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idkom_2_Yeyen Baru\Olah Data\"/>
    </mc:Choice>
  </mc:AlternateContent>
  <bookViews>
    <workbookView xWindow="0" yWindow="60" windowWidth="15360" windowHeight="5580"/>
  </bookViews>
  <sheets>
    <sheet name="Komposit Zona A" sheetId="8" r:id="rId1"/>
    <sheet name="Komposit Zona A1" sheetId="10" r:id="rId2"/>
    <sheet name="Komposit Zona B" sheetId="11" r:id="rId3"/>
    <sheet name="Agregat Zona A" sheetId="2" r:id="rId4"/>
    <sheet name="Agregat Zona A1" sheetId="4" r:id="rId5"/>
    <sheet name="Agregat Zona B" sheetId="5" r:id="rId6"/>
    <sheet name="Komposit Zona Akhir" sheetId="12" r:id="rId7"/>
  </sheets>
  <externalReferences>
    <externalReference r:id="rId8"/>
    <externalReference r:id="rId9"/>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2" i="2" l="1"/>
  <c r="H72" i="2"/>
  <c r="I72" i="2" s="1"/>
  <c r="H73" i="2" s="1"/>
  <c r="I73" i="2" s="1"/>
  <c r="H74" i="2" s="1"/>
  <c r="I74" i="2" s="1"/>
  <c r="J73" i="2"/>
  <c r="B66" i="5" l="1"/>
  <c r="B65" i="5"/>
  <c r="B64" i="5"/>
  <c r="B63" i="5"/>
  <c r="B62" i="5"/>
  <c r="B61" i="5"/>
  <c r="B54" i="5"/>
  <c r="B53" i="5"/>
  <c r="B52" i="5"/>
  <c r="B45" i="5"/>
  <c r="B44" i="5"/>
  <c r="B43" i="5"/>
  <c r="B34" i="5"/>
  <c r="B33" i="5"/>
  <c r="B31" i="5"/>
  <c r="B23" i="5"/>
  <c r="B22" i="5"/>
  <c r="B21" i="5"/>
  <c r="B18" i="5"/>
  <c r="B10" i="5"/>
  <c r="B9" i="5"/>
  <c r="B8" i="5"/>
  <c r="B7" i="5"/>
  <c r="B6" i="5"/>
  <c r="B5" i="5"/>
  <c r="B66" i="4"/>
  <c r="B65" i="4"/>
  <c r="B64" i="4"/>
  <c r="B63" i="4"/>
  <c r="B62" i="4"/>
  <c r="B61" i="4"/>
  <c r="B54" i="4"/>
  <c r="B53" i="4"/>
  <c r="B52" i="4"/>
  <c r="B45" i="4"/>
  <c r="B44" i="4"/>
  <c r="B43" i="4"/>
  <c r="B34" i="4"/>
  <c r="B33" i="4"/>
  <c r="B31" i="4"/>
  <c r="B23" i="4"/>
  <c r="B22" i="4"/>
  <c r="B21" i="4"/>
  <c r="B18" i="4"/>
  <c r="B10" i="4"/>
  <c r="B9" i="4"/>
  <c r="B8" i="4"/>
  <c r="B7" i="4"/>
  <c r="B6" i="4"/>
  <c r="B5" i="4"/>
  <c r="B66" i="2"/>
  <c r="B65" i="2"/>
  <c r="B64" i="2"/>
  <c r="B63" i="2"/>
  <c r="B62" i="2"/>
  <c r="B61" i="2"/>
  <c r="B54" i="2"/>
  <c r="B53" i="2"/>
  <c r="B52" i="2"/>
  <c r="B45" i="2"/>
  <c r="B44" i="2"/>
  <c r="B43" i="2"/>
  <c r="B34" i="2"/>
  <c r="B33" i="2"/>
  <c r="B31" i="2"/>
  <c r="B23" i="2"/>
  <c r="B22" i="2"/>
  <c r="B21" i="2"/>
  <c r="B18" i="2"/>
  <c r="B10" i="2"/>
  <c r="B9" i="2"/>
  <c r="B8" i="2"/>
  <c r="B7" i="2"/>
  <c r="B6" i="2"/>
  <c r="B5" i="2"/>
  <c r="F137" i="10" l="1"/>
  <c r="D67" i="4" s="1"/>
  <c r="F142" i="8"/>
  <c r="D67" i="2" s="1"/>
  <c r="F52" i="10"/>
  <c r="D24" i="4" s="1"/>
  <c r="F25" i="11"/>
  <c r="F25" i="8"/>
  <c r="H15" i="10" l="1"/>
  <c r="A13" i="12" l="1"/>
  <c r="A14" i="12"/>
  <c r="B14" i="12"/>
  <c r="C14" i="12"/>
  <c r="D14" i="12"/>
  <c r="E14" i="12"/>
  <c r="C15" i="12"/>
  <c r="E15" i="12"/>
  <c r="C16" i="12"/>
  <c r="E16" i="12"/>
  <c r="C17" i="12"/>
  <c r="E17" i="12"/>
  <c r="B3" i="12"/>
  <c r="A2" i="12"/>
  <c r="A4" i="12"/>
  <c r="A5" i="12"/>
  <c r="A6" i="12"/>
  <c r="A7" i="12"/>
  <c r="A8" i="12"/>
  <c r="A9" i="12"/>
  <c r="A10" i="12"/>
  <c r="C54" i="5"/>
  <c r="L88" i="10"/>
  <c r="J88" i="10"/>
  <c r="H88" i="10"/>
  <c r="C54" i="4" s="1"/>
  <c r="L92" i="8"/>
  <c r="J92" i="8"/>
  <c r="H92" i="8"/>
  <c r="C54" i="2" s="1"/>
  <c r="C78" i="5" l="1"/>
  <c r="G10" i="12" s="1"/>
  <c r="H85" i="11"/>
  <c r="C52" i="5" s="1"/>
  <c r="D9" i="5"/>
  <c r="D5" i="5"/>
  <c r="D6" i="5"/>
  <c r="D7" i="5"/>
  <c r="D8" i="5"/>
  <c r="D10" i="5"/>
  <c r="G141" i="11"/>
  <c r="F141" i="11"/>
  <c r="D67" i="5" s="1"/>
  <c r="L137" i="11"/>
  <c r="J137" i="11"/>
  <c r="H137" i="11"/>
  <c r="C66" i="5" s="1"/>
  <c r="L131" i="11"/>
  <c r="J131" i="11"/>
  <c r="H131" i="11"/>
  <c r="C65" i="5" s="1"/>
  <c r="L128" i="11"/>
  <c r="J128" i="11"/>
  <c r="H128" i="11"/>
  <c r="C64" i="5" s="1"/>
  <c r="L122" i="11"/>
  <c r="J122" i="11"/>
  <c r="H122" i="11"/>
  <c r="C63" i="5" s="1"/>
  <c r="L106" i="11"/>
  <c r="J106" i="11"/>
  <c r="H106" i="11"/>
  <c r="C62" i="5" s="1"/>
  <c r="L99" i="11"/>
  <c r="J99" i="11"/>
  <c r="H99" i="11"/>
  <c r="G95" i="11"/>
  <c r="F95" i="11"/>
  <c r="L91" i="11"/>
  <c r="J91" i="11"/>
  <c r="H91" i="11"/>
  <c r="L88" i="11"/>
  <c r="J88" i="11"/>
  <c r="H88" i="11"/>
  <c r="C53" i="5" s="1"/>
  <c r="L85" i="11"/>
  <c r="J85" i="11"/>
  <c r="G81" i="11"/>
  <c r="F81" i="11"/>
  <c r="L77" i="11"/>
  <c r="J77" i="11"/>
  <c r="H77" i="11"/>
  <c r="C45" i="5" s="1"/>
  <c r="L74" i="11"/>
  <c r="J74" i="11"/>
  <c r="J81" i="11" s="1"/>
  <c r="C47" i="5" s="1"/>
  <c r="H74" i="11"/>
  <c r="C44" i="5" s="1"/>
  <c r="L71" i="11"/>
  <c r="L81" i="11" s="1"/>
  <c r="C48" i="5" s="1"/>
  <c r="J71" i="11"/>
  <c r="H71" i="11"/>
  <c r="H81" i="11" s="1"/>
  <c r="C46" i="5" s="1"/>
  <c r="B75" i="5" s="1"/>
  <c r="G67" i="11"/>
  <c r="F67" i="11"/>
  <c r="L63" i="11"/>
  <c r="J63" i="11"/>
  <c r="H63" i="11"/>
  <c r="C34" i="5" s="1"/>
  <c r="L60" i="11"/>
  <c r="J60" i="11"/>
  <c r="H60" i="11"/>
  <c r="C33" i="5" s="1"/>
  <c r="L57" i="11"/>
  <c r="J57" i="11"/>
  <c r="H57" i="11"/>
  <c r="C31" i="5" s="1"/>
  <c r="G53" i="11"/>
  <c r="F53" i="11"/>
  <c r="D24" i="5" s="1"/>
  <c r="L44" i="11"/>
  <c r="J44" i="11"/>
  <c r="H44" i="11"/>
  <c r="C23" i="5" s="1"/>
  <c r="L41" i="11"/>
  <c r="J41" i="11"/>
  <c r="H41" i="11"/>
  <c r="C22" i="5" s="1"/>
  <c r="L35" i="11"/>
  <c r="J35" i="11"/>
  <c r="H35" i="11"/>
  <c r="C21" i="5" s="1"/>
  <c r="L29" i="11"/>
  <c r="J29" i="11"/>
  <c r="H29" i="11"/>
  <c r="C18" i="5" s="1"/>
  <c r="G25" i="11"/>
  <c r="D11" i="5"/>
  <c r="L21" i="11"/>
  <c r="J21" i="11"/>
  <c r="H21" i="11"/>
  <c r="C10" i="5" s="1"/>
  <c r="L18" i="11"/>
  <c r="J18" i="11"/>
  <c r="L15" i="11"/>
  <c r="J15" i="11"/>
  <c r="H15" i="11"/>
  <c r="L12" i="11"/>
  <c r="J12" i="11"/>
  <c r="H12" i="11"/>
  <c r="C8" i="5" s="1"/>
  <c r="L9" i="11"/>
  <c r="J9" i="11"/>
  <c r="H9" i="11"/>
  <c r="C7" i="5" s="1"/>
  <c r="L6" i="11"/>
  <c r="J6" i="11"/>
  <c r="H6" i="11"/>
  <c r="C6" i="5" s="1"/>
  <c r="L3" i="11"/>
  <c r="J3" i="11"/>
  <c r="H3" i="11"/>
  <c r="C5" i="5" s="1"/>
  <c r="D11" i="4"/>
  <c r="C75" i="5" l="1"/>
  <c r="G7" i="12" s="1"/>
  <c r="F7" i="12"/>
  <c r="H141" i="11"/>
  <c r="L141" i="11"/>
  <c r="C69" i="5" s="1"/>
  <c r="H25" i="11"/>
  <c r="C9" i="5"/>
  <c r="C11" i="5"/>
  <c r="C43" i="5"/>
  <c r="C61" i="5"/>
  <c r="H95" i="11"/>
  <c r="L95" i="11"/>
  <c r="C57" i="5" s="1"/>
  <c r="J141" i="11"/>
  <c r="C68" i="5" s="1"/>
  <c r="J95" i="11"/>
  <c r="C56" i="5" s="1"/>
  <c r="H53" i="11"/>
  <c r="C24" i="5" s="1"/>
  <c r="B73" i="5" s="1"/>
  <c r="L52" i="11"/>
  <c r="C26" i="5" s="1"/>
  <c r="H67" i="11"/>
  <c r="C37" i="5" s="1"/>
  <c r="B74" i="5" s="1"/>
  <c r="L67" i="11"/>
  <c r="C39" i="5" s="1"/>
  <c r="J67" i="11"/>
  <c r="C38" i="5" s="1"/>
  <c r="J24" i="11"/>
  <c r="C12" i="5" s="1"/>
  <c r="L24" i="11"/>
  <c r="C13" i="5" s="1"/>
  <c r="J52" i="11"/>
  <c r="C25" i="5" s="1"/>
  <c r="G137" i="10"/>
  <c r="L133" i="10"/>
  <c r="J133" i="10"/>
  <c r="H133" i="10"/>
  <c r="C66" i="4" s="1"/>
  <c r="L127" i="10"/>
  <c r="J127" i="10"/>
  <c r="H127" i="10"/>
  <c r="C65" i="4" s="1"/>
  <c r="L124" i="10"/>
  <c r="J124" i="10"/>
  <c r="H124" i="10"/>
  <c r="C64" i="4" s="1"/>
  <c r="L118" i="10"/>
  <c r="J118" i="10"/>
  <c r="H118" i="10"/>
  <c r="C63" i="4" s="1"/>
  <c r="L102" i="10"/>
  <c r="J102" i="10"/>
  <c r="H102" i="10"/>
  <c r="C62" i="4" s="1"/>
  <c r="L95" i="10"/>
  <c r="J95" i="10"/>
  <c r="H95" i="10"/>
  <c r="H137" i="10" s="1"/>
  <c r="G92" i="10"/>
  <c r="F92" i="10"/>
  <c r="L85" i="10"/>
  <c r="J85" i="10"/>
  <c r="H85" i="10"/>
  <c r="C53" i="4" s="1"/>
  <c r="L82" i="10"/>
  <c r="J82" i="10"/>
  <c r="H82" i="10"/>
  <c r="G79" i="10"/>
  <c r="F79" i="10"/>
  <c r="L75" i="10"/>
  <c r="J75" i="10"/>
  <c r="H75" i="10"/>
  <c r="C45" i="4" s="1"/>
  <c r="L72" i="10"/>
  <c r="J72" i="10"/>
  <c r="H72" i="10"/>
  <c r="C44" i="4" s="1"/>
  <c r="L69" i="10"/>
  <c r="J69" i="10"/>
  <c r="H69" i="10"/>
  <c r="G66" i="10"/>
  <c r="F66" i="10"/>
  <c r="L62" i="10"/>
  <c r="J62" i="10"/>
  <c r="H62" i="10"/>
  <c r="C34" i="4" s="1"/>
  <c r="L59" i="10"/>
  <c r="J59" i="10"/>
  <c r="H59" i="10"/>
  <c r="C33" i="4" s="1"/>
  <c r="L56" i="10"/>
  <c r="J56" i="10"/>
  <c r="H56" i="10"/>
  <c r="C31" i="4" s="1"/>
  <c r="G52" i="10"/>
  <c r="L43" i="10"/>
  <c r="J43" i="10"/>
  <c r="H43" i="10"/>
  <c r="C23" i="4" s="1"/>
  <c r="L40" i="10"/>
  <c r="J40" i="10"/>
  <c r="H40" i="10"/>
  <c r="C22" i="4" s="1"/>
  <c r="L34" i="10"/>
  <c r="J34" i="10"/>
  <c r="H34" i="10"/>
  <c r="C21" i="4" s="1"/>
  <c r="L28" i="10"/>
  <c r="J28" i="10"/>
  <c r="H28" i="10"/>
  <c r="G25" i="10"/>
  <c r="F25" i="10"/>
  <c r="L21" i="10"/>
  <c r="J21" i="10"/>
  <c r="H21" i="10"/>
  <c r="C10" i="4" s="1"/>
  <c r="L18" i="10"/>
  <c r="J18" i="10"/>
  <c r="L15" i="10"/>
  <c r="J15" i="10"/>
  <c r="C9" i="4"/>
  <c r="L12" i="10"/>
  <c r="J12" i="10"/>
  <c r="H12" i="10"/>
  <c r="C8" i="4" s="1"/>
  <c r="L9" i="10"/>
  <c r="J9" i="10"/>
  <c r="H9" i="10"/>
  <c r="C7" i="4" s="1"/>
  <c r="L6" i="10"/>
  <c r="J6" i="10"/>
  <c r="H6" i="10"/>
  <c r="C6" i="4" s="1"/>
  <c r="L3" i="10"/>
  <c r="J3" i="10"/>
  <c r="H3" i="10"/>
  <c r="C5" i="4" s="1"/>
  <c r="C11" i="4" l="1"/>
  <c r="C74" i="5"/>
  <c r="G6" i="12" s="1"/>
  <c r="F6" i="12"/>
  <c r="C73" i="5"/>
  <c r="G5" i="12" s="1"/>
  <c r="F5" i="12"/>
  <c r="B77" i="5"/>
  <c r="F9" i="12" s="1"/>
  <c r="B72" i="5"/>
  <c r="C67" i="5"/>
  <c r="C77" i="5"/>
  <c r="G9" i="12" s="1"/>
  <c r="C72" i="5"/>
  <c r="G4" i="12" s="1"/>
  <c r="F4" i="12"/>
  <c r="C55" i="5"/>
  <c r="B76" i="5" s="1"/>
  <c r="C76" i="5" s="1"/>
  <c r="G8" i="12" s="1"/>
  <c r="J66" i="10"/>
  <c r="C38" i="4" s="1"/>
  <c r="L79" i="10"/>
  <c r="C48" i="4" s="1"/>
  <c r="J79" i="10"/>
  <c r="C47" i="4" s="1"/>
  <c r="J92" i="10"/>
  <c r="C56" i="4" s="1"/>
  <c r="L137" i="10"/>
  <c r="C69" i="4" s="1"/>
  <c r="H79" i="10"/>
  <c r="C46" i="4" s="1"/>
  <c r="C43" i="4"/>
  <c r="C61" i="4"/>
  <c r="C67" i="4" s="1"/>
  <c r="H52" i="10"/>
  <c r="C24" i="4" s="1"/>
  <c r="C18" i="4"/>
  <c r="L66" i="10"/>
  <c r="C39" i="4" s="1"/>
  <c r="H66" i="10"/>
  <c r="C37" i="4" s="1"/>
  <c r="H92" i="10"/>
  <c r="C55" i="4" s="1"/>
  <c r="C52" i="4"/>
  <c r="L92" i="10"/>
  <c r="C57" i="4" s="1"/>
  <c r="J137" i="10"/>
  <c r="C68" i="4" s="1"/>
  <c r="J24" i="10"/>
  <c r="C12" i="4" s="1"/>
  <c r="L24" i="10"/>
  <c r="C13" i="4" s="1"/>
  <c r="J51" i="10"/>
  <c r="C25" i="4" s="1"/>
  <c r="L51" i="10"/>
  <c r="C26" i="4" s="1"/>
  <c r="H25" i="10"/>
  <c r="L86" i="8"/>
  <c r="H4" i="8"/>
  <c r="C5" i="2" s="1"/>
  <c r="G142" i="8"/>
  <c r="L138" i="8"/>
  <c r="J138" i="8"/>
  <c r="H138" i="8"/>
  <c r="C66" i="2" s="1"/>
  <c r="L132" i="8"/>
  <c r="J132" i="8"/>
  <c r="H132" i="8"/>
  <c r="C65" i="2" s="1"/>
  <c r="L129" i="8"/>
  <c r="J129" i="8"/>
  <c r="H129" i="8"/>
  <c r="C64" i="2" s="1"/>
  <c r="L123" i="8"/>
  <c r="J123" i="8"/>
  <c r="H123" i="8"/>
  <c r="C63" i="2" s="1"/>
  <c r="L107" i="8"/>
  <c r="J107" i="8"/>
  <c r="H107" i="8"/>
  <c r="C62" i="2" s="1"/>
  <c r="L100" i="8"/>
  <c r="J100" i="8"/>
  <c r="H100" i="8"/>
  <c r="F26" i="8"/>
  <c r="D11" i="2" s="1"/>
  <c r="B78" i="5" l="1"/>
  <c r="B77" i="4"/>
  <c r="B72" i="4"/>
  <c r="L142" i="8"/>
  <c r="C69" i="2" s="1"/>
  <c r="C77" i="4"/>
  <c r="E9" i="12" s="1"/>
  <c r="D9" i="12"/>
  <c r="H142" i="8"/>
  <c r="F8" i="12"/>
  <c r="B74" i="4"/>
  <c r="B76" i="4"/>
  <c r="B73" i="4"/>
  <c r="B75" i="4"/>
  <c r="C61" i="2"/>
  <c r="C67" i="2" s="1"/>
  <c r="J142" i="8"/>
  <c r="C68" i="2" s="1"/>
  <c r="B78" i="4" l="1"/>
  <c r="C72" i="4"/>
  <c r="E4" i="12" s="1"/>
  <c r="D4" i="12"/>
  <c r="B77" i="2"/>
  <c r="C78" i="4"/>
  <c r="E10" i="12" s="1"/>
  <c r="J74" i="4"/>
  <c r="C75" i="4"/>
  <c r="E7" i="12" s="1"/>
  <c r="D7" i="12"/>
  <c r="D8" i="12"/>
  <c r="C76" i="4"/>
  <c r="E8" i="12" s="1"/>
  <c r="C74" i="4"/>
  <c r="E6" i="12" s="1"/>
  <c r="D6" i="12"/>
  <c r="C73" i="4"/>
  <c r="E5" i="12" s="1"/>
  <c r="D5" i="12"/>
  <c r="C77" i="2"/>
  <c r="C9" i="12" s="1"/>
  <c r="B9" i="12"/>
  <c r="J73" i="5"/>
  <c r="F10" i="12"/>
  <c r="G96" i="8"/>
  <c r="F96" i="8"/>
  <c r="D55" i="2" s="1"/>
  <c r="L89" i="8"/>
  <c r="J89" i="8"/>
  <c r="H89" i="8"/>
  <c r="C53" i="2" s="1"/>
  <c r="J86" i="8"/>
  <c r="J96" i="8" s="1"/>
  <c r="C56" i="2" s="1"/>
  <c r="H86" i="8"/>
  <c r="F82" i="8"/>
  <c r="D46" i="2" s="1"/>
  <c r="G82" i="8"/>
  <c r="L78" i="8"/>
  <c r="J78" i="8"/>
  <c r="H78" i="8"/>
  <c r="C45" i="2" s="1"/>
  <c r="L75" i="8"/>
  <c r="J75" i="8"/>
  <c r="H75" i="8"/>
  <c r="C44" i="2" s="1"/>
  <c r="L72" i="8"/>
  <c r="J72" i="8"/>
  <c r="H72" i="8"/>
  <c r="J82" i="8" l="1"/>
  <c r="C47" i="2" s="1"/>
  <c r="C52" i="2"/>
  <c r="H96" i="8"/>
  <c r="C55" i="2" s="1"/>
  <c r="D10" i="12"/>
  <c r="H82" i="8"/>
  <c r="C43" i="2"/>
  <c r="C46" i="2" s="1"/>
  <c r="L82" i="8"/>
  <c r="C48" i="2" s="1"/>
  <c r="L96" i="8"/>
  <c r="C57" i="2" s="1"/>
  <c r="F68" i="8"/>
  <c r="D37" i="2" s="1"/>
  <c r="G68" i="8"/>
  <c r="B76" i="2" l="1"/>
  <c r="B75" i="2"/>
  <c r="L64" i="8"/>
  <c r="J64" i="8"/>
  <c r="H64" i="8"/>
  <c r="C34" i="2" s="1"/>
  <c r="L61" i="8"/>
  <c r="J61" i="8"/>
  <c r="H61" i="8"/>
  <c r="C33" i="2" s="1"/>
  <c r="L58" i="8"/>
  <c r="J58" i="8"/>
  <c r="H58" i="8"/>
  <c r="C75" i="2" l="1"/>
  <c r="C7" i="12" s="1"/>
  <c r="B7" i="12"/>
  <c r="C76" i="2"/>
  <c r="C8" i="12" s="1"/>
  <c r="B8" i="12"/>
  <c r="L68" i="8"/>
  <c r="C39" i="2" s="1"/>
  <c r="J68" i="8"/>
  <c r="C38" i="2" s="1"/>
  <c r="H68" i="8"/>
  <c r="C37" i="2" s="1"/>
  <c r="C31" i="2"/>
  <c r="G54" i="8"/>
  <c r="F54" i="8"/>
  <c r="D24" i="2" s="1"/>
  <c r="L45" i="8"/>
  <c r="J45" i="8"/>
  <c r="H45" i="8"/>
  <c r="C23" i="2" s="1"/>
  <c r="L42" i="8"/>
  <c r="J42" i="8"/>
  <c r="H42" i="8"/>
  <c r="C22" i="2" s="1"/>
  <c r="L36" i="8"/>
  <c r="J36" i="8"/>
  <c r="H36" i="8"/>
  <c r="C21" i="2" s="1"/>
  <c r="L30" i="8"/>
  <c r="J30" i="8"/>
  <c r="H30" i="8"/>
  <c r="C18" i="2" s="1"/>
  <c r="L7" i="8"/>
  <c r="L10" i="8"/>
  <c r="L13" i="8"/>
  <c r="L16" i="8"/>
  <c r="L19" i="8"/>
  <c r="L22" i="8"/>
  <c r="J22" i="8"/>
  <c r="J19" i="8"/>
  <c r="J16" i="8"/>
  <c r="J13" i="8"/>
  <c r="J10" i="8"/>
  <c r="J7" i="8"/>
  <c r="H22" i="8"/>
  <c r="C10" i="2" s="1"/>
  <c r="H16" i="8"/>
  <c r="C9" i="2" s="1"/>
  <c r="H13" i="8"/>
  <c r="C8" i="2" s="1"/>
  <c r="H10" i="8"/>
  <c r="C7" i="2" s="1"/>
  <c r="H7" i="8"/>
  <c r="C6" i="2" s="1"/>
  <c r="L4" i="8"/>
  <c r="J4" i="8"/>
  <c r="G26" i="8"/>
  <c r="B74" i="2" l="1"/>
  <c r="J25" i="8"/>
  <c r="C12" i="2" s="1"/>
  <c r="C11" i="2"/>
  <c r="J53" i="8"/>
  <c r="C25" i="2" s="1"/>
  <c r="H26" i="8"/>
  <c r="H54" i="8"/>
  <c r="C24" i="2" s="1"/>
  <c r="L53" i="8"/>
  <c r="C26" i="2" s="1"/>
  <c r="L25" i="8"/>
  <c r="C13" i="2" s="1"/>
  <c r="C74" i="2" l="1"/>
  <c r="C6" i="12" s="1"/>
  <c r="B6" i="12"/>
  <c r="D72" i="2"/>
  <c r="B72" i="2"/>
  <c r="B73" i="2"/>
  <c r="E77" i="5"/>
  <c r="D77" i="5"/>
  <c r="D55" i="5"/>
  <c r="E76" i="5"/>
  <c r="D46" i="5"/>
  <c r="D75" i="5"/>
  <c r="D37" i="5"/>
  <c r="E74" i="5"/>
  <c r="D73" i="5"/>
  <c r="F73" i="5"/>
  <c r="D76" i="5"/>
  <c r="D55" i="4"/>
  <c r="D46" i="4"/>
  <c r="D37" i="4"/>
  <c r="B78" i="2" l="1"/>
  <c r="C73" i="2"/>
  <c r="C5" i="12" s="1"/>
  <c r="B5" i="12"/>
  <c r="B4" i="12"/>
  <c r="C72" i="2"/>
  <c r="C4" i="12" s="1"/>
  <c r="C79" i="2"/>
  <c r="E73" i="5"/>
  <c r="F76" i="5"/>
  <c r="F77" i="5"/>
  <c r="F75" i="5"/>
  <c r="F73" i="4"/>
  <c r="D72" i="5"/>
  <c r="F72" i="5"/>
  <c r="F74" i="5"/>
  <c r="D74" i="5"/>
  <c r="E75" i="5"/>
  <c r="C78" i="2" l="1"/>
  <c r="C10" i="12" s="1"/>
  <c r="B10" i="12"/>
  <c r="D78" i="5"/>
  <c r="H72" i="5" s="1"/>
  <c r="C82" i="5" s="1"/>
  <c r="A15" i="12" s="1"/>
  <c r="E72" i="5"/>
  <c r="E78" i="5" s="1"/>
  <c r="F78" i="5"/>
  <c r="G72" i="5" l="1"/>
  <c r="I72" i="5" s="1"/>
  <c r="D82" i="5" l="1"/>
  <c r="B15" i="12" s="1"/>
  <c r="H73" i="5"/>
  <c r="C83" i="5" l="1"/>
  <c r="A16" i="12" s="1"/>
  <c r="I73" i="5"/>
  <c r="D83" i="5" l="1"/>
  <c r="B16" i="12" s="1"/>
  <c r="H74" i="5"/>
  <c r="C84" i="5" l="1"/>
  <c r="A17" i="12" s="1"/>
  <c r="I74" i="5"/>
  <c r="D84" i="5" l="1"/>
  <c r="B17" i="12" s="1"/>
  <c r="E77" i="4" l="1"/>
  <c r="D77" i="4"/>
  <c r="F77" i="4"/>
  <c r="E76" i="4"/>
  <c r="D76" i="4"/>
  <c r="E75" i="4"/>
  <c r="F75" i="4"/>
  <c r="E74" i="4"/>
  <c r="F74" i="4"/>
  <c r="E73" i="4"/>
  <c r="E72" i="4"/>
  <c r="D72" i="4"/>
  <c r="E77" i="2"/>
  <c r="D77" i="2"/>
  <c r="E76" i="2"/>
  <c r="E75" i="2"/>
  <c r="E74" i="2"/>
  <c r="F72" i="4" l="1"/>
  <c r="D76" i="2"/>
  <c r="E78" i="4"/>
  <c r="D74" i="2"/>
  <c r="D75" i="2"/>
  <c r="D75" i="4"/>
  <c r="D73" i="4"/>
  <c r="D74" i="4"/>
  <c r="F76" i="4"/>
  <c r="F78" i="4" l="1"/>
  <c r="D78" i="4"/>
  <c r="H72" i="4" s="1"/>
  <c r="G72" i="4" l="1"/>
  <c r="I72" i="4" s="1"/>
  <c r="C82" i="4"/>
  <c r="H73" i="4" l="1"/>
  <c r="D82" i="4" l="1"/>
  <c r="C83" i="4"/>
  <c r="I73" i="4"/>
  <c r="H74" i="4" l="1"/>
  <c r="D83" i="4"/>
  <c r="C84" i="4" l="1"/>
  <c r="I74" i="4"/>
  <c r="D84" i="4" l="1"/>
  <c r="E73" i="2"/>
  <c r="E72" i="2"/>
  <c r="E78" i="2" l="1"/>
  <c r="D73" i="2"/>
  <c r="D78" i="2" l="1"/>
  <c r="C83" i="2" l="1"/>
  <c r="D83" i="2" l="1"/>
  <c r="D84" i="2" l="1"/>
  <c r="C84" i="2" l="1"/>
  <c r="C85" i="2"/>
  <c r="D85" i="2" l="1"/>
</calcChain>
</file>

<file path=xl/sharedStrings.xml><?xml version="1.0" encoding="utf-8"?>
<sst xmlns="http://schemas.openxmlformats.org/spreadsheetml/2006/main" count="1388" uniqueCount="380">
  <si>
    <t>Domain Sumberdaya Ikan</t>
  </si>
  <si>
    <t>Indikator</t>
  </si>
  <si>
    <t>Nilai</t>
  </si>
  <si>
    <t>1.  CpUE Baku</t>
  </si>
  <si>
    <t>2.  Tren ukuran ikan</t>
  </si>
  <si>
    <t>3.  Proporsi ikan yuwana yang ditangkap</t>
  </si>
  <si>
    <t>4.  Komposisi spesies hasil tangkapan</t>
  </si>
  <si>
    <t xml:space="preserve">5. "Range Collapse" sumberdaya ikan </t>
  </si>
  <si>
    <t xml:space="preserve">6.  Spesies ETP </t>
  </si>
  <si>
    <t>Domain Habitat dan Ekosistem</t>
  </si>
  <si>
    <t xml:space="preserve">1. Kualitas perairan </t>
  </si>
  <si>
    <t>2. Status ekosistem lamun</t>
  </si>
  <si>
    <t xml:space="preserve">3. Status ekosistem mangrove </t>
  </si>
  <si>
    <t>4. Status ekosistem terumbu karang</t>
  </si>
  <si>
    <t xml:space="preserve">5. Habitat unik/khusus </t>
  </si>
  <si>
    <t>6. Perubahan iklim terhadap kondisi perairan dan habitat</t>
  </si>
  <si>
    <t>Domain Teknik Penangkapan Ikan</t>
  </si>
  <si>
    <t>1. Penangkapan ikan yang bersifat destruktif</t>
  </si>
  <si>
    <t>2. Modifikasi alat penangkapan ikan dan alat bantu penangkapan</t>
  </si>
  <si>
    <t>3. Kapasitas Perikanan dan Upaya Penangkapan (Fishing Capacity and Effort)</t>
  </si>
  <si>
    <t>4. Selektivitas penangkapan</t>
  </si>
  <si>
    <t>5. Kesesuaian fungsi dan ukuran kapal penangkapan ikan dengan dokumen legal</t>
  </si>
  <si>
    <t>6. Sertifikasi awak kapal perikanan sesuai dengan peraturan.</t>
  </si>
  <si>
    <t>Domain Sosial</t>
  </si>
  <si>
    <t>1. Partisipasi pemangku kepentingan</t>
  </si>
  <si>
    <t>2. Konflik perikanan</t>
  </si>
  <si>
    <t>3. Pemanfaatan pengetahuan lokal dalam pengelolaan sumberdaya ikan</t>
  </si>
  <si>
    <t>Domain Ekonomi</t>
  </si>
  <si>
    <t>1. Kepemilikan Aset</t>
  </si>
  <si>
    <t>2. Pendapatan rumah tangga perikanan (RTP)</t>
  </si>
  <si>
    <t>Rerata</t>
  </si>
  <si>
    <t xml:space="preserve">total </t>
  </si>
  <si>
    <t>tdk ada</t>
  </si>
  <si>
    <t>tidak ada</t>
  </si>
  <si>
    <t>Nmin</t>
  </si>
  <si>
    <t>Nmax</t>
  </si>
  <si>
    <t>Domain Kelembagaan</t>
  </si>
  <si>
    <t>1. Kepatuhan terhadap prinsip-prinsip perikanan yang bertanggung jawab</t>
  </si>
  <si>
    <t>2. Kelengkapan aturan main dalam pengelolaan perikanan</t>
  </si>
  <si>
    <t>3. Mekanisme pengambilan keputusan</t>
  </si>
  <si>
    <t>4. Rencana pengelolaan perikanan</t>
  </si>
  <si>
    <t>5. Tingkat sinergisitas kebijakan dan kelembagaan pengelolaan perikanan</t>
  </si>
  <si>
    <t xml:space="preserve">6. Kapasitas pemangku kepentingan </t>
  </si>
  <si>
    <t>Domain</t>
  </si>
  <si>
    <t>Deskripsi</t>
  </si>
  <si>
    <t>Sumberdaya Ikan</t>
  </si>
  <si>
    <t>Habitat &amp; ekosistem</t>
  </si>
  <si>
    <t>Teknik Penangkapan Ikan</t>
  </si>
  <si>
    <t>Sosial</t>
  </si>
  <si>
    <t>Ekonomi</t>
  </si>
  <si>
    <t>Kelembagaan</t>
  </si>
  <si>
    <t>Aggregat</t>
  </si>
  <si>
    <t>Nilai Komposit (Rerata)</t>
  </si>
  <si>
    <t>Total Nilai</t>
  </si>
  <si>
    <t>Rentang Nilai Agregat</t>
  </si>
  <si>
    <t xml:space="preserve">Flag </t>
  </si>
  <si>
    <t>Zona A</t>
  </si>
  <si>
    <t>ZONA A1</t>
  </si>
  <si>
    <t>ZONA B</t>
  </si>
  <si>
    <t>INDIKATOR</t>
  </si>
  <si>
    <t>Skor</t>
  </si>
  <si>
    <t>Zona A1</t>
  </si>
  <si>
    <t>Zona B</t>
  </si>
  <si>
    <t>ukuran ikan relatif tetap (rata-rata tetap)</t>
  </si>
  <si>
    <t>proporsi ikan target sama dengan nontarget (jumlah tangkapan ikan selar, kurisi hampir sama dengan ikan pepetek, kurisi bali)</t>
  </si>
  <si>
    <t>selama 10 tahun terakhir, lokasi DPI menjadi semakin jauh (yang sebelumnya 2 mil menjadi 4-5 mil)</t>
  </si>
  <si>
    <t>tidak ada individu ETP yang dijumpai dan ditangkap oleh nelayan</t>
  </si>
  <si>
    <t>tidak ada ikan juvenil yang tertangkap</t>
  </si>
  <si>
    <t>selama 10 tahun terakhir, lokasi DPI semakin jauh (dari semula 6-7 mil menjadi 15 mil lebih)</t>
  </si>
  <si>
    <t>tidak ada individu ETP</t>
  </si>
  <si>
    <t>musim tertentu sering tertangkap cumi dengan ukuran dibawah 10 cm (panjang mantel)</t>
  </si>
  <si>
    <t xml:space="preserve">proporsi ikan target (cumi-cumi, teri) dengan non target hampir sama (selar, leisi, tembang) </t>
  </si>
  <si>
    <t>selama 10 tahun terakhir, lokasi bagan semakin jauh (dari semula sekitar 10 mil menjadi 20 mil lebih)</t>
  </si>
  <si>
    <t>kadang-kadang tertangkap ikan lumba-lumba di jaring (dilepaskan)</t>
  </si>
  <si>
    <t xml:space="preserve">1.      Kualitas perairan </t>
  </si>
  <si>
    <t>4.      Status ekosistem terumbu karang</t>
  </si>
  <si>
    <t xml:space="preserve">5.      Habitat unik/khusus </t>
  </si>
  <si>
    <t>6.    Perubahan iklim terhadap kondisi perairan dan habitat</t>
  </si>
  <si>
    <t>DEFINISI/ PENJELASAN</t>
  </si>
  <si>
    <t>MONITORING/ PENGUMPULAN</t>
  </si>
  <si>
    <t>KRITERIA</t>
  </si>
  <si>
    <t>DATA ISIAN</t>
  </si>
  <si>
    <t>SKOR</t>
  </si>
  <si>
    <t>BOBOT (%)</t>
  </si>
  <si>
    <t>NILAI</t>
  </si>
  <si>
    <t>Skor min</t>
  </si>
  <si>
    <t>Skor max</t>
  </si>
  <si>
    <t>CpUE  adalah hasil tangkapan per satuan upaya penangkapan. Upaya penangkapan harus distandardisasi sehingga bisa menangkap tren perubahan upaya penangkapan. CpUE Baku digunakan apabila terdapat pola multi fishing gears untuk menangkap satu spesies di unit perikanan yang dikaji. Jika CpUE Baku sulit untuk digunakan, bisa digunakan CpUE dominan</t>
  </si>
  <si>
    <t>Logbook, data statistik perikanan</t>
  </si>
  <si>
    <t>1 = menurun tajam (rerata turun &gt; 25% per tahun)</t>
  </si>
  <si>
    <t>2 = menurun sedikit (rerata turun &lt; 25% per tahun)</t>
  </si>
  <si>
    <t>3 = stabil atau meningkat</t>
  </si>
  <si>
    <t xml:space="preserve"> - Panjang total
 - Panjang standar
 - Panjang karapas / sirip (minimum dan maximum size, modus)</t>
  </si>
  <si>
    <t xml:space="preserve"> - data poor fisheries: interview kepada responden yang berpengalaman dalam perikanan terkait selama minimal 10 tahun, untuk spesies dominan yang secara total memiliki volume lebih dari 50% hasil tangkapan</t>
  </si>
  <si>
    <t>1 = trend ukuran rata-rata ikan yang ditangkap semakin kecil;</t>
  </si>
  <si>
    <t>2 = trend ukuran relatif tetap;</t>
  </si>
  <si>
    <t>3 = trend ukuran semakin besar</t>
  </si>
  <si>
    <t>3.  Proporsi ikan yuwana (juvenile) yang ditangkap</t>
  </si>
  <si>
    <t>Persentase ikan yang ditangkap sebelum mencapai umur dewasa (maturity)</t>
  </si>
  <si>
    <t xml:space="preserve">
 - data poor fisheries: interview kepada responden yang berpengalaman dalam perikanan terkait selama minimal 10 tahun</t>
  </si>
  <si>
    <t>1 = banyak sekali (&gt; 60%)</t>
  </si>
  <si>
    <t>2 = banyak (30 - 60%)</t>
  </si>
  <si>
    <t>3 = sedikit (&lt;30%)</t>
  </si>
  <si>
    <t>Spesies target yang dimanfaatkan, spesies non target yang dimanfaatkan dan tidak dimanfaatkan</t>
  </si>
  <si>
    <t>1 = proporsi target lebih sedikit (&lt; 15% dari total volume)</t>
  </si>
  <si>
    <t>2 = proporsi target sama dgn non-target (16-30% dari total volume)</t>
  </si>
  <si>
    <t>3 = proporsi target lebih banyak (&gt; 31 % dari total volume)</t>
  </si>
  <si>
    <t xml:space="preserve">5.  "Range Collapse" sumberdaya ikan </t>
  </si>
  <si>
    <t>lokasi penangkapan ikan yang semakin jauh</t>
  </si>
  <si>
    <t>Community mapping
data poor fisheries: interview kepada responden yang berpengalaman dalam perikanan terkait selama minimal 10 tahun</t>
  </si>
  <si>
    <t>1 = semakin sulit, tergantung spesies target</t>
  </si>
  <si>
    <t>nelayan memetakan DPI yang semakin sulit untuk mencari ikan target karena kualitas perairan yang menurun (kekeruhan akibat sisa buangan penambangan laut yang terbawa arus)</t>
  </si>
  <si>
    <t>2 = relatif tetap, tergantung spesies target</t>
  </si>
  <si>
    <t>3 = semakin mudah, tergantung spesies target</t>
  </si>
  <si>
    <t>1 = fishing ground menjadi sangat jauh, tergantung spesies target</t>
  </si>
  <si>
    <t>2= fishing ground jauh, tergantung spesies target</t>
  </si>
  <si>
    <t>3= fishing ground relatif tetap jaraknya, tergantung spesies target</t>
  </si>
  <si>
    <t>Populasi spesies ETP (Endangered species, Threatened species, and Protected species) sesuai dengan kriteria CITES</t>
  </si>
  <si>
    <t xml:space="preserve"> - data poor fisheries: interview kepada responden yang berpengalaman dalam perikanan terkait selama minimal 10 tahun</t>
  </si>
  <si>
    <t>1= terdapat individu ETP yang tertangkap tetapi tidak dilepas;</t>
  </si>
  <si>
    <t>2 = tertangkap tetapi dilepas</t>
  </si>
  <si>
    <t>3 = tidak ada individu ETP yang tertangkap</t>
  </si>
  <si>
    <t>RERATA</t>
  </si>
  <si>
    <t>TOTAL</t>
  </si>
  <si>
    <t>Skor Min</t>
  </si>
  <si>
    <t>Skor Max</t>
  </si>
  <si>
    <t>Limbah yang teridentifikasi secara klinis, audio dan atau visual (Contoh :B3-bahan berbahaya &amp; beracun), menggunakan parameter dari KepMen LH 51/2004 ttg Baku Mutu Air Laut Lampiran 3</t>
  </si>
  <si>
    <t xml:space="preserve">1= tercemar; </t>
  </si>
  <si>
    <t>secara visual tidak ada sumber pencemaran baik dari industri maupun rumah tangga (jauh dari pemukiman), teknik penangkapan nelayan juga tidak menggunakan alat atau bahan yang berbahaya bagi perairan</t>
  </si>
  <si>
    <t xml:space="preserve">2=tercemar sedang; </t>
  </si>
  <si>
    <t>3= tidak tercemar</t>
  </si>
  <si>
    <t>Kualitas perairan dilihat dari Tingkat Kekeruhan dan Padatan Tersuspensi Total</t>
  </si>
  <si>
    <t>data sekunder, hasil penelitian lain</t>
  </si>
  <si>
    <t xml:space="preserve">1= &gt; Melebihi baku mutu sesuai KepMen LH 51/2004; </t>
  </si>
  <si>
    <t>tingkat kecerahan mencapai 87% dan TSS 12.56 mg/l (kategori baik)</t>
  </si>
  <si>
    <t xml:space="preserve">2= Sama dengan baku mutu sesuai KepMen LH 51/2004; </t>
  </si>
  <si>
    <t>3=  Dibawah baku mutu sesuai KepMen LH 51/2004</t>
  </si>
  <si>
    <t>Survey dan data sekunder, CITRA SATELIT, foto udara</t>
  </si>
  <si>
    <t>&gt; Persentase  tutupan karang keras hidup (live hard coral cover) dan keanekaragaman karang hidup yang didasarkan atas live form</t>
  </si>
  <si>
    <t xml:space="preserve">1=tutupan rendah, &lt;25%; </t>
  </si>
  <si>
    <t>persentase tutupan (36.66, 38.49, 13.05, 49.60)%, tutupan sedang</t>
  </si>
  <si>
    <t>&gt;&gt; Survey : Transek (2 kali dalam setahun)</t>
  </si>
  <si>
    <t>&gt;&gt; Citra satelite dengan hiper spektral - minimal tiga tahun sekali dengan diikuti oleh survey lapangan</t>
  </si>
  <si>
    <t xml:space="preserve">1=keanekaragaman rendah (H' &lt; 3,2 atau H' &lt; 1); </t>
  </si>
  <si>
    <t xml:space="preserve">keanekaragaman karang (turun aban) ditemukan jenis karang dari genus sinularia, rumphella, sarcophyton, lobophytum, dengan indeks keanekaragaman H' sebesar 0,22 </t>
  </si>
  <si>
    <t>2 = kanekaragaman sedang (3,20&lt;H’&lt;9,97 atau 1&lt;H’&lt;3);</t>
  </si>
  <si>
    <t>3 = keanekaragaman tinggi (H’&gt;9,97 atau H’&gt;3)</t>
  </si>
  <si>
    <t>Luasan, waktu, siklus, distribusi, dan kesuburan perairan, spawning ground, nursery ground, feeding ground, upwelling, nesting beach</t>
  </si>
  <si>
    <t>informasi nelayan</t>
  </si>
  <si>
    <t xml:space="preserve">1=tidak diketahui adanya habitat unik/khusus; </t>
  </si>
  <si>
    <t>sebagian nelayan mengetahui adanya habitat ikan memijah dan bertelur yang umumnya di daerah karang, namun secara khusus nelayan tidak mengetahui lokasi2 spawning ground, nurshery ground, dll</t>
  </si>
  <si>
    <t xml:space="preserve">2=diketahui adanya habitat unik/khusus tapi tidak dikelola dengan baik; </t>
  </si>
  <si>
    <t>3 = diketahui adanya habitat unik/khusus dan dikelola dengan baik</t>
  </si>
  <si>
    <t>Untuk mengetahui dampak perubahan iklim terhadap kondisi perairan dan habitat</t>
  </si>
  <si>
    <t>Survey dan data sekunder, CITRA SATELIT, data deret waktu, monitoring</t>
  </si>
  <si>
    <t>&gt; State of knowledge level :</t>
  </si>
  <si>
    <t>belum ada kajian</t>
  </si>
  <si>
    <t>1= belum adanya kajian tentang dampak perubahan iklim;</t>
  </si>
  <si>
    <t>2= diketahui adanya dampak perubahan iklim tapi tidak diikuti dengan strategi adaptasi dan mitigasi;</t>
  </si>
  <si>
    <t>`</t>
  </si>
  <si>
    <t>3 = diketahui adanya dampak perubahan iklim dan diikuti dengan strategi adaptasi dan mitigasi</t>
  </si>
  <si>
    <t>&gt; state of impact (key indicator menggunakan terumbu karang):</t>
  </si>
  <si>
    <t>1= habitat terkena dampak perubahan iklim (e.g coral bleaching &gt;25%);</t>
  </si>
  <si>
    <t>2= habitat terkena dampak perubahan iklim (e.g coral bleaching 5-25%);</t>
  </si>
  <si>
    <t>3= habitat terkena dampak perubahan iklim (e.g coral bleaching &lt;5%)</t>
  </si>
  <si>
    <r>
      <t xml:space="preserve">2=tutupan sedang, </t>
    </r>
    <r>
      <rPr>
        <sz val="9"/>
        <color indexed="8"/>
        <rFont val="Calibri"/>
        <family val="2"/>
        <scheme val="minor"/>
      </rPr>
      <t xml:space="preserve">≥ 25 - &lt; 50%; </t>
    </r>
  </si>
  <si>
    <r>
      <t xml:space="preserve">3=tutupan tinggi, </t>
    </r>
    <r>
      <rPr>
        <sz val="9"/>
        <color indexed="8"/>
        <rFont val="Calibri"/>
        <family val="2"/>
        <scheme val="minor"/>
      </rPr>
      <t>≥ 50%</t>
    </r>
  </si>
  <si>
    <t>data sekunder, monitoring, hasil penelitian lain</t>
  </si>
  <si>
    <t>DOMAIN HABITAT DAN EKOSISTEM</t>
  </si>
  <si>
    <t>DOMAIN SUMBER DAYA IKAN</t>
  </si>
  <si>
    <t>Penangkapan ikan bersifat destruktif yang dilihat dari penggunaan alat dan metode penangkapan yang merusak dan atau  tidak sesuai peraturan yang berlaku.</t>
  </si>
  <si>
    <t>peraturan penangkapan oleh pemerintah/daerah, adanya laporan nelayan mengenai pengoperasian
suatu jenis alat tangkap yang tidak pada jalur/daerah penangkapan yang diperbolehkan/diizinkan (adanya kapal gaek yang menggunakan pukat di wilayah 2-4 mil perairan matras)</t>
  </si>
  <si>
    <t>2 = frekuensi pelanggaran 5-10 kasus per tahun ;</t>
  </si>
  <si>
    <t>3 = frekuensi pelanggaran &lt;5 kasus per tahun</t>
  </si>
  <si>
    <t xml:space="preserve">Besarnya kapasitas penangkapan dibagi aktivitas penangkapan </t>
  </si>
  <si>
    <t xml:space="preserve">1 = Rasio kapasitas penangkapan &lt; 1; </t>
  </si>
  <si>
    <t xml:space="preserve">2 = Rasio kapasitas penangkapan = 1; </t>
  </si>
  <si>
    <t>3 = Rasio kapasitas penangkapan &gt; 1</t>
  </si>
  <si>
    <t>Aktivitas penangkapan yang dikaitkan dengan luasan, waktu dan keragaman hasil tangkapan</t>
  </si>
  <si>
    <t xml:space="preserve">Statistik Perikanan Tangkap, logbook, survey </t>
  </si>
  <si>
    <t>alat tangkap hanya jaring insang hanyut yang termasuk kategori selektivitas tinggi</t>
  </si>
  <si>
    <t xml:space="preserve"> - Laporan hasil pengawas perikanan
 - data poor fisheries: interview dari nelayan/POKMASWAS</t>
  </si>
  <si>
    <t xml:space="preserve"> - logbook, data statistik
 - data poor fisheries: interview kepada responden yang berpengalaman dalam perikanan terkait selama minimal 10 tahun</t>
  </si>
  <si>
    <t xml:space="preserve"> kapasitas penangkapan (jaring insang hanyut) mencapai 1.46 ton/trip/th dengan rasio kapasitas penangkapan Zona A  sebesar 0.65  (tahun 2018 terhadap 2017)</t>
  </si>
  <si>
    <t>2. Kapasitas Perikanan dan Upaya Penangkapan (Fishing Capacity and Effort)</t>
  </si>
  <si>
    <t>3. Selektivitas penangkapan</t>
  </si>
  <si>
    <t>DOMAIN TEKNOLOGI PENANGKAPAN IKAN</t>
  </si>
  <si>
    <r>
      <t>1=frekuensi pelanggaran &gt; 10 kasus per tahun</t>
    </r>
    <r>
      <rPr>
        <b/>
        <sz val="9"/>
        <color indexed="8"/>
        <rFont val="Calibri"/>
        <family val="2"/>
        <scheme val="minor"/>
      </rPr>
      <t xml:space="preserve"> </t>
    </r>
    <r>
      <rPr>
        <sz val="9"/>
        <color indexed="8"/>
        <rFont val="Calibri"/>
        <family val="2"/>
        <scheme val="minor"/>
      </rPr>
      <t xml:space="preserve">; </t>
    </r>
  </si>
  <si>
    <r>
      <t xml:space="preserve">1 = </t>
    </r>
    <r>
      <rPr>
        <sz val="9"/>
        <color indexed="8"/>
        <rFont val="Calibri"/>
        <family val="2"/>
        <scheme val="minor"/>
      </rPr>
      <t xml:space="preserve">rendah (&gt; 75%) ; </t>
    </r>
  </si>
  <si>
    <r>
      <t xml:space="preserve">2 = </t>
    </r>
    <r>
      <rPr>
        <sz val="9"/>
        <color indexed="8"/>
        <rFont val="Calibri"/>
        <family val="2"/>
        <scheme val="minor"/>
      </rPr>
      <t xml:space="preserve">sedang (50-75%) ; </t>
    </r>
  </si>
  <si>
    <r>
      <t xml:space="preserve">3 = </t>
    </r>
    <r>
      <rPr>
        <sz val="9"/>
        <color indexed="8"/>
        <rFont val="Calibri"/>
        <family val="2"/>
        <scheme val="minor"/>
      </rPr>
      <t>tinggi (kurang dari 50%) penggunaan alat tangkap yang tidak selektif)</t>
    </r>
  </si>
  <si>
    <t>Keterlibatan pemangku kepentingan</t>
  </si>
  <si>
    <t xml:space="preserve">1 = &lt; 50%;  </t>
  </si>
  <si>
    <t xml:space="preserve">2 = 50-100%; </t>
  </si>
  <si>
    <t>3 = 100 %</t>
  </si>
  <si>
    <t xml:space="preserve">1 = lebih dari 5 kali/tahun; </t>
  </si>
  <si>
    <t>2 kasus pada 2018 dan 2019 (konflik dengan kapal Gaek yang beroperasi diperairan depan matras sekitar 4 mil, sudah dikomunikasikanke aparat kelurahan)</t>
  </si>
  <si>
    <t xml:space="preserve">2 = 2-5 kali/tahun; </t>
  </si>
  <si>
    <t>3 = kurang dari 2 kali/tahun</t>
  </si>
  <si>
    <t xml:space="preserve">3. Pemanfaatan pengetahuan lokal dalam pengelolaan sumberdaya ikan  (termasuk di dalamnya TEK, traditional ecological knowledge)            </t>
  </si>
  <si>
    <t>Pemanfaatan pengetahuan lokal yang terkait dengan pengelolaan perikanan</t>
  </si>
  <si>
    <t xml:space="preserve">1 = tidak ada; </t>
  </si>
  <si>
    <t>pengetahuan nelayan terkait lokasi ikan dan musim tangkap, lebih kepada pengalaman individu, pengetahuan lokal secara umum tidak ada</t>
  </si>
  <si>
    <t xml:space="preserve">2 = ada tapi tidak efektif; </t>
  </si>
  <si>
    <t>3 = ada dan efektif digunakan</t>
  </si>
  <si>
    <r>
      <t>Resources conflict, policy conflict, fishing gear conflict</t>
    </r>
    <r>
      <rPr>
        <sz val="9"/>
        <color indexed="8"/>
        <rFont val="Calibri"/>
        <family val="2"/>
        <scheme val="minor"/>
      </rPr>
      <t>, konflik antar sector.</t>
    </r>
  </si>
  <si>
    <t>DOMAIN SOSIAL</t>
  </si>
  <si>
    <t>keterlibatan stakeholder kurang (kewenangan pemberdayaan nelayan kecil di kabupaten, sedang perikanan tangkap di provinsi), kurang terkoordinasi antar provinsi dan kabupaten</t>
  </si>
  <si>
    <t>partisipasi stakehoder</t>
  </si>
  <si>
    <t xml:space="preserve">laporan nelayan, pokmaswas, data laporan pengawas perikanan </t>
  </si>
  <si>
    <t>wawancara nelayan berpengalaman diatas 10 tahun</t>
  </si>
  <si>
    <t>Perubahan nilai/jumlah aset usaha RTP cat : aset usaha perikanan atau aset RT, yang didapatkan dari usaha perikanan</t>
  </si>
  <si>
    <t xml:space="preserve">1 = nilai aset berkurang (lebih dari 50%);  </t>
  </si>
  <si>
    <t>kepemilikan aset (perahu dan alat tangkap) tetap</t>
  </si>
  <si>
    <t xml:space="preserve">2 = nilai aset tetap (kurang dari 50%); </t>
  </si>
  <si>
    <t>3 = nilai aset bertambah (di atas 50%)</t>
  </si>
  <si>
    <t>Rumah Tangga Perikanan adalah rumah tangga nelayan, pengolah ikan dan pedagang ikan yang pendapatan utamanya dihasilkan dari kegiatan perikanan</t>
  </si>
  <si>
    <t xml:space="preserve">1= kurang dari rata-rata UMR, </t>
  </si>
  <si>
    <t xml:space="preserve">2= sama dengan rata-rata UMR, </t>
  </si>
  <si>
    <t>3 = &gt; rata-rata UMR</t>
  </si>
  <si>
    <t>wawancara nelayan</t>
  </si>
  <si>
    <t>DOMAIN EKONOMI</t>
  </si>
  <si>
    <t>1. Kepatuhan terhadap prinsip-prinsip perikanan yang bertanggung jawab dalam pengelolaan perikanan yang telah ditetapkan baik secara formal maupun non-formal</t>
  </si>
  <si>
    <t>Tingkat kepatuhan (compliance) seluruh pemangku kepentingan WPP terhadap aturan main baikformal maupun tidak formal</t>
  </si>
  <si>
    <t>Monitoring ketaatan:</t>
  </si>
  <si>
    <t xml:space="preserve">1= lebih dari 5 kali terjadi pelanggaran hukum dalam pengelolaan perikanan; </t>
  </si>
  <si>
    <t>pelanggaran wilayah operasional pada jalur tangkap I (adanya kapal gaek yang masuk ke peairan sekitar 4 mil pada tahun 2018)</t>
  </si>
  <si>
    <t xml:space="preserve">1. Laporan/catatan terhadap pelanggaran formal dari pengawas, </t>
  </si>
  <si>
    <t xml:space="preserve">2 = 2-4 kali terjadi pelanggaran hukum; </t>
  </si>
  <si>
    <t>2. Wawancara/kuisioner (key person) terhadap pelanggaran non formal termasuk ketaaatan terhadap peraturan sendiri maupun peraturan diatasnya</t>
  </si>
  <si>
    <t>3 = kurang dari 2 kali pelanggaran hukum</t>
  </si>
  <si>
    <t>3. Perlu tambahan informasi mengenai kualitas kasus dengan contohnya</t>
  </si>
  <si>
    <t>Non formal</t>
  </si>
  <si>
    <t>1 sampai 3 kali laporan dari nelayan terkait keberadaan kapal gaek pada tahun 2018</t>
  </si>
  <si>
    <t xml:space="preserve">1= lebih dari 5 informasi pelanggaran, </t>
  </si>
  <si>
    <t xml:space="preserve">2= lebih dari 3 informasi pelanggaran, </t>
  </si>
  <si>
    <t>3= tidak ada  informasi pelanggaran</t>
  </si>
  <si>
    <t>Sejauh mana kelengkapan regulasi dalam pengelolaan perikanan tersedia, untuk mengatur praktek pemanfaatan sumberdaya ikan sesuai dengan domain EAFM, yaitu; regulasi terkait keberlanjutan sumberdaya ikan, habitat dan ekosistem, teknik penangkapan ikan, sosial, ekonomi dan kelembagaan</t>
  </si>
  <si>
    <t xml:space="preserve">1) Benchmark sesuai dengan Peraturan nasional, pemda seharusnya juga membuat peraturan turunannya  </t>
  </si>
  <si>
    <t xml:space="preserve">1 = tidak ada regulasi hingga tersedianya regulasi pengelolaan perikanan yang mencakup dua domain; </t>
  </si>
  <si>
    <t xml:space="preserve">2) membandingkan situasi sekarang dengan yang sebelumnya  </t>
  </si>
  <si>
    <t xml:space="preserve">2 = tersedianya regulasi yang mencakup pengaturan perikanan untuk 3 - 5 domain; </t>
  </si>
  <si>
    <t xml:space="preserve">3) replikasi kearifan lokal  </t>
  </si>
  <si>
    <t>3 = tersedia regulasi lengkap untuk mendukung pengelolaan perikanan dari 6 domain</t>
  </si>
  <si>
    <t>Elaborasi untuk poin 2</t>
  </si>
  <si>
    <t>jumlah tetap sampai 2019</t>
  </si>
  <si>
    <t xml:space="preserve">1= ada tapi jumlahnya berkurang; </t>
  </si>
  <si>
    <t xml:space="preserve">2= ada tapi jumlahnya tetap; </t>
  </si>
  <si>
    <t>3= ada dan jumlahnya bertambah</t>
  </si>
  <si>
    <t>Ada atau tidak penegakan aturan main dan efektivitasnya</t>
  </si>
  <si>
    <t>Survey dilakukan melalui wawancara/ kuisioner:</t>
  </si>
  <si>
    <t xml:space="preserve">1=tidak ada penegakan aturan main; </t>
  </si>
  <si>
    <t>ada aturan main</t>
  </si>
  <si>
    <t>1)  ketersediaan alat pengawasan, orang</t>
  </si>
  <si>
    <t xml:space="preserve">2=ada penegakan aturan main namun tidak efektif; </t>
  </si>
  <si>
    <t xml:space="preserve">2)  bentuk dan intensitas penindakan (teguran, hukuman)  </t>
  </si>
  <si>
    <t>3=ada penegakan aturan main dan efektif</t>
  </si>
  <si>
    <t xml:space="preserve">1= tidak ada alat dan orang; </t>
  </si>
  <si>
    <t>ada alat (Spedboat dan kapal pengawas) dan orang (pengawas perikanan) serta tindakan</t>
  </si>
  <si>
    <t>2=ada alat dan orang tapi tidak ada tindakan;</t>
  </si>
  <si>
    <t>3= ada alat dan orang serta ada tindakan</t>
  </si>
  <si>
    <t xml:space="preserve">1= tidak ada teguran maupun hukuman; </t>
  </si>
  <si>
    <t>ada teguran atau hukuman</t>
  </si>
  <si>
    <t xml:space="preserve">2= ada teguran atau hukuman; </t>
  </si>
  <si>
    <t>3=ada teguran dan hukuman</t>
  </si>
  <si>
    <t>Ada atau tidaknya mekanisme pengambilan keputusan (SOP) dalam pengelolaan perikanan</t>
  </si>
  <si>
    <t>Survey dilakukan dengan : analisis dokumen antar lembaga dan analisis stakeholder melalui wawancara/kuisioner</t>
  </si>
  <si>
    <t>1=tidak ada mekanisme pengambilan keputusan;</t>
  </si>
  <si>
    <t>ada pokmaswas, tp berdasarkan SOP hanya memberikan informasi dalam btk lap ke dinas prov</t>
  </si>
  <si>
    <t xml:space="preserve">2=ada mekanisme tapi tidak berjalan efektif; </t>
  </si>
  <si>
    <t>3=ada  mekanisme dan berjalan efektif</t>
  </si>
  <si>
    <t xml:space="preserve">1= ada keputusan tapi tidak dijalankan; </t>
  </si>
  <si>
    <t>tindak lanjut dari lap pokmaswas dilakukan oleh dinas (seringkali lap berupa keberadaan kapal isap)</t>
  </si>
  <si>
    <t xml:space="preserve">2= ada keputusan tidak sepenuhnya dijalankan; </t>
  </si>
  <si>
    <t>3= ada keputusan dijalankan sepenuhnya</t>
  </si>
  <si>
    <t>Ada atau tidaknya RPP untuk wilayah pengelolaan perikanan dimaksud</t>
  </si>
  <si>
    <t>Survey dilakukan dengan wawancara/kuisioner:</t>
  </si>
  <si>
    <t xml:space="preserve">1=belum ada RPP; </t>
  </si>
  <si>
    <t>belum ada RPP</t>
  </si>
  <si>
    <t>1. Adakah atau tidak RPP disuatu daerah</t>
  </si>
  <si>
    <t xml:space="preserve">2=ada RPP namun belum sepenuhnya dijalankan; </t>
  </si>
  <si>
    <t>2. Dilaksanakan atau tidak  RPP  yang telah dibuat</t>
  </si>
  <si>
    <t>3=ada RPP dan telah dijalankan sepenuhnya</t>
  </si>
  <si>
    <t>Semakin tinggi tingkat sinergi antar lembaga (span of control-nya rendah) maka tingkat efektivitas pengelolaan perikanan akan semakin baik</t>
  </si>
  <si>
    <t xml:space="preserve">1=konflik antar lembaga (kebijakan antar lembaga berbeda kepentingan); </t>
  </si>
  <si>
    <t>tidak ada konflik pengelolaan, namun koordinasi antara kabupaten dan provinsi masih belum efektif</t>
  </si>
  <si>
    <t xml:space="preserve">2 = komunikasi antar lembaga tidak efektif; </t>
  </si>
  <si>
    <t>3 = sinergi antar lembaga berjalan baik</t>
  </si>
  <si>
    <t>Semakin tinggi tingkat sinergi antar kebijakan  maka tingkat efektivitas pengelolaan perikanan akan semakin baik</t>
  </si>
  <si>
    <t xml:space="preserve">1= terdapat kebijakan yang saling bertentangan; </t>
  </si>
  <si>
    <t>kebijakan belum saling mendukung</t>
  </si>
  <si>
    <t xml:space="preserve">2 = kebijakan tidak saling mendukung; </t>
  </si>
  <si>
    <t>3 = kebijakan saling mendukung</t>
  </si>
  <si>
    <t xml:space="preserve">Seberapa besar frekuensi peningkatan kapasitas pemangku kepentingan dalam pengelolaan perikanan berbasis ekosistem </t>
  </si>
  <si>
    <t>Survey  dilakukan dengan wawancara/kuisioner terhadap:</t>
  </si>
  <si>
    <t xml:space="preserve">1=tidak ada peningkatan; </t>
  </si>
  <si>
    <t>kegiatan peningkatan keahlian oleh instansi maupun perguruan tinggi rutin diikuti satu tahun minimal1 kali, dan efektif untuk pekerjaan, namun peningkatan keahlian untuk nelayan masihterbatas hanya pada ketua nelayan saja dengan frekuensi hanya 1 kali dalam 1 tahun</t>
  </si>
  <si>
    <t>1) Ada atau tidak, berapa kali</t>
  </si>
  <si>
    <t>2 = ada tapi tidak difungsikan (keahlian yang didapat tidak sesuai dengan fungsi pekerjaannya)</t>
  </si>
  <si>
    <t>2) Materi</t>
  </si>
  <si>
    <t>3 = ada dan difungsikan (keahlian yang didapat sesuai dengan fungsi pekerjaannya)</t>
  </si>
  <si>
    <t>DOMAIN KELEMBAGAAN</t>
  </si>
  <si>
    <t>sedang</t>
  </si>
  <si>
    <t>baik</t>
  </si>
  <si>
    <t>Nilai Komposit</t>
  </si>
  <si>
    <t>buruk</t>
  </si>
  <si>
    <t xml:space="preserve">sedang </t>
  </si>
  <si>
    <t>Logbook, data statistik perikanan tangkap</t>
  </si>
  <si>
    <t xml:space="preserve">
 - data poor fisheries: interview kepada responden yang berpengalaman dalam perikanan terkait selama minimal 10 tahun, untuk spesies dominan yang secara total memiliki volume lebih dari 50% hasil tangkapan</t>
  </si>
  <si>
    <t>proporsi ikan target lebih banyak</t>
  </si>
  <si>
    <t>nelayan memetakan wilayah DPI dengan ikan target relatif tetap (zona DPI tidak berubah, hanya semakin jauh)</t>
  </si>
  <si>
    <t>DOMAIN SDI</t>
  </si>
  <si>
    <t>Data sekunder, sampling, monitoring,</t>
  </si>
  <si>
    <t>&gt;&gt; Sampling dan monitoring : 4 kali dalam satu tahun (mewakili musim dan peralihan)</t>
  </si>
  <si>
    <t>Survey, monitoring dan data sekunder, CITRA SATELIT</t>
  </si>
  <si>
    <t>kecerahan mencapai 70-82%, TSS 10-13.9mg/l (kategori baik)</t>
  </si>
  <si>
    <t xml:space="preserve">&gt;&gt; monitoring : dengan coastal bouy/ water quality checker (continous), Citra satelit (data deret waktu) dan sedimen trap (setahun sekali) =&gt; pengukuran turbidity di Lab </t>
  </si>
  <si>
    <t xml:space="preserve">tutupan karang di perairan (37.34, 37.50, 32.14%), kategori baik, ada 1 karang yang rusak berat dengan tutupan karang 0%, (54,7%) tutupan karang telah berubah menjadi Turf Alga 5,5 km dr pantai, luas sekitar 27 ha </t>
  </si>
  <si>
    <t>keanekaragaman karang (karang kering Rebo) ditemukan jenis karang dari genus Nephthea dan Dendronephthya dengan indeks keanekaragaman H' sebesar 0,28</t>
  </si>
  <si>
    <t xml:space="preserve">GIS dgn informasi Citra Satelit, Informasi Nelayan, SPAGs (Kerapu dan kakap), ekspedisi oseanografi </t>
  </si>
  <si>
    <t>habitat cumi bertelur dan habitat ikan memijah dan  dijaga</t>
  </si>
  <si>
    <t xml:space="preserve"> - Laporan hasil pengawas perikanan, survey
 - data poor fisheries: laporan dari kepolisian, interview dari nelayan/POKMASWAS</t>
  </si>
  <si>
    <t>terdapat pelanggaran operasional, yaitu DPI tidak sesuai SIPI (nelayan Jawa Barat)</t>
  </si>
  <si>
    <t xml:space="preserve"> - survey, logbook
 - data poor fisheries: interview kepada responden yang berpengalaman dalam perikanan terkait selama minimal 10 tahun</t>
  </si>
  <si>
    <t>kapasitas penangkapan 2018 sebesar 26.62 ton/tip/th, dan 69.75ton/trip/th tahun 2017, rasio kapasitas penangkapan (pancing) sebesar 2.62</t>
  </si>
  <si>
    <t>alat tangkap hanya pancing yang termasuk kategori selektivitas tinggi</t>
  </si>
  <si>
    <t>DOMAIN TEKNIK PENANGPAN IKAN</t>
  </si>
  <si>
    <t>Skor Minn</t>
  </si>
  <si>
    <t>Pencatatan partisipasi dilaksanakan secara kontinyu sesuai dengan pentahapan pengelolaan perikanan.  Evaluasi dari pencatatan ini dilakukan setiap tahap dan siklus pengelolaan. Persentase keterlibatan diukur dari jumlah tipe pemangku kepentingan, bukan individu pemangku kepentingan</t>
  </si>
  <si>
    <t>keterlibatan instansi dominan pada armada tangkap diatas 5 GT untuk masalah regulasi, untuk nelayan kurang dari 5 GT dalam bentuk bantuan perahu dan alat tangkap ( 3 bantuan tahun 2018)</t>
  </si>
  <si>
    <t>Arahan pengumpulan data konflik adalah setiap semester (2 kali setahun) atau sesuai musim (asumsi level of competition berbeda by musim)</t>
  </si>
  <si>
    <t>tidak pernah konflik dengan kapal isap, krn belum masuk lokasi DPI, tp menolak keras masuknya tambang di depan perairan turun aban</t>
  </si>
  <si>
    <t>Recording pemanfaatan TEK dilaksanakan secara kontinyu sesuai dengan pentahapan pengelolaan perikanan.  Evaluasi dari record ini dilakukan setiap siklus pengelolaan dan dilakukan secara partisipatif</t>
  </si>
  <si>
    <t>tidak ada pengetahuan lokal, kebanyakan sudah menggunakan GPS</t>
  </si>
  <si>
    <t>Arahan frekuensi survey dan pengumpulan data pendapatan RTP rata-rata setahun dengan mempertimbangkan musim selama lima tahun (sumber data : susenas BPS)</t>
  </si>
  <si>
    <t>aset alat tangkap dan perahu tetap</t>
  </si>
  <si>
    <t>Survei pendapatan rumah tangga perikanan dengan pendekatan sampling yang sesuai dengan kaidah ilmiah yang berlaku, dimana pendapatan yang diukur dan dibandingkan dengan UMR adalah pendapatan individu yang berasal dari kegiatan perikanan pada unit perikanan yang dikaji</t>
  </si>
  <si>
    <t>adanya nelayan andon yang masuk wilayah DPI nelayan lokal(2-3 laporan dalam 1 tahun)</t>
  </si>
  <si>
    <t>ada alat (speddboat), orang (pengawas perikanan, danlanut), dan tindakanpelanggaran</t>
  </si>
  <si>
    <t>ada teguran dan hukuman</t>
  </si>
  <si>
    <r>
      <t>b</t>
    </r>
    <r>
      <rPr>
        <b/>
        <sz val="9"/>
        <color indexed="30"/>
        <rFont val="Calibri"/>
        <family val="2"/>
        <scheme val="minor"/>
      </rPr>
      <t>b</t>
    </r>
  </si>
  <si>
    <t>nelayan memetakan DPI dengan wilayah perairan relatif tetap (masih di perairan rebo)</t>
  </si>
  <si>
    <t>TSS mencapai 30 mg/l (baik)</t>
  </si>
  <si>
    <t>persentase tutupan karang bui Rebo sebesar 13.47% dan 9%</t>
  </si>
  <si>
    <t xml:space="preserve">jenis karang yang ada Acropora Digitate dan Acropora Tabulate </t>
  </si>
  <si>
    <t>diketahui nya lokasi cumi bertelur di karang dan dijaga</t>
  </si>
  <si>
    <t>kapasitas penangkapan (bagan tancap) sebesar 0.61 ton/trip/th pada 2018, dan 7.63ton/trip/h pada 2017, dengan rasio kapasitas penangkapan 12.48</t>
  </si>
  <si>
    <t>ala tangkap hanya bagan tancap dengan selektifitas tinggi</t>
  </si>
  <si>
    <t>DOMAIN TEKNOLOGI PENANGKAPAN</t>
  </si>
  <si>
    <t>keterlibatan stakeholder kurang (kewenangan pemberdayaan nelayan kecil di kabupaten,sedang perikanan tangkap di provinsi), kurang terkoordinasi antar provinsi dan kabupaten</t>
  </si>
  <si>
    <t>konflik dengan KIP yang baru masuk, beroperasi sekitar 3-5 mil di perairan rebo, dengan kapal TI ponton tidak konflik, tp membuat kesepakatan bhw merekahanya beroperasi selama 2 tn saja dr 2019</t>
  </si>
  <si>
    <t>pemasangan bagan berlokasi di tempat yg biasa ikan bergerombol</t>
  </si>
  <si>
    <t>pendapatan rata-rata nelayan dalam kelompok bagan untuk musim tangkap dalam 1 tahun mencapai Rp 8.252.401.05, tapi tidak setiap tahun memperoleh hasil yang sama karena bagan dapat rusak pada saat gelombang besar</t>
  </si>
  <si>
    <t>terjadi pelanggaran operasional: Memiliki izin tapi melanggar ketentuan: alat tangkap,fishing ground, port of call, 4 Kasus (Nelayan Jawa Barat, Nelayan Sungai Kakap(Kalimantan Barat),Nelayan Sunsang(Sum-Sel))</t>
  </si>
  <si>
    <t xml:space="preserve">ketua nelayan melaporkan adanya kapal isap yang masuk ke perairan rebo sekitar 3-4 mil ke kantor lurah dan mengadakan demo menolak kapal isap, krn dianggap akan mempengaruhi hasil tangkapan bagan akibat rusaknya terumbu karang </t>
  </si>
  <si>
    <t>ada regulasi terkait ukuran kapal dan alat tangkap  yang diperbolehkan, wilayah operasi, perizinan, dan pengawasan</t>
  </si>
  <si>
    <t>ada alat (speedboat), pengawas perikanan dan danlanut, dan tindakan</t>
  </si>
  <si>
    <t>kebijakan antar sektor belum sinergi</t>
  </si>
  <si>
    <t>pelanggaran wilayah operasional, tidak sesuai dengan SIPI</t>
  </si>
  <si>
    <t>Kepemilikan Aset</t>
  </si>
  <si>
    <t>Pendapatan rumah tangga perikanan (RTP)</t>
  </si>
  <si>
    <t>kebijakan antar sektor belum saling mendukung</t>
  </si>
  <si>
    <t>pendapatan rata-rata nelayan sebesar Rp.709.392,92,- dibawah UMR Kabupaten Bangka Rp 2.534.673,-</t>
  </si>
  <si>
    <t>pendapatan rata-rata  nelayan Rp 2.733.823.28 sedikit diatas UMR Kabupaten Bangka Rp 2.534.673,-</t>
  </si>
  <si>
    <t>Tingkat permintaan</t>
  </si>
  <si>
    <t>hasil tangkapan 50% dijual, dan sisanya ikan berukuran kecil dikonsumsi sendiri</t>
  </si>
  <si>
    <t>seluruh hasil tangkapan diambil pengepul</t>
  </si>
  <si>
    <t>persentase hasil tangkapan yang laku terjual</t>
  </si>
  <si>
    <t>3. Tingkat permintaan</t>
  </si>
  <si>
    <t>kepemilikan perahu tetap, namun bagan harus selalu diperbaharui setiap maksimal 2 musim</t>
  </si>
  <si>
    <t>Flag Model</t>
  </si>
  <si>
    <t>persentase ikan juvenil, masih ada yang tertangkap sekitar 30%</t>
  </si>
  <si>
    <t>3 = 100% laku terjual</t>
  </si>
  <si>
    <t>2 =  50% laku terjual</t>
  </si>
  <si>
    <t>1 =  25% laku terjual ;</t>
  </si>
  <si>
    <t>ada dan jumlah tetap</t>
  </si>
  <si>
    <t>terjadi pelangaran ketentuan berupa alat tangkap,fishing ground, port of call, 4 Kasus (Nelayan Jawa Barat, Nelayan Sungai Kakap(Kalimantan Barat),Nelayan Sunsang(Sum-Sel)), DPI tidak sesuai SIPI, 1 kasus (nelayan jawa barat)</t>
  </si>
  <si>
    <t>CPUE rata-rata per tahun 0.075, cenderung stabil dengan sedikit peningkatan sebesar 0.76% di tahun 2018</t>
  </si>
  <si>
    <t>CPUE rata-rata per tahun 0.48, cenderung menurun sebesar 1.17% pada tahun 2018</t>
  </si>
  <si>
    <t>CPUE rata-rata per tahun 0.89, cenderung menurun per tahun dengan rata-rata sebesar 18.81%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</si>
</sst>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_(* \(#,##0.00\);_(* &quot;-&quot;_);_(@_)"/>
    <numFmt numFmtId="166" formatCode="0.0"/>
    <numFmt numFmtId="167" formatCode="_(* #,##0.0_);_(* \(#,##0.0\);_(* &quot;-&quot;??_);_(@_)"/>
  </numFmts>
  <fonts count="24" x14ac:knownFonts="1">
    <font>
      <sz val="11"/>
      <color theme="1"/>
      <name val="Calibri"/>
      <family val="2"/>
      <scheme val="minor"/>
    </font>
    <font>
      <b/>
      <sz val="11"/>
      <color theme="1"/>
      <name val="Calibri"/>
      <family val="2"/>
      <scheme val="minor"/>
    </font>
    <font>
      <sz val="11"/>
      <name val="Calibri"/>
      <family val="2"/>
    </font>
    <font>
      <b/>
      <sz val="12"/>
      <color rgb="FF000000"/>
      <name val="Calibri"/>
      <family val="2"/>
    </font>
    <font>
      <b/>
      <sz val="12"/>
      <color theme="1"/>
      <name val="Calibri"/>
      <family val="2"/>
      <scheme val="minor"/>
    </font>
    <font>
      <sz val="11"/>
      <color theme="1"/>
      <name val="Calibri"/>
      <family val="2"/>
      <scheme val="minor"/>
    </font>
    <font>
      <b/>
      <sz val="11"/>
      <color rgb="FF000000"/>
      <name val="Arial"/>
      <family val="2"/>
    </font>
    <font>
      <b/>
      <sz val="10"/>
      <color rgb="FF000000"/>
      <name val="Arial"/>
      <family val="2"/>
    </font>
    <font>
      <sz val="11"/>
      <name val="Calibri"/>
      <family val="2"/>
      <scheme val="minor"/>
    </font>
    <font>
      <b/>
      <sz val="14"/>
      <color theme="1"/>
      <name val="Calibri"/>
      <family val="2"/>
      <scheme val="minor"/>
    </font>
    <font>
      <b/>
      <sz val="9"/>
      <name val="Calibri"/>
      <family val="2"/>
      <scheme val="minor"/>
    </font>
    <font>
      <sz val="9"/>
      <name val="Calibri"/>
      <family val="2"/>
      <scheme val="minor"/>
    </font>
    <font>
      <sz val="9"/>
      <color rgb="FFFF0000"/>
      <name val="Calibri"/>
      <family val="2"/>
      <scheme val="minor"/>
    </font>
    <font>
      <b/>
      <sz val="9"/>
      <color theme="1"/>
      <name val="Calibri"/>
      <family val="2"/>
      <scheme val="minor"/>
    </font>
    <font>
      <b/>
      <sz val="8"/>
      <color theme="1"/>
      <name val="Calibri"/>
      <family val="2"/>
      <scheme val="minor"/>
    </font>
    <font>
      <b/>
      <sz val="10"/>
      <name val="Calibri"/>
      <family val="2"/>
      <scheme val="minor"/>
    </font>
    <font>
      <b/>
      <sz val="10"/>
      <color theme="1"/>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i/>
      <sz val="9"/>
      <color theme="1"/>
      <name val="Calibri"/>
      <family val="2"/>
      <scheme val="minor"/>
    </font>
    <font>
      <b/>
      <sz val="9"/>
      <color rgb="FF0070C0"/>
      <name val="Calibri"/>
      <family val="2"/>
      <scheme val="minor"/>
    </font>
    <font>
      <sz val="9"/>
      <color rgb="FF0070C0"/>
      <name val="Calibri"/>
      <family val="2"/>
      <scheme val="minor"/>
    </font>
    <font>
      <b/>
      <sz val="9"/>
      <color indexed="3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9BBB59"/>
        <bgColor indexed="64"/>
      </patternFill>
    </fill>
    <fill>
      <patternFill patternType="solid">
        <fgColor theme="5" tint="0.39997558519241921"/>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1" fontId="5" fillId="0" borderId="0" applyFont="0" applyFill="0" applyBorder="0" applyAlignment="0" applyProtection="0"/>
    <xf numFmtId="43" fontId="5" fillId="0" borderId="0" applyFont="0" applyFill="0" applyBorder="0" applyAlignment="0" applyProtection="0"/>
  </cellStyleXfs>
  <cellXfs count="332">
    <xf numFmtId="0" fontId="0" fillId="0" borderId="0" xfId="0"/>
    <xf numFmtId="0" fontId="1" fillId="0" borderId="0" xfId="0" applyFont="1"/>
    <xf numFmtId="0" fontId="1" fillId="0" borderId="1" xfId="0" applyFont="1" applyBorder="1"/>
    <xf numFmtId="0" fontId="0" fillId="0" borderId="1" xfId="0" applyBorder="1"/>
    <xf numFmtId="1" fontId="0" fillId="0" borderId="1" xfId="0" applyNumberFormat="1" applyBorder="1" applyAlignment="1">
      <alignment horizontal="center"/>
    </xf>
    <xf numFmtId="0" fontId="0" fillId="0" borderId="0" xfId="0" applyBorder="1"/>
    <xf numFmtId="0" fontId="0" fillId="0" borderId="1" xfId="0" applyBorder="1" applyAlignment="1">
      <alignment horizontal="center"/>
    </xf>
    <xf numFmtId="1" fontId="0" fillId="0" borderId="0" xfId="0" applyNumberFormat="1"/>
    <xf numFmtId="1" fontId="0" fillId="0" borderId="1" xfId="0" applyNumberFormat="1" applyBorder="1"/>
    <xf numFmtId="1" fontId="1" fillId="0" borderId="0" xfId="0" applyNumberFormat="1" applyFont="1" applyBorder="1"/>
    <xf numFmtId="0" fontId="1" fillId="0" borderId="1" xfId="0" applyFont="1" applyFill="1" applyBorder="1" applyAlignment="1">
      <alignment horizontal="right"/>
    </xf>
    <xf numFmtId="1" fontId="1" fillId="0" borderId="1" xfId="0" applyNumberFormat="1" applyFont="1" applyBorder="1"/>
    <xf numFmtId="0" fontId="3" fillId="0" borderId="0" xfId="0" applyFont="1" applyFill="1" applyBorder="1"/>
    <xf numFmtId="0" fontId="1" fillId="0" borderId="0" xfId="0" applyFont="1" applyAlignment="1">
      <alignment horizontal="right"/>
    </xf>
    <xf numFmtId="0" fontId="4" fillId="0" borderId="0" xfId="0" applyFont="1"/>
    <xf numFmtId="0" fontId="1" fillId="0" borderId="0" xfId="0" applyFont="1" applyBorder="1"/>
    <xf numFmtId="0" fontId="6" fillId="0" borderId="0" xfId="0" applyFont="1" applyFill="1" applyBorder="1"/>
    <xf numFmtId="1" fontId="0" fillId="3" borderId="1" xfId="0" applyNumberFormat="1" applyFill="1" applyBorder="1" applyAlignment="1">
      <alignment horizontal="center"/>
    </xf>
    <xf numFmtId="1" fontId="1" fillId="0" borderId="0" xfId="0" applyNumberFormat="1" applyFont="1"/>
    <xf numFmtId="1" fontId="0" fillId="0" borderId="0" xfId="0" applyNumberFormat="1" applyFill="1" applyBorder="1"/>
    <xf numFmtId="1" fontId="1" fillId="0" borderId="0" xfId="0" applyNumberFormat="1" applyFont="1" applyFill="1" applyBorder="1"/>
    <xf numFmtId="0" fontId="0" fillId="0" borderId="0" xfId="0" applyFill="1" applyBorder="1"/>
    <xf numFmtId="0" fontId="7" fillId="0" borderId="0" xfId="0" applyFont="1" applyFill="1" applyBorder="1"/>
    <xf numFmtId="0" fontId="0" fillId="0" borderId="4" xfId="0" applyBorder="1"/>
    <xf numFmtId="0" fontId="0" fillId="0" borderId="5" xfId="0" applyBorder="1"/>
    <xf numFmtId="0" fontId="0" fillId="0" borderId="6" xfId="0" applyBorder="1"/>
    <xf numFmtId="0" fontId="1" fillId="0" borderId="3" xfId="0" applyFont="1" applyBorder="1"/>
    <xf numFmtId="1" fontId="0" fillId="0" borderId="0" xfId="0" applyNumberFormat="1" applyFill="1"/>
    <xf numFmtId="1" fontId="1" fillId="0" borderId="0" xfId="0" applyNumberFormat="1" applyFont="1" applyFill="1"/>
    <xf numFmtId="1" fontId="0" fillId="2" borderId="0" xfId="0" applyNumberFormat="1" applyFill="1"/>
    <xf numFmtId="1"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xf>
    <xf numFmtId="1" fontId="8" fillId="6" borderId="1" xfId="0" applyNumberFormat="1" applyFont="1" applyFill="1" applyBorder="1"/>
    <xf numFmtId="1" fontId="0" fillId="0" borderId="7" xfId="0" applyNumberFormat="1" applyBorder="1"/>
    <xf numFmtId="1" fontId="0" fillId="0" borderId="8" xfId="0" applyNumberFormat="1" applyBorder="1"/>
    <xf numFmtId="0" fontId="0" fillId="0" borderId="9" xfId="0" applyBorder="1"/>
    <xf numFmtId="0" fontId="0" fillId="0" borderId="10" xfId="0" applyBorder="1"/>
    <xf numFmtId="1" fontId="0" fillId="0" borderId="9" xfId="0" applyNumberFormat="1" applyBorder="1"/>
    <xf numFmtId="1" fontId="0" fillId="0" borderId="10" xfId="0" applyNumberFormat="1" applyBorder="1"/>
    <xf numFmtId="1" fontId="0" fillId="0" borderId="11" xfId="0" applyNumberFormat="1" applyBorder="1"/>
    <xf numFmtId="1" fontId="0" fillId="0" borderId="12" xfId="0" applyNumberFormat="1" applyBorder="1"/>
    <xf numFmtId="1" fontId="0" fillId="0" borderId="13" xfId="0" applyNumberFormat="1" applyBorder="1"/>
    <xf numFmtId="1" fontId="0" fillId="4" borderId="0" xfId="0" applyNumberFormat="1" applyFill="1"/>
    <xf numFmtId="0" fontId="1" fillId="0" borderId="0" xfId="0" applyFont="1" applyAlignment="1">
      <alignment horizontal="center" vertical="center"/>
    </xf>
    <xf numFmtId="0" fontId="0" fillId="5" borderId="1" xfId="0" applyFill="1" applyBorder="1" applyAlignment="1">
      <alignment horizontal="center"/>
    </xf>
    <xf numFmtId="1" fontId="0" fillId="2" borderId="1" xfId="0" applyNumberFormat="1" applyFill="1" applyBorder="1" applyAlignment="1">
      <alignment horizontal="center"/>
    </xf>
    <xf numFmtId="1" fontId="0" fillId="7" borderId="1" xfId="0" applyNumberFormat="1" applyFill="1" applyBorder="1" applyAlignment="1">
      <alignment horizontal="center"/>
    </xf>
    <xf numFmtId="0" fontId="9" fillId="6" borderId="0" xfId="0" applyFont="1" applyFill="1"/>
    <xf numFmtId="1" fontId="0" fillId="0" borderId="0" xfId="0" applyNumberFormat="1" applyAlignment="1">
      <alignment horizontal="center" vertical="center"/>
    </xf>
    <xf numFmtId="0" fontId="0" fillId="0" borderId="0" xfId="0" applyFill="1"/>
    <xf numFmtId="0" fontId="1" fillId="0" borderId="0" xfId="0" applyFont="1" applyFill="1"/>
    <xf numFmtId="43" fontId="5" fillId="0" borderId="4" xfId="2" applyFont="1" applyBorder="1"/>
    <xf numFmtId="43" fontId="5" fillId="0" borderId="5" xfId="2" applyFont="1" applyBorder="1"/>
    <xf numFmtId="43" fontId="5" fillId="0" borderId="6" xfId="2" applyFont="1" applyBorder="1"/>
    <xf numFmtId="43" fontId="5" fillId="0" borderId="3" xfId="2" applyFont="1" applyBorder="1"/>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11" fillId="0" borderId="16" xfId="0" applyFont="1" applyFill="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0" fillId="0" borderId="0" xfId="0" applyFont="1"/>
    <xf numFmtId="1" fontId="13" fillId="0" borderId="0" xfId="0" applyNumberFormat="1" applyFont="1"/>
    <xf numFmtId="0" fontId="13" fillId="0" borderId="0" xfId="0" applyFont="1"/>
    <xf numFmtId="1" fontId="10" fillId="0" borderId="0" xfId="0" applyNumberFormat="1" applyFont="1"/>
    <xf numFmtId="0" fontId="14" fillId="0" borderId="0" xfId="0" applyFont="1"/>
    <xf numFmtId="0" fontId="15" fillId="0" borderId="0" xfId="0" applyFont="1"/>
    <xf numFmtId="0" fontId="16" fillId="0" borderId="0" xfId="0" applyFont="1"/>
    <xf numFmtId="1" fontId="15" fillId="0" borderId="0" xfId="0" applyNumberFormat="1" applyFont="1"/>
    <xf numFmtId="0" fontId="13" fillId="8" borderId="18"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7" fillId="0" borderId="0" xfId="0" applyFont="1"/>
    <xf numFmtId="0" fontId="13" fillId="8" borderId="18" xfId="0" applyFont="1" applyFill="1" applyBorder="1" applyAlignment="1">
      <alignment vertical="center" wrapText="1"/>
    </xf>
    <xf numFmtId="0" fontId="17" fillId="0" borderId="17" xfId="0" applyFont="1" applyBorder="1" applyAlignment="1">
      <alignment vertical="top" wrapText="1"/>
    </xf>
    <xf numFmtId="0" fontId="17" fillId="0" borderId="19" xfId="0" applyFont="1" applyBorder="1" applyAlignment="1">
      <alignment vertical="top" wrapText="1"/>
    </xf>
    <xf numFmtId="0" fontId="17" fillId="0" borderId="14" xfId="0" applyFont="1" applyBorder="1" applyAlignment="1">
      <alignment vertical="top" wrapText="1"/>
    </xf>
    <xf numFmtId="0" fontId="17" fillId="0" borderId="14" xfId="0" applyFont="1" applyFill="1" applyBorder="1" applyAlignment="1">
      <alignment vertical="top" wrapText="1"/>
    </xf>
    <xf numFmtId="0" fontId="17" fillId="0" borderId="15" xfId="0" applyFont="1" applyBorder="1" applyAlignment="1">
      <alignment vertical="top" wrapText="1"/>
    </xf>
    <xf numFmtId="0" fontId="17" fillId="0" borderId="15" xfId="0" applyFont="1" applyFill="1" applyBorder="1" applyAlignment="1">
      <alignment vertical="top" wrapText="1"/>
    </xf>
    <xf numFmtId="0" fontId="17" fillId="0" borderId="16" xfId="0" applyFont="1" applyBorder="1" applyAlignment="1">
      <alignment vertical="top" wrapText="1"/>
    </xf>
    <xf numFmtId="0" fontId="17" fillId="0" borderId="16" xfId="0" applyFont="1" applyFill="1" applyBorder="1" applyAlignment="1">
      <alignment vertical="top" wrapText="1"/>
    </xf>
    <xf numFmtId="0" fontId="17" fillId="0" borderId="17" xfId="0" applyFont="1" applyFill="1" applyBorder="1" applyAlignment="1">
      <alignment vertical="top" wrapText="1"/>
    </xf>
    <xf numFmtId="0" fontId="17" fillId="0" borderId="19" xfId="0" applyFont="1" applyFill="1" applyBorder="1" applyAlignment="1">
      <alignment vertical="top" wrapText="1"/>
    </xf>
    <xf numFmtId="0" fontId="17" fillId="0" borderId="22" xfId="0" applyFont="1" applyBorder="1" applyAlignment="1">
      <alignment vertical="top" wrapText="1"/>
    </xf>
    <xf numFmtId="0" fontId="17" fillId="0" borderId="23" xfId="0" applyFont="1" applyBorder="1" applyAlignment="1">
      <alignment horizontal="left" vertical="top" wrapText="1"/>
    </xf>
    <xf numFmtId="0" fontId="17" fillId="0" borderId="2" xfId="0" applyFont="1" applyBorder="1" applyAlignment="1">
      <alignment horizontal="left" vertical="top" wrapText="1"/>
    </xf>
    <xf numFmtId="0" fontId="17" fillId="0" borderId="0" xfId="0" applyFont="1" applyBorder="1" applyAlignment="1">
      <alignment horizontal="left" vertical="top" wrapText="1"/>
    </xf>
    <xf numFmtId="0" fontId="17" fillId="0" borderId="21" xfId="0" applyFont="1" applyBorder="1" applyAlignment="1">
      <alignment horizontal="left" vertical="top" wrapText="1"/>
    </xf>
    <xf numFmtId="0" fontId="17" fillId="0" borderId="0" xfId="0" applyFont="1" applyBorder="1"/>
    <xf numFmtId="0" fontId="17" fillId="0" borderId="3" xfId="0" applyFont="1" applyBorder="1" applyAlignment="1">
      <alignment horizontal="left" vertical="top" wrapText="1"/>
    </xf>
    <xf numFmtId="0" fontId="17" fillId="0" borderId="20" xfId="0" applyFont="1" applyBorder="1"/>
    <xf numFmtId="0" fontId="0" fillId="0" borderId="0" xfId="0" applyAlignment="1">
      <alignment horizontal="center"/>
    </xf>
    <xf numFmtId="0" fontId="13" fillId="9" borderId="0" xfId="0" applyFont="1" applyFill="1"/>
    <xf numFmtId="0" fontId="16" fillId="9" borderId="0" xfId="0" applyFont="1" applyFill="1"/>
    <xf numFmtId="0" fontId="15" fillId="9" borderId="0" xfId="0" applyFont="1" applyFill="1"/>
    <xf numFmtId="0" fontId="13" fillId="8" borderId="14" xfId="0" applyFont="1" applyFill="1" applyBorder="1" applyAlignment="1">
      <alignment horizontal="center" vertical="center" wrapText="1"/>
    </xf>
    <xf numFmtId="0" fontId="13" fillId="8" borderId="14" xfId="0" applyFont="1" applyFill="1" applyBorder="1" applyAlignment="1">
      <alignment vertical="center" wrapText="1"/>
    </xf>
    <xf numFmtId="0" fontId="0" fillId="9" borderId="0" xfId="0" applyFill="1"/>
    <xf numFmtId="0" fontId="17" fillId="0" borderId="22" xfId="0" applyFont="1" applyFill="1" applyBorder="1" applyAlignment="1">
      <alignment vertical="top" wrapText="1"/>
    </xf>
    <xf numFmtId="0" fontId="11" fillId="0" borderId="17" xfId="0" applyFont="1" applyBorder="1" applyAlignment="1">
      <alignment vertical="top" wrapText="1"/>
    </xf>
    <xf numFmtId="0" fontId="11" fillId="0" borderId="19" xfId="0" applyFont="1" applyBorder="1" applyAlignment="1">
      <alignment vertical="top" wrapText="1"/>
    </xf>
    <xf numFmtId="0" fontId="10" fillId="8" borderId="14" xfId="0" applyFont="1" applyFill="1" applyBorder="1" applyAlignment="1">
      <alignment vertical="center" wrapText="1"/>
    </xf>
    <xf numFmtId="0" fontId="11" fillId="0" borderId="22" xfId="0" applyFont="1" applyBorder="1" applyAlignment="1">
      <alignment horizontal="left" vertical="top" wrapText="1"/>
    </xf>
    <xf numFmtId="0" fontId="11" fillId="0" borderId="17" xfId="0" applyFont="1" applyBorder="1" applyAlignment="1">
      <alignment horizontal="left" vertical="top" wrapText="1"/>
    </xf>
    <xf numFmtId="0" fontId="11" fillId="0" borderId="19" xfId="0" applyFont="1" applyBorder="1" applyAlignment="1">
      <alignment horizontal="lef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17" fillId="0" borderId="16" xfId="0" applyFont="1" applyFill="1" applyBorder="1" applyAlignment="1">
      <alignment vertical="top" wrapText="1"/>
    </xf>
    <xf numFmtId="0" fontId="17" fillId="0" borderId="14"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11" fillId="0" borderId="16" xfId="0" applyFont="1" applyFill="1" applyBorder="1" applyAlignment="1">
      <alignment vertical="top" wrapText="1"/>
    </xf>
    <xf numFmtId="43" fontId="2" fillId="0" borderId="0" xfId="2" applyFont="1" applyFill="1" applyBorder="1"/>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17" fillId="0" borderId="16" xfId="0" applyFont="1" applyFill="1" applyBorder="1" applyAlignment="1">
      <alignment vertical="top" wrapText="1"/>
    </xf>
    <xf numFmtId="0" fontId="17" fillId="0" borderId="14"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11" fillId="0" borderId="16" xfId="0" applyFont="1" applyFill="1" applyBorder="1" applyAlignment="1">
      <alignment vertical="top" wrapText="1"/>
    </xf>
    <xf numFmtId="0" fontId="0" fillId="5" borderId="0" xfId="0" applyFill="1"/>
    <xf numFmtId="0" fontId="0" fillId="2" borderId="0" xfId="0" applyFill="1"/>
    <xf numFmtId="0" fontId="11" fillId="10" borderId="23" xfId="0" applyFont="1" applyFill="1" applyBorder="1" applyAlignment="1">
      <alignment vertical="top" wrapText="1"/>
    </xf>
    <xf numFmtId="0" fontId="11" fillId="10" borderId="14" xfId="0" applyFont="1" applyFill="1" applyBorder="1" applyAlignment="1">
      <alignment vertical="top" wrapText="1"/>
    </xf>
    <xf numFmtId="0" fontId="11" fillId="10" borderId="0" xfId="0" applyFont="1" applyFill="1" applyBorder="1" applyAlignment="1">
      <alignment vertical="top" wrapText="1"/>
    </xf>
    <xf numFmtId="0" fontId="11" fillId="10" borderId="15" xfId="0" applyFont="1" applyFill="1" applyBorder="1" applyAlignment="1">
      <alignment vertical="top" wrapText="1"/>
    </xf>
    <xf numFmtId="0" fontId="11" fillId="10" borderId="16" xfId="0" applyFont="1" applyFill="1" applyBorder="1" applyAlignment="1">
      <alignment vertical="top" wrapText="1"/>
    </xf>
    <xf numFmtId="0" fontId="11" fillId="10" borderId="20" xfId="0" applyFont="1" applyFill="1" applyBorder="1" applyAlignment="1">
      <alignment vertical="top" wrapText="1"/>
    </xf>
    <xf numFmtId="0" fontId="11" fillId="10" borderId="14" xfId="0" applyFont="1" applyFill="1" applyBorder="1" applyAlignment="1">
      <alignment vertical="top" wrapText="1"/>
    </xf>
    <xf numFmtId="0" fontId="11" fillId="10" borderId="15" xfId="0" applyFont="1" applyFill="1" applyBorder="1" applyAlignment="1">
      <alignment vertical="top" wrapText="1"/>
    </xf>
    <xf numFmtId="0" fontId="11" fillId="10" borderId="16" xfId="0" applyFont="1" applyFill="1" applyBorder="1" applyAlignment="1">
      <alignment vertical="top" wrapText="1"/>
    </xf>
    <xf numFmtId="0" fontId="11" fillId="10" borderId="22" xfId="0" applyFont="1" applyFill="1" applyBorder="1" applyAlignment="1">
      <alignment vertical="top" wrapText="1"/>
    </xf>
    <xf numFmtId="0" fontId="11" fillId="10" borderId="17" xfId="0" applyFont="1" applyFill="1" applyBorder="1" applyAlignment="1">
      <alignment vertical="top" wrapText="1"/>
    </xf>
    <xf numFmtId="0" fontId="11" fillId="10" borderId="19" xfId="0" applyFont="1" applyFill="1" applyBorder="1" applyAlignment="1">
      <alignment vertical="top" wrapText="1"/>
    </xf>
    <xf numFmtId="0" fontId="21" fillId="0" borderId="0" xfId="0" applyFont="1"/>
    <xf numFmtId="1" fontId="0" fillId="0" borderId="1" xfId="0" applyNumberFormat="1" applyFill="1" applyBorder="1" applyAlignment="1">
      <alignment horizontal="center"/>
    </xf>
    <xf numFmtId="43" fontId="0" fillId="0" borderId="0" xfId="0" applyNumberFormat="1"/>
    <xf numFmtId="0" fontId="1" fillId="0" borderId="0" xfId="0" applyFont="1" applyFill="1" applyBorder="1" applyAlignment="1">
      <alignment horizontal="center" vertical="center"/>
    </xf>
    <xf numFmtId="0" fontId="0" fillId="2" borderId="5" xfId="0" applyFill="1" applyBorder="1" applyAlignment="1">
      <alignment horizontal="center"/>
    </xf>
    <xf numFmtId="0" fontId="0" fillId="7" borderId="0" xfId="0" applyFill="1"/>
    <xf numFmtId="0" fontId="0" fillId="5" borderId="5" xfId="0" applyFill="1" applyBorder="1" applyAlignment="1">
      <alignment horizontal="center"/>
    </xf>
    <xf numFmtId="1" fontId="8" fillId="6" borderId="24" xfId="0" applyNumberFormat="1" applyFont="1" applyFill="1" applyBorder="1"/>
    <xf numFmtId="1" fontId="8" fillId="6" borderId="25" xfId="0" applyNumberFormat="1" applyFont="1" applyFill="1" applyBorder="1"/>
    <xf numFmtId="0" fontId="11" fillId="0" borderId="0" xfId="0" applyFont="1" applyAlignment="1">
      <alignment wrapText="1"/>
    </xf>
    <xf numFmtId="0" fontId="10" fillId="0" borderId="0" xfId="0" applyFont="1" applyAlignment="1">
      <alignment wrapText="1"/>
    </xf>
    <xf numFmtId="1" fontId="13" fillId="0" borderId="0" xfId="0" applyNumberFormat="1" applyFont="1" applyAlignment="1">
      <alignment wrapText="1"/>
    </xf>
    <xf numFmtId="0" fontId="13" fillId="0" borderId="0" xfId="0" applyFont="1" applyAlignment="1">
      <alignment wrapText="1"/>
    </xf>
    <xf numFmtId="1" fontId="11" fillId="0" borderId="0" xfId="0" applyNumberFormat="1" applyFont="1" applyAlignment="1">
      <alignment wrapText="1"/>
    </xf>
    <xf numFmtId="1" fontId="10" fillId="0" borderId="0" xfId="0" applyNumberFormat="1" applyFont="1" applyAlignment="1">
      <alignment wrapText="1"/>
    </xf>
    <xf numFmtId="0" fontId="17" fillId="0" borderId="0" xfId="0" applyFont="1" applyBorder="1" applyAlignment="1">
      <alignment wrapText="1"/>
    </xf>
    <xf numFmtId="0" fontId="17" fillId="0" borderId="20" xfId="0" applyFont="1" applyBorder="1" applyAlignment="1">
      <alignment wrapText="1"/>
    </xf>
    <xf numFmtId="0" fontId="17" fillId="0" borderId="0" xfId="0" applyFont="1" applyAlignment="1">
      <alignment wrapText="1"/>
    </xf>
    <xf numFmtId="0" fontId="22" fillId="0" borderId="0" xfId="0" applyFont="1"/>
    <xf numFmtId="0" fontId="22" fillId="0" borderId="0" xfId="0" applyFont="1" applyAlignment="1">
      <alignment wrapText="1"/>
    </xf>
    <xf numFmtId="0" fontId="0" fillId="2" borderId="0" xfId="0"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1" fillId="0" borderId="0" xfId="0" applyFont="1" applyAlignment="1">
      <alignment horizontal="center"/>
    </xf>
    <xf numFmtId="0" fontId="17" fillId="0" borderId="16" xfId="0" applyFont="1" applyBorder="1"/>
    <xf numFmtId="0" fontId="1" fillId="0" borderId="0" xfId="0" applyFont="1" applyAlignment="1">
      <alignment horizontal="center" vertical="center" wrapText="1"/>
    </xf>
    <xf numFmtId="43" fontId="0" fillId="0" borderId="0" xfId="0" applyNumberFormat="1" applyBorder="1"/>
    <xf numFmtId="43" fontId="0" fillId="0" borderId="0" xfId="0" applyNumberFormat="1" applyBorder="1" applyAlignment="1">
      <alignment horizontal="center"/>
    </xf>
    <xf numFmtId="41" fontId="0" fillId="0" borderId="10" xfId="0" applyNumberFormat="1" applyBorder="1" applyAlignment="1">
      <alignment horizontal="center"/>
    </xf>
    <xf numFmtId="2" fontId="0" fillId="0" borderId="9" xfId="0" applyNumberFormat="1" applyBorder="1" applyAlignment="1">
      <alignment horizontal="center"/>
    </xf>
    <xf numFmtId="0" fontId="0" fillId="0" borderId="10" xfId="0" applyBorder="1" applyAlignment="1">
      <alignment horizontal="center"/>
    </xf>
    <xf numFmtId="164" fontId="0" fillId="0" borderId="9" xfId="0" applyNumberFormat="1" applyBorder="1"/>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0" xfId="0" applyFont="1" applyBorder="1"/>
    <xf numFmtId="2" fontId="1" fillId="0" borderId="30" xfId="0" applyNumberFormat="1" applyFont="1" applyBorder="1" applyAlignment="1">
      <alignment horizontal="center"/>
    </xf>
    <xf numFmtId="43" fontId="1" fillId="0" borderId="32" xfId="0" applyNumberFormat="1" applyFont="1" applyBorder="1"/>
    <xf numFmtId="164" fontId="1" fillId="0" borderId="30" xfId="0" applyNumberFormat="1" applyFont="1" applyBorder="1"/>
    <xf numFmtId="2" fontId="1" fillId="0" borderId="0" xfId="0" applyNumberFormat="1" applyFont="1" applyBorder="1" applyAlignment="1">
      <alignment horizontal="center"/>
    </xf>
    <xf numFmtId="0" fontId="1" fillId="0" borderId="0" xfId="0" applyFont="1" applyBorder="1" applyAlignment="1">
      <alignment horizontal="center"/>
    </xf>
    <xf numFmtId="43" fontId="1" fillId="0" borderId="0" xfId="0" applyNumberFormat="1" applyFont="1" applyBorder="1"/>
    <xf numFmtId="43" fontId="1" fillId="0" borderId="0" xfId="0" applyNumberFormat="1" applyFont="1" applyBorder="1" applyAlignment="1">
      <alignment horizontal="center"/>
    </xf>
    <xf numFmtId="164" fontId="1" fillId="0" borderId="0" xfId="0" applyNumberFormat="1" applyFont="1" applyBorder="1"/>
    <xf numFmtId="41" fontId="1" fillId="0" borderId="0" xfId="0" applyNumberFormat="1" applyFont="1" applyBorder="1" applyAlignment="1">
      <alignment horizontal="center"/>
    </xf>
    <xf numFmtId="0" fontId="1" fillId="2" borderId="31" xfId="0" applyFont="1" applyFill="1" applyBorder="1" applyAlignment="1">
      <alignment horizontal="center"/>
    </xf>
    <xf numFmtId="43" fontId="1" fillId="2" borderId="32" xfId="0" applyNumberFormat="1" applyFont="1" applyFill="1" applyBorder="1" applyAlignment="1">
      <alignment horizontal="center"/>
    </xf>
    <xf numFmtId="41" fontId="1" fillId="2" borderId="31" xfId="0" applyNumberFormat="1" applyFont="1" applyFill="1" applyBorder="1" applyAlignment="1">
      <alignment horizontal="center"/>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43" fontId="10" fillId="0" borderId="0" xfId="2" applyFont="1"/>
    <xf numFmtId="43" fontId="11" fillId="0" borderId="0" xfId="2" applyFont="1" applyAlignment="1">
      <alignment wrapText="1"/>
    </xf>
    <xf numFmtId="43" fontId="17" fillId="0" borderId="0" xfId="2" applyFont="1" applyAlignment="1">
      <alignment wrapText="1"/>
    </xf>
    <xf numFmtId="43" fontId="3" fillId="0" borderId="0" xfId="0" applyNumberFormat="1" applyFont="1" applyFill="1" applyBorder="1"/>
    <xf numFmtId="43" fontId="13" fillId="0" borderId="0" xfId="2" applyFont="1"/>
    <xf numFmtId="43" fontId="17" fillId="0" borderId="0" xfId="2" applyFont="1"/>
    <xf numFmtId="43" fontId="6" fillId="0" borderId="0" xfId="0" applyNumberFormat="1" applyFont="1" applyFill="1" applyBorder="1"/>
    <xf numFmtId="166" fontId="0" fillId="0" borderId="1" xfId="0" applyNumberFormat="1" applyBorder="1"/>
    <xf numFmtId="43" fontId="1" fillId="0" borderId="0" xfId="2" applyFont="1" applyAlignment="1">
      <alignment horizontal="right"/>
    </xf>
    <xf numFmtId="43" fontId="1" fillId="0" borderId="0" xfId="2" applyFont="1"/>
    <xf numFmtId="43" fontId="0" fillId="0" borderId="0" xfId="2" applyFont="1"/>
    <xf numFmtId="167" fontId="0" fillId="0" borderId="0" xfId="2" applyNumberFormat="1" applyFont="1" applyBorder="1"/>
    <xf numFmtId="167" fontId="1" fillId="0" borderId="0" xfId="2" applyNumberFormat="1" applyFont="1" applyAlignment="1">
      <alignment horizontal="right"/>
    </xf>
    <xf numFmtId="167" fontId="0" fillId="0" borderId="0" xfId="0" applyNumberFormat="1"/>
    <xf numFmtId="167" fontId="1" fillId="0" borderId="0" xfId="0" applyNumberFormat="1" applyFont="1"/>
    <xf numFmtId="167" fontId="1" fillId="0" borderId="0" xfId="2" applyNumberFormat="1" applyFont="1"/>
    <xf numFmtId="167" fontId="1" fillId="0" borderId="1" xfId="2" applyNumberFormat="1" applyFont="1" applyBorder="1"/>
    <xf numFmtId="167" fontId="1" fillId="0" borderId="1" xfId="0" applyNumberFormat="1" applyFont="1" applyBorder="1"/>
    <xf numFmtId="166" fontId="1" fillId="0" borderId="0" xfId="0" applyNumberFormat="1" applyFont="1"/>
    <xf numFmtId="166" fontId="1" fillId="0" borderId="1" xfId="0" applyNumberFormat="1" applyFont="1" applyBorder="1"/>
    <xf numFmtId="166" fontId="1" fillId="0" borderId="0" xfId="0" applyNumberFormat="1" applyFont="1" applyAlignment="1">
      <alignment horizontal="right"/>
    </xf>
    <xf numFmtId="166" fontId="0" fillId="0" borderId="0" xfId="0" applyNumberFormat="1"/>
    <xf numFmtId="166" fontId="0" fillId="0" borderId="0" xfId="0" applyNumberFormat="1" applyBorder="1"/>
    <xf numFmtId="166" fontId="4" fillId="0" borderId="0" xfId="0" applyNumberFormat="1" applyFont="1"/>
    <xf numFmtId="166" fontId="1" fillId="0" borderId="1" xfId="0" applyNumberFormat="1" applyFont="1" applyBorder="1" applyAlignment="1">
      <alignment horizontal="center"/>
    </xf>
    <xf numFmtId="166" fontId="1" fillId="0" borderId="1" xfId="0" applyNumberFormat="1" applyFont="1" applyFill="1" applyBorder="1" applyAlignment="1">
      <alignment horizontal="right"/>
    </xf>
    <xf numFmtId="166" fontId="1" fillId="0" borderId="0" xfId="0" applyNumberFormat="1" applyFont="1" applyBorder="1"/>
    <xf numFmtId="166" fontId="1" fillId="0" borderId="2" xfId="0" applyNumberFormat="1" applyFont="1" applyBorder="1" applyAlignment="1">
      <alignment horizontal="center" vertical="center" wrapText="1"/>
    </xf>
    <xf numFmtId="166" fontId="5" fillId="0" borderId="4" xfId="2" applyNumberFormat="1" applyFont="1" applyBorder="1"/>
    <xf numFmtId="166" fontId="5" fillId="0" borderId="5" xfId="2" applyNumberFormat="1" applyFont="1" applyBorder="1"/>
    <xf numFmtId="166" fontId="5" fillId="0" borderId="6" xfId="2" applyNumberFormat="1" applyFont="1" applyBorder="1"/>
    <xf numFmtId="166" fontId="5" fillId="0" borderId="3" xfId="2" applyNumberFormat="1" applyFont="1" applyBorder="1"/>
    <xf numFmtId="166" fontId="5" fillId="0" borderId="4" xfId="1" applyNumberFormat="1" applyFont="1" applyBorder="1"/>
    <xf numFmtId="166" fontId="5" fillId="0" borderId="5" xfId="1" applyNumberFormat="1" applyFont="1" applyBorder="1"/>
    <xf numFmtId="166" fontId="5" fillId="0" borderId="6" xfId="1" applyNumberFormat="1" applyFont="1" applyBorder="1"/>
    <xf numFmtId="166" fontId="5" fillId="0" borderId="3" xfId="1" applyNumberFormat="1" applyFont="1" applyBorder="1"/>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17" fillId="0" borderId="16" xfId="0" applyFont="1" applyBorder="1" applyAlignment="1">
      <alignment horizontal="center" vertical="top" wrapText="1"/>
    </xf>
    <xf numFmtId="1" fontId="17" fillId="0" borderId="14" xfId="0" applyNumberFormat="1" applyFont="1" applyBorder="1" applyAlignment="1">
      <alignment horizontal="center" vertical="top" wrapText="1"/>
    </xf>
    <xf numFmtId="1" fontId="17" fillId="0" borderId="15" xfId="0" applyNumberFormat="1" applyFont="1" applyBorder="1" applyAlignment="1">
      <alignment horizontal="center" vertical="top" wrapText="1"/>
    </xf>
    <xf numFmtId="1" fontId="17" fillId="0" borderId="16" xfId="0" applyNumberFormat="1" applyFont="1" applyBorder="1" applyAlignment="1">
      <alignment horizontal="center" vertical="top" wrapText="1"/>
    </xf>
    <xf numFmtId="0" fontId="11"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17" fillId="0" borderId="16" xfId="0" applyFont="1" applyFill="1" applyBorder="1" applyAlignment="1">
      <alignment vertical="top" wrapText="1"/>
    </xf>
    <xf numFmtId="0" fontId="17" fillId="0" borderId="14"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top" wrapText="1"/>
    </xf>
    <xf numFmtId="0" fontId="20" fillId="0" borderId="16"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1" fontId="11" fillId="0" borderId="14" xfId="0" applyNumberFormat="1" applyFont="1" applyBorder="1" applyAlignment="1">
      <alignment horizontal="center" vertical="top" wrapText="1"/>
    </xf>
    <xf numFmtId="1" fontId="11" fillId="0" borderId="15" xfId="0" applyNumberFormat="1" applyFont="1" applyBorder="1" applyAlignment="1">
      <alignment horizontal="center" vertical="top" wrapText="1"/>
    </xf>
    <xf numFmtId="1" fontId="11" fillId="0" borderId="16" xfId="0" applyNumberFormat="1"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0" xfId="0" applyFont="1" applyBorder="1" applyAlignment="1">
      <alignment horizontal="center" vertical="top" wrapText="1"/>
    </xf>
    <xf numFmtId="0" fontId="12" fillId="0" borderId="14"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6" xfId="0" applyFont="1" applyFill="1" applyBorder="1" applyAlignment="1">
      <alignment horizontal="left" vertical="top" wrapText="1"/>
    </xf>
    <xf numFmtId="0" fontId="17" fillId="0" borderId="15" xfId="0" applyFont="1" applyFill="1" applyBorder="1" applyAlignment="1">
      <alignment horizontal="left" vertical="top" wrapText="1" indent="1"/>
    </xf>
    <xf numFmtId="0" fontId="12" fillId="0" borderId="15" xfId="0" applyFont="1" applyFill="1" applyBorder="1" applyAlignment="1">
      <alignment vertical="top" wrapText="1"/>
    </xf>
    <xf numFmtId="0" fontId="12" fillId="0" borderId="16" xfId="0" applyFont="1" applyFill="1" applyBorder="1" applyAlignment="1">
      <alignment vertical="top" wrapText="1"/>
    </xf>
    <xf numFmtId="0" fontId="13" fillId="0" borderId="15" xfId="0" applyFont="1" applyBorder="1" applyAlignment="1">
      <alignment horizontal="center" vertical="top" wrapText="1"/>
    </xf>
    <xf numFmtId="1" fontId="17" fillId="0" borderId="14" xfId="0" applyNumberFormat="1" applyFont="1" applyBorder="1" applyAlignment="1">
      <alignment horizontal="center" vertical="top"/>
    </xf>
    <xf numFmtId="1" fontId="17" fillId="0" borderId="15" xfId="0" applyNumberFormat="1" applyFont="1" applyBorder="1" applyAlignment="1">
      <alignment horizontal="center" vertical="top"/>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1" fontId="17" fillId="0" borderId="16" xfId="0" applyNumberFormat="1" applyFont="1" applyBorder="1" applyAlignment="1">
      <alignment horizontal="center" vertical="top"/>
    </xf>
    <xf numFmtId="0" fontId="17" fillId="0" borderId="14" xfId="0" applyFont="1" applyFill="1" applyBorder="1" applyAlignment="1">
      <alignment horizontal="left" vertical="top" wrapText="1" indent="1"/>
    </xf>
    <xf numFmtId="0" fontId="17" fillId="0" borderId="16" xfId="0" applyFont="1" applyFill="1" applyBorder="1" applyAlignment="1">
      <alignment horizontal="left" vertical="top" wrapText="1" indent="1"/>
    </xf>
    <xf numFmtId="0" fontId="11" fillId="0" borderId="16" xfId="0" applyFont="1" applyFill="1" applyBorder="1" applyAlignment="1">
      <alignment vertical="top" wrapText="1"/>
    </xf>
    <xf numFmtId="0" fontId="13" fillId="0" borderId="14" xfId="0" applyFont="1" applyBorder="1" applyAlignment="1">
      <alignment horizontal="center" vertical="top" wrapText="1"/>
    </xf>
    <xf numFmtId="0" fontId="13" fillId="0" borderId="16" xfId="0" applyFont="1" applyBorder="1" applyAlignment="1">
      <alignment horizontal="center" vertical="top" wrapText="1"/>
    </xf>
    <xf numFmtId="0" fontId="12" fillId="0" borderId="2"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 xfId="0" applyFont="1" applyFill="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3" fillId="0" borderId="14" xfId="0" applyFont="1" applyBorder="1" applyAlignment="1">
      <alignment horizontal="center" vertical="top"/>
    </xf>
    <xf numFmtId="0" fontId="13" fillId="0" borderId="15" xfId="0" applyFont="1" applyBorder="1" applyAlignment="1">
      <alignment horizontal="center" vertical="top"/>
    </xf>
    <xf numFmtId="0" fontId="13" fillId="0" borderId="16" xfId="0" applyFont="1" applyBorder="1" applyAlignment="1">
      <alignment horizontal="center" vertical="top"/>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1" fillId="0" borderId="2" xfId="0" applyFont="1" applyFill="1" applyBorder="1" applyAlignment="1">
      <alignment horizontal="left" vertical="top" wrapText="1"/>
    </xf>
    <xf numFmtId="0" fontId="11" fillId="0" borderId="2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10" borderId="14" xfId="0" applyFont="1" applyFill="1" applyBorder="1" applyAlignment="1">
      <alignment horizontal="left" vertical="top" wrapText="1"/>
    </xf>
    <xf numFmtId="0" fontId="11" fillId="10" borderId="15" xfId="0" applyFont="1" applyFill="1" applyBorder="1" applyAlignment="1">
      <alignment horizontal="left" vertical="top" wrapText="1"/>
    </xf>
    <xf numFmtId="0" fontId="11" fillId="10" borderId="16" xfId="0"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10" borderId="14" xfId="0" applyFont="1" applyFill="1" applyBorder="1" applyAlignment="1">
      <alignment vertical="top" wrapText="1"/>
    </xf>
    <xf numFmtId="0" fontId="11" fillId="10" borderId="15" xfId="0" applyFont="1" applyFill="1" applyBorder="1" applyAlignment="1">
      <alignment vertical="top" wrapText="1"/>
    </xf>
    <xf numFmtId="0" fontId="11" fillId="10" borderId="16" xfId="0" applyFont="1" applyFill="1" applyBorder="1" applyAlignment="1">
      <alignment vertical="top" wrapText="1"/>
    </xf>
    <xf numFmtId="1" fontId="11" fillId="0" borderId="17" xfId="0" applyNumberFormat="1" applyFont="1" applyBorder="1" applyAlignment="1">
      <alignment horizontal="center" vertical="top" wrapText="1"/>
    </xf>
    <xf numFmtId="0" fontId="17" fillId="0" borderId="15"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 fillId="0" borderId="1" xfId="0" applyFont="1" applyBorder="1" applyAlignment="1">
      <alignment horizontal="center"/>
    </xf>
    <xf numFmtId="0" fontId="0" fillId="0" borderId="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6" xfId="0" applyFont="1" applyBorder="1" applyAlignment="1">
      <alignment horizontal="center"/>
    </xf>
    <xf numFmtId="0" fontId="1" fillId="0" borderId="7" xfId="0" applyFont="1" applyBorder="1" applyAlignment="1">
      <alignment horizontal="center" vertical="center" wrapText="1"/>
    </xf>
    <xf numFmtId="0" fontId="1" fillId="0" borderId="27" xfId="0" applyFont="1" applyBorder="1" applyAlignment="1">
      <alignment horizontal="center" vertical="center" wrapText="1"/>
    </xf>
  </cellXfs>
  <cellStyles count="3">
    <cellStyle name="Comma" xfId="2" builtinId="3"/>
    <cellStyle name="Comma [0]" xfId="1" builtinId="6"/>
    <cellStyle name="Normal" xfId="0" builtinId="0"/>
  </cellStyles>
  <dxfs count="17">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FM_Zona%20A1_inp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AFM_Zona%20B_inp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SumberDayaIkan"/>
      <sheetName val="Habitat&amp;Ekosistem"/>
      <sheetName val="TeknikPenangkapanIkan"/>
      <sheetName val="Sosial"/>
      <sheetName val="Ekonomi"/>
      <sheetName val="Kelembagaan"/>
      <sheetName val="Aggregat"/>
      <sheetName val="Rencana Perbaikan"/>
    </sheetNames>
    <sheetDataSet>
      <sheetData sheetId="0"/>
      <sheetData sheetId="1">
        <row r="24">
          <cell r="F24">
            <v>2.3333333333333335</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SumberDayaIkan"/>
      <sheetName val="Habitat&amp;Ekosistem"/>
      <sheetName val="TeknikPenangkapanIkan"/>
      <sheetName val="Sosial"/>
      <sheetName val="Ekonomi"/>
      <sheetName val="Kelembagaan"/>
      <sheetName val="Aggregat"/>
      <sheetName val="Rencana Perbaikan"/>
    </sheetNames>
    <sheetDataSet>
      <sheetData sheetId="0"/>
      <sheetData sheetId="1"/>
      <sheetData sheetId="2"/>
      <sheetData sheetId="3">
        <row r="21">
          <cell r="F21">
            <v>3</v>
          </cell>
        </row>
      </sheetData>
      <sheetData sheetId="4">
        <row r="12">
          <cell r="F12">
            <v>2.3333333333333335</v>
          </cell>
        </row>
      </sheetData>
      <sheetData sheetId="5">
        <row r="12">
          <cell r="F12">
            <v>2</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L143"/>
  <sheetViews>
    <sheetView tabSelected="1" zoomScale="90" zoomScaleNormal="90" workbookViewId="0">
      <pane xSplit="2" ySplit="3" topLeftCell="C4" activePane="bottomRight" state="frozen"/>
      <selection pane="topRight" activeCell="C1" sqref="C1"/>
      <selection pane="bottomLeft" activeCell="A2" sqref="A2"/>
      <selection pane="bottomRight" activeCell="F4" sqref="F4:F6"/>
    </sheetView>
  </sheetViews>
  <sheetFormatPr defaultRowHeight="14.4" x14ac:dyDescent="0.3"/>
  <cols>
    <col min="1" max="1" width="14" customWidth="1"/>
    <col min="2" max="2" width="22.33203125" customWidth="1"/>
    <col min="3" max="3" width="24.33203125" customWidth="1"/>
    <col min="4" max="4" width="26" customWidth="1"/>
    <col min="5" max="5" width="23.44140625" customWidth="1"/>
    <col min="8" max="8" width="8" customWidth="1"/>
    <col min="9" max="9" width="8.109375" customWidth="1"/>
    <col min="254" max="254" width="18.33203125" customWidth="1"/>
    <col min="255" max="255" width="22.33203125" customWidth="1"/>
    <col min="256" max="256" width="35.44140625" customWidth="1"/>
    <col min="257" max="258" width="27.109375" customWidth="1"/>
    <col min="263" max="263" width="10" bestFit="1" customWidth="1"/>
    <col min="264" max="264" width="8.109375" customWidth="1"/>
    <col min="510" max="510" width="18.33203125" customWidth="1"/>
    <col min="511" max="511" width="22.33203125" customWidth="1"/>
    <col min="512" max="512" width="35.44140625" customWidth="1"/>
    <col min="513" max="514" width="27.109375" customWidth="1"/>
    <col min="519" max="519" width="10" bestFit="1" customWidth="1"/>
    <col min="520" max="520" width="8.109375" customWidth="1"/>
    <col min="766" max="766" width="18.33203125" customWidth="1"/>
    <col min="767" max="767" width="22.33203125" customWidth="1"/>
    <col min="768" max="768" width="35.44140625" customWidth="1"/>
    <col min="769" max="770" width="27.109375" customWidth="1"/>
    <col min="775" max="775" width="10" bestFit="1" customWidth="1"/>
    <col min="776" max="776" width="8.109375" customWidth="1"/>
    <col min="1022" max="1022" width="18.33203125" customWidth="1"/>
    <col min="1023" max="1023" width="22.33203125" customWidth="1"/>
    <col min="1024" max="1024" width="35.44140625" customWidth="1"/>
    <col min="1025" max="1026" width="27.109375" customWidth="1"/>
    <col min="1031" max="1031" width="10" bestFit="1" customWidth="1"/>
    <col min="1032" max="1032" width="8.109375" customWidth="1"/>
    <col min="1278" max="1278" width="18.33203125" customWidth="1"/>
    <col min="1279" max="1279" width="22.33203125" customWidth="1"/>
    <col min="1280" max="1280" width="35.44140625" customWidth="1"/>
    <col min="1281" max="1282" width="27.109375" customWidth="1"/>
    <col min="1287" max="1287" width="10" bestFit="1" customWidth="1"/>
    <col min="1288" max="1288" width="8.109375" customWidth="1"/>
    <col min="1534" max="1534" width="18.33203125" customWidth="1"/>
    <col min="1535" max="1535" width="22.33203125" customWidth="1"/>
    <col min="1536" max="1536" width="35.44140625" customWidth="1"/>
    <col min="1537" max="1538" width="27.109375" customWidth="1"/>
    <col min="1543" max="1543" width="10" bestFit="1" customWidth="1"/>
    <col min="1544" max="1544" width="8.109375" customWidth="1"/>
    <col min="1790" max="1790" width="18.33203125" customWidth="1"/>
    <col min="1791" max="1791" width="22.33203125" customWidth="1"/>
    <col min="1792" max="1792" width="35.44140625" customWidth="1"/>
    <col min="1793" max="1794" width="27.109375" customWidth="1"/>
    <col min="1799" max="1799" width="10" bestFit="1" customWidth="1"/>
    <col min="1800" max="1800" width="8.109375" customWidth="1"/>
    <col min="2046" max="2046" width="18.33203125" customWidth="1"/>
    <col min="2047" max="2047" width="22.33203125" customWidth="1"/>
    <col min="2048" max="2048" width="35.44140625" customWidth="1"/>
    <col min="2049" max="2050" width="27.109375" customWidth="1"/>
    <col min="2055" max="2055" width="10" bestFit="1" customWidth="1"/>
    <col min="2056" max="2056" width="8.109375" customWidth="1"/>
    <col min="2302" max="2302" width="18.33203125" customWidth="1"/>
    <col min="2303" max="2303" width="22.33203125" customWidth="1"/>
    <col min="2304" max="2304" width="35.44140625" customWidth="1"/>
    <col min="2305" max="2306" width="27.109375" customWidth="1"/>
    <col min="2311" max="2311" width="10" bestFit="1" customWidth="1"/>
    <col min="2312" max="2312" width="8.109375" customWidth="1"/>
    <col min="2558" max="2558" width="18.33203125" customWidth="1"/>
    <col min="2559" max="2559" width="22.33203125" customWidth="1"/>
    <col min="2560" max="2560" width="35.44140625" customWidth="1"/>
    <col min="2561" max="2562" width="27.109375" customWidth="1"/>
    <col min="2567" max="2567" width="10" bestFit="1" customWidth="1"/>
    <col min="2568" max="2568" width="8.109375" customWidth="1"/>
    <col min="2814" max="2814" width="18.33203125" customWidth="1"/>
    <col min="2815" max="2815" width="22.33203125" customWidth="1"/>
    <col min="2816" max="2816" width="35.44140625" customWidth="1"/>
    <col min="2817" max="2818" width="27.109375" customWidth="1"/>
    <col min="2823" max="2823" width="10" bestFit="1" customWidth="1"/>
    <col min="2824" max="2824" width="8.109375" customWidth="1"/>
    <col min="3070" max="3070" width="18.33203125" customWidth="1"/>
    <col min="3071" max="3071" width="22.33203125" customWidth="1"/>
    <col min="3072" max="3072" width="35.44140625" customWidth="1"/>
    <col min="3073" max="3074" width="27.109375" customWidth="1"/>
    <col min="3079" max="3079" width="10" bestFit="1" customWidth="1"/>
    <col min="3080" max="3080" width="8.109375" customWidth="1"/>
    <col min="3326" max="3326" width="18.33203125" customWidth="1"/>
    <col min="3327" max="3327" width="22.33203125" customWidth="1"/>
    <col min="3328" max="3328" width="35.44140625" customWidth="1"/>
    <col min="3329" max="3330" width="27.109375" customWidth="1"/>
    <col min="3335" max="3335" width="10" bestFit="1" customWidth="1"/>
    <col min="3336" max="3336" width="8.109375" customWidth="1"/>
    <col min="3582" max="3582" width="18.33203125" customWidth="1"/>
    <col min="3583" max="3583" width="22.33203125" customWidth="1"/>
    <col min="3584" max="3584" width="35.44140625" customWidth="1"/>
    <col min="3585" max="3586" width="27.109375" customWidth="1"/>
    <col min="3591" max="3591" width="10" bestFit="1" customWidth="1"/>
    <col min="3592" max="3592" width="8.109375" customWidth="1"/>
    <col min="3838" max="3838" width="18.33203125" customWidth="1"/>
    <col min="3839" max="3839" width="22.33203125" customWidth="1"/>
    <col min="3840" max="3840" width="35.44140625" customWidth="1"/>
    <col min="3841" max="3842" width="27.109375" customWidth="1"/>
    <col min="3847" max="3847" width="10" bestFit="1" customWidth="1"/>
    <col min="3848" max="3848" width="8.109375" customWidth="1"/>
    <col min="4094" max="4094" width="18.33203125" customWidth="1"/>
    <col min="4095" max="4095" width="22.33203125" customWidth="1"/>
    <col min="4096" max="4096" width="35.44140625" customWidth="1"/>
    <col min="4097" max="4098" width="27.109375" customWidth="1"/>
    <col min="4103" max="4103" width="10" bestFit="1" customWidth="1"/>
    <col min="4104" max="4104" width="8.109375" customWidth="1"/>
    <col min="4350" max="4350" width="18.33203125" customWidth="1"/>
    <col min="4351" max="4351" width="22.33203125" customWidth="1"/>
    <col min="4352" max="4352" width="35.44140625" customWidth="1"/>
    <col min="4353" max="4354" width="27.109375" customWidth="1"/>
    <col min="4359" max="4359" width="10" bestFit="1" customWidth="1"/>
    <col min="4360" max="4360" width="8.109375" customWidth="1"/>
    <col min="4606" max="4606" width="18.33203125" customWidth="1"/>
    <col min="4607" max="4607" width="22.33203125" customWidth="1"/>
    <col min="4608" max="4608" width="35.44140625" customWidth="1"/>
    <col min="4609" max="4610" width="27.109375" customWidth="1"/>
    <col min="4615" max="4615" width="10" bestFit="1" customWidth="1"/>
    <col min="4616" max="4616" width="8.109375" customWidth="1"/>
    <col min="4862" max="4862" width="18.33203125" customWidth="1"/>
    <col min="4863" max="4863" width="22.33203125" customWidth="1"/>
    <col min="4864" max="4864" width="35.44140625" customWidth="1"/>
    <col min="4865" max="4866" width="27.109375" customWidth="1"/>
    <col min="4871" max="4871" width="10" bestFit="1" customWidth="1"/>
    <col min="4872" max="4872" width="8.109375" customWidth="1"/>
    <col min="5118" max="5118" width="18.33203125" customWidth="1"/>
    <col min="5119" max="5119" width="22.33203125" customWidth="1"/>
    <col min="5120" max="5120" width="35.44140625" customWidth="1"/>
    <col min="5121" max="5122" width="27.109375" customWidth="1"/>
    <col min="5127" max="5127" width="10" bestFit="1" customWidth="1"/>
    <col min="5128" max="5128" width="8.109375" customWidth="1"/>
    <col min="5374" max="5374" width="18.33203125" customWidth="1"/>
    <col min="5375" max="5375" width="22.33203125" customWidth="1"/>
    <col min="5376" max="5376" width="35.44140625" customWidth="1"/>
    <col min="5377" max="5378" width="27.109375" customWidth="1"/>
    <col min="5383" max="5383" width="10" bestFit="1" customWidth="1"/>
    <col min="5384" max="5384" width="8.109375" customWidth="1"/>
    <col min="5630" max="5630" width="18.33203125" customWidth="1"/>
    <col min="5631" max="5631" width="22.33203125" customWidth="1"/>
    <col min="5632" max="5632" width="35.44140625" customWidth="1"/>
    <col min="5633" max="5634" width="27.109375" customWidth="1"/>
    <col min="5639" max="5639" width="10" bestFit="1" customWidth="1"/>
    <col min="5640" max="5640" width="8.109375" customWidth="1"/>
    <col min="5886" max="5886" width="18.33203125" customWidth="1"/>
    <col min="5887" max="5887" width="22.33203125" customWidth="1"/>
    <col min="5888" max="5888" width="35.44140625" customWidth="1"/>
    <col min="5889" max="5890" width="27.109375" customWidth="1"/>
    <col min="5895" max="5895" width="10" bestFit="1" customWidth="1"/>
    <col min="5896" max="5896" width="8.109375" customWidth="1"/>
    <col min="6142" max="6142" width="18.33203125" customWidth="1"/>
    <col min="6143" max="6143" width="22.33203125" customWidth="1"/>
    <col min="6144" max="6144" width="35.44140625" customWidth="1"/>
    <col min="6145" max="6146" width="27.109375" customWidth="1"/>
    <col min="6151" max="6151" width="10" bestFit="1" customWidth="1"/>
    <col min="6152" max="6152" width="8.109375" customWidth="1"/>
    <col min="6398" max="6398" width="18.33203125" customWidth="1"/>
    <col min="6399" max="6399" width="22.33203125" customWidth="1"/>
    <col min="6400" max="6400" width="35.44140625" customWidth="1"/>
    <col min="6401" max="6402" width="27.109375" customWidth="1"/>
    <col min="6407" max="6407" width="10" bestFit="1" customWidth="1"/>
    <col min="6408" max="6408" width="8.109375" customWidth="1"/>
    <col min="6654" max="6654" width="18.33203125" customWidth="1"/>
    <col min="6655" max="6655" width="22.33203125" customWidth="1"/>
    <col min="6656" max="6656" width="35.44140625" customWidth="1"/>
    <col min="6657" max="6658" width="27.109375" customWidth="1"/>
    <col min="6663" max="6663" width="10" bestFit="1" customWidth="1"/>
    <col min="6664" max="6664" width="8.109375" customWidth="1"/>
    <col min="6910" max="6910" width="18.33203125" customWidth="1"/>
    <col min="6911" max="6911" width="22.33203125" customWidth="1"/>
    <col min="6912" max="6912" width="35.44140625" customWidth="1"/>
    <col min="6913" max="6914" width="27.109375" customWidth="1"/>
    <col min="6919" max="6919" width="10" bestFit="1" customWidth="1"/>
    <col min="6920" max="6920" width="8.109375" customWidth="1"/>
    <col min="7166" max="7166" width="18.33203125" customWidth="1"/>
    <col min="7167" max="7167" width="22.33203125" customWidth="1"/>
    <col min="7168" max="7168" width="35.44140625" customWidth="1"/>
    <col min="7169" max="7170" width="27.109375" customWidth="1"/>
    <col min="7175" max="7175" width="10" bestFit="1" customWidth="1"/>
    <col min="7176" max="7176" width="8.109375" customWidth="1"/>
    <col min="7422" max="7422" width="18.33203125" customWidth="1"/>
    <col min="7423" max="7423" width="22.33203125" customWidth="1"/>
    <col min="7424" max="7424" width="35.44140625" customWidth="1"/>
    <col min="7425" max="7426" width="27.109375" customWidth="1"/>
    <col min="7431" max="7431" width="10" bestFit="1" customWidth="1"/>
    <col min="7432" max="7432" width="8.109375" customWidth="1"/>
    <col min="7678" max="7678" width="18.33203125" customWidth="1"/>
    <col min="7679" max="7679" width="22.33203125" customWidth="1"/>
    <col min="7680" max="7680" width="35.44140625" customWidth="1"/>
    <col min="7681" max="7682" width="27.109375" customWidth="1"/>
    <col min="7687" max="7687" width="10" bestFit="1" customWidth="1"/>
    <col min="7688" max="7688" width="8.109375" customWidth="1"/>
    <col min="7934" max="7934" width="18.33203125" customWidth="1"/>
    <col min="7935" max="7935" width="22.33203125" customWidth="1"/>
    <col min="7936" max="7936" width="35.44140625" customWidth="1"/>
    <col min="7937" max="7938" width="27.109375" customWidth="1"/>
    <col min="7943" max="7943" width="10" bestFit="1" customWidth="1"/>
    <col min="7944" max="7944" width="8.109375" customWidth="1"/>
    <col min="8190" max="8190" width="18.33203125" customWidth="1"/>
    <col min="8191" max="8191" width="22.33203125" customWidth="1"/>
    <col min="8192" max="8192" width="35.44140625" customWidth="1"/>
    <col min="8193" max="8194" width="27.109375" customWidth="1"/>
    <col min="8199" max="8199" width="10" bestFit="1" customWidth="1"/>
    <col min="8200" max="8200" width="8.109375" customWidth="1"/>
    <col min="8446" max="8446" width="18.33203125" customWidth="1"/>
    <col min="8447" max="8447" width="22.33203125" customWidth="1"/>
    <col min="8448" max="8448" width="35.44140625" customWidth="1"/>
    <col min="8449" max="8450" width="27.109375" customWidth="1"/>
    <col min="8455" max="8455" width="10" bestFit="1" customWidth="1"/>
    <col min="8456" max="8456" width="8.109375" customWidth="1"/>
    <col min="8702" max="8702" width="18.33203125" customWidth="1"/>
    <col min="8703" max="8703" width="22.33203125" customWidth="1"/>
    <col min="8704" max="8704" width="35.44140625" customWidth="1"/>
    <col min="8705" max="8706" width="27.109375" customWidth="1"/>
    <col min="8711" max="8711" width="10" bestFit="1" customWidth="1"/>
    <col min="8712" max="8712" width="8.109375" customWidth="1"/>
    <col min="8958" max="8958" width="18.33203125" customWidth="1"/>
    <col min="8959" max="8959" width="22.33203125" customWidth="1"/>
    <col min="8960" max="8960" width="35.44140625" customWidth="1"/>
    <col min="8961" max="8962" width="27.109375" customWidth="1"/>
    <col min="8967" max="8967" width="10" bestFit="1" customWidth="1"/>
    <col min="8968" max="8968" width="8.109375" customWidth="1"/>
    <col min="9214" max="9214" width="18.33203125" customWidth="1"/>
    <col min="9215" max="9215" width="22.33203125" customWidth="1"/>
    <col min="9216" max="9216" width="35.44140625" customWidth="1"/>
    <col min="9217" max="9218" width="27.109375" customWidth="1"/>
    <col min="9223" max="9223" width="10" bestFit="1" customWidth="1"/>
    <col min="9224" max="9224" width="8.109375" customWidth="1"/>
    <col min="9470" max="9470" width="18.33203125" customWidth="1"/>
    <col min="9471" max="9471" width="22.33203125" customWidth="1"/>
    <col min="9472" max="9472" width="35.44140625" customWidth="1"/>
    <col min="9473" max="9474" width="27.109375" customWidth="1"/>
    <col min="9479" max="9479" width="10" bestFit="1" customWidth="1"/>
    <col min="9480" max="9480" width="8.109375" customWidth="1"/>
    <col min="9726" max="9726" width="18.33203125" customWidth="1"/>
    <col min="9727" max="9727" width="22.33203125" customWidth="1"/>
    <col min="9728" max="9728" width="35.44140625" customWidth="1"/>
    <col min="9729" max="9730" width="27.109375" customWidth="1"/>
    <col min="9735" max="9735" width="10" bestFit="1" customWidth="1"/>
    <col min="9736" max="9736" width="8.109375" customWidth="1"/>
    <col min="9982" max="9982" width="18.33203125" customWidth="1"/>
    <col min="9983" max="9983" width="22.33203125" customWidth="1"/>
    <col min="9984" max="9984" width="35.44140625" customWidth="1"/>
    <col min="9985" max="9986" width="27.109375" customWidth="1"/>
    <col min="9991" max="9991" width="10" bestFit="1" customWidth="1"/>
    <col min="9992" max="9992" width="8.109375" customWidth="1"/>
    <col min="10238" max="10238" width="18.33203125" customWidth="1"/>
    <col min="10239" max="10239" width="22.33203125" customWidth="1"/>
    <col min="10240" max="10240" width="35.44140625" customWidth="1"/>
    <col min="10241" max="10242" width="27.109375" customWidth="1"/>
    <col min="10247" max="10247" width="10" bestFit="1" customWidth="1"/>
    <col min="10248" max="10248" width="8.109375" customWidth="1"/>
    <col min="10494" max="10494" width="18.33203125" customWidth="1"/>
    <col min="10495" max="10495" width="22.33203125" customWidth="1"/>
    <col min="10496" max="10496" width="35.44140625" customWidth="1"/>
    <col min="10497" max="10498" width="27.109375" customWidth="1"/>
    <col min="10503" max="10503" width="10" bestFit="1" customWidth="1"/>
    <col min="10504" max="10504" width="8.109375" customWidth="1"/>
    <col min="10750" max="10750" width="18.33203125" customWidth="1"/>
    <col min="10751" max="10751" width="22.33203125" customWidth="1"/>
    <col min="10752" max="10752" width="35.44140625" customWidth="1"/>
    <col min="10753" max="10754" width="27.109375" customWidth="1"/>
    <col min="10759" max="10759" width="10" bestFit="1" customWidth="1"/>
    <col min="10760" max="10760" width="8.109375" customWidth="1"/>
    <col min="11006" max="11006" width="18.33203125" customWidth="1"/>
    <col min="11007" max="11007" width="22.33203125" customWidth="1"/>
    <col min="11008" max="11008" width="35.44140625" customWidth="1"/>
    <col min="11009" max="11010" width="27.109375" customWidth="1"/>
    <col min="11015" max="11015" width="10" bestFit="1" customWidth="1"/>
    <col min="11016" max="11016" width="8.109375" customWidth="1"/>
    <col min="11262" max="11262" width="18.33203125" customWidth="1"/>
    <col min="11263" max="11263" width="22.33203125" customWidth="1"/>
    <col min="11264" max="11264" width="35.44140625" customWidth="1"/>
    <col min="11265" max="11266" width="27.109375" customWidth="1"/>
    <col min="11271" max="11271" width="10" bestFit="1" customWidth="1"/>
    <col min="11272" max="11272" width="8.109375" customWidth="1"/>
    <col min="11518" max="11518" width="18.33203125" customWidth="1"/>
    <col min="11519" max="11519" width="22.33203125" customWidth="1"/>
    <col min="11520" max="11520" width="35.44140625" customWidth="1"/>
    <col min="11521" max="11522" width="27.109375" customWidth="1"/>
    <col min="11527" max="11527" width="10" bestFit="1" customWidth="1"/>
    <col min="11528" max="11528" width="8.109375" customWidth="1"/>
    <col min="11774" max="11774" width="18.33203125" customWidth="1"/>
    <col min="11775" max="11775" width="22.33203125" customWidth="1"/>
    <col min="11776" max="11776" width="35.44140625" customWidth="1"/>
    <col min="11777" max="11778" width="27.109375" customWidth="1"/>
    <col min="11783" max="11783" width="10" bestFit="1" customWidth="1"/>
    <col min="11784" max="11784" width="8.109375" customWidth="1"/>
    <col min="12030" max="12030" width="18.33203125" customWidth="1"/>
    <col min="12031" max="12031" width="22.33203125" customWidth="1"/>
    <col min="12032" max="12032" width="35.44140625" customWidth="1"/>
    <col min="12033" max="12034" width="27.109375" customWidth="1"/>
    <col min="12039" max="12039" width="10" bestFit="1" customWidth="1"/>
    <col min="12040" max="12040" width="8.109375" customWidth="1"/>
    <col min="12286" max="12286" width="18.33203125" customWidth="1"/>
    <col min="12287" max="12287" width="22.33203125" customWidth="1"/>
    <col min="12288" max="12288" width="35.44140625" customWidth="1"/>
    <col min="12289" max="12290" width="27.109375" customWidth="1"/>
    <col min="12295" max="12295" width="10" bestFit="1" customWidth="1"/>
    <col min="12296" max="12296" width="8.109375" customWidth="1"/>
    <col min="12542" max="12542" width="18.33203125" customWidth="1"/>
    <col min="12543" max="12543" width="22.33203125" customWidth="1"/>
    <col min="12544" max="12544" width="35.44140625" customWidth="1"/>
    <col min="12545" max="12546" width="27.109375" customWidth="1"/>
    <col min="12551" max="12551" width="10" bestFit="1" customWidth="1"/>
    <col min="12552" max="12552" width="8.109375" customWidth="1"/>
    <col min="12798" max="12798" width="18.33203125" customWidth="1"/>
    <col min="12799" max="12799" width="22.33203125" customWidth="1"/>
    <col min="12800" max="12800" width="35.44140625" customWidth="1"/>
    <col min="12801" max="12802" width="27.109375" customWidth="1"/>
    <col min="12807" max="12807" width="10" bestFit="1" customWidth="1"/>
    <col min="12808" max="12808" width="8.109375" customWidth="1"/>
    <col min="13054" max="13054" width="18.33203125" customWidth="1"/>
    <col min="13055" max="13055" width="22.33203125" customWidth="1"/>
    <col min="13056" max="13056" width="35.44140625" customWidth="1"/>
    <col min="13057" max="13058" width="27.109375" customWidth="1"/>
    <col min="13063" max="13063" width="10" bestFit="1" customWidth="1"/>
    <col min="13064" max="13064" width="8.109375" customWidth="1"/>
    <col min="13310" max="13310" width="18.33203125" customWidth="1"/>
    <col min="13311" max="13311" width="22.33203125" customWidth="1"/>
    <col min="13312" max="13312" width="35.44140625" customWidth="1"/>
    <col min="13313" max="13314" width="27.109375" customWidth="1"/>
    <col min="13319" max="13319" width="10" bestFit="1" customWidth="1"/>
    <col min="13320" max="13320" width="8.109375" customWidth="1"/>
    <col min="13566" max="13566" width="18.33203125" customWidth="1"/>
    <col min="13567" max="13567" width="22.33203125" customWidth="1"/>
    <col min="13568" max="13568" width="35.44140625" customWidth="1"/>
    <col min="13569" max="13570" width="27.109375" customWidth="1"/>
    <col min="13575" max="13575" width="10" bestFit="1" customWidth="1"/>
    <col min="13576" max="13576" width="8.109375" customWidth="1"/>
    <col min="13822" max="13822" width="18.33203125" customWidth="1"/>
    <col min="13823" max="13823" width="22.33203125" customWidth="1"/>
    <col min="13824" max="13824" width="35.44140625" customWidth="1"/>
    <col min="13825" max="13826" width="27.109375" customWidth="1"/>
    <col min="13831" max="13831" width="10" bestFit="1" customWidth="1"/>
    <col min="13832" max="13832" width="8.109375" customWidth="1"/>
    <col min="14078" max="14078" width="18.33203125" customWidth="1"/>
    <col min="14079" max="14079" width="22.33203125" customWidth="1"/>
    <col min="14080" max="14080" width="35.44140625" customWidth="1"/>
    <col min="14081" max="14082" width="27.109375" customWidth="1"/>
    <col min="14087" max="14087" width="10" bestFit="1" customWidth="1"/>
    <col min="14088" max="14088" width="8.109375" customWidth="1"/>
    <col min="14334" max="14334" width="18.33203125" customWidth="1"/>
    <col min="14335" max="14335" width="22.33203125" customWidth="1"/>
    <col min="14336" max="14336" width="35.44140625" customWidth="1"/>
    <col min="14337" max="14338" width="27.109375" customWidth="1"/>
    <col min="14343" max="14343" width="10" bestFit="1" customWidth="1"/>
    <col min="14344" max="14344" width="8.109375" customWidth="1"/>
    <col min="14590" max="14590" width="18.33203125" customWidth="1"/>
    <col min="14591" max="14591" width="22.33203125" customWidth="1"/>
    <col min="14592" max="14592" width="35.44140625" customWidth="1"/>
    <col min="14593" max="14594" width="27.109375" customWidth="1"/>
    <col min="14599" max="14599" width="10" bestFit="1" customWidth="1"/>
    <col min="14600" max="14600" width="8.109375" customWidth="1"/>
    <col min="14846" max="14846" width="18.33203125" customWidth="1"/>
    <col min="14847" max="14847" width="22.33203125" customWidth="1"/>
    <col min="14848" max="14848" width="35.44140625" customWidth="1"/>
    <col min="14849" max="14850" width="27.109375" customWidth="1"/>
    <col min="14855" max="14855" width="10" bestFit="1" customWidth="1"/>
    <col min="14856" max="14856" width="8.109375" customWidth="1"/>
    <col min="15102" max="15102" width="18.33203125" customWidth="1"/>
    <col min="15103" max="15103" width="22.33203125" customWidth="1"/>
    <col min="15104" max="15104" width="35.44140625" customWidth="1"/>
    <col min="15105" max="15106" width="27.109375" customWidth="1"/>
    <col min="15111" max="15111" width="10" bestFit="1" customWidth="1"/>
    <col min="15112" max="15112" width="8.109375" customWidth="1"/>
    <col min="15358" max="15358" width="18.33203125" customWidth="1"/>
    <col min="15359" max="15359" width="22.33203125" customWidth="1"/>
    <col min="15360" max="15360" width="35.44140625" customWidth="1"/>
    <col min="15361" max="15362" width="27.109375" customWidth="1"/>
    <col min="15367" max="15367" width="10" bestFit="1" customWidth="1"/>
    <col min="15368" max="15368" width="8.109375" customWidth="1"/>
    <col min="15614" max="15614" width="18.33203125" customWidth="1"/>
    <col min="15615" max="15615" width="22.33203125" customWidth="1"/>
    <col min="15616" max="15616" width="35.44140625" customWidth="1"/>
    <col min="15617" max="15618" width="27.109375" customWidth="1"/>
    <col min="15623" max="15623" width="10" bestFit="1" customWidth="1"/>
    <col min="15624" max="15624" width="8.109375" customWidth="1"/>
    <col min="15870" max="15870" width="18.33203125" customWidth="1"/>
    <col min="15871" max="15871" width="22.33203125" customWidth="1"/>
    <col min="15872" max="15872" width="35.44140625" customWidth="1"/>
    <col min="15873" max="15874" width="27.109375" customWidth="1"/>
    <col min="15879" max="15879" width="10" bestFit="1" customWidth="1"/>
    <col min="15880" max="15880" width="8.109375" customWidth="1"/>
    <col min="16126" max="16126" width="18.33203125" customWidth="1"/>
    <col min="16127" max="16127" width="22.33203125" customWidth="1"/>
    <col min="16128" max="16128" width="35.44140625" customWidth="1"/>
    <col min="16129" max="16130" width="27.109375" customWidth="1"/>
    <col min="16135" max="16135" width="10" bestFit="1" customWidth="1"/>
    <col min="16136" max="16136" width="8.109375" customWidth="1"/>
  </cols>
  <sheetData>
    <row r="2" spans="1:12" s="75" customFormat="1" thickBot="1" x14ac:dyDescent="0.35">
      <c r="A2" s="101" t="s">
        <v>169</v>
      </c>
      <c r="B2" s="101"/>
    </row>
    <row r="3" spans="1:12" s="99" customFormat="1" ht="25.5" customHeight="1" thickBot="1" x14ac:dyDescent="0.35">
      <c r="A3" s="61" t="s">
        <v>59</v>
      </c>
      <c r="B3" s="61" t="s">
        <v>78</v>
      </c>
      <c r="C3" s="61" t="s">
        <v>79</v>
      </c>
      <c r="D3" s="61" t="s">
        <v>80</v>
      </c>
      <c r="E3" s="61" t="s">
        <v>81</v>
      </c>
      <c r="F3" s="61" t="s">
        <v>82</v>
      </c>
      <c r="G3" s="61" t="s">
        <v>83</v>
      </c>
      <c r="H3" s="61" t="s">
        <v>84</v>
      </c>
      <c r="I3" s="62" t="s">
        <v>85</v>
      </c>
      <c r="J3" s="62" t="s">
        <v>34</v>
      </c>
      <c r="K3" s="62" t="s">
        <v>86</v>
      </c>
      <c r="L3" s="62" t="s">
        <v>35</v>
      </c>
    </row>
    <row r="4" spans="1:12" ht="24" x14ac:dyDescent="0.3">
      <c r="A4" s="246" t="s">
        <v>3</v>
      </c>
      <c r="B4" s="246" t="s">
        <v>87</v>
      </c>
      <c r="C4" s="63" t="s">
        <v>88</v>
      </c>
      <c r="D4" s="63" t="s">
        <v>89</v>
      </c>
      <c r="E4" s="267" t="s">
        <v>377</v>
      </c>
      <c r="F4" s="264">
        <v>3</v>
      </c>
      <c r="G4" s="267">
        <v>40</v>
      </c>
      <c r="H4" s="264">
        <f>F4*G4</f>
        <v>120</v>
      </c>
      <c r="I4" s="264">
        <v>1</v>
      </c>
      <c r="J4" s="264">
        <f>I4*G4</f>
        <v>40</v>
      </c>
      <c r="K4" s="264">
        <v>3</v>
      </c>
      <c r="L4" s="264">
        <f>K4*G4</f>
        <v>120</v>
      </c>
    </row>
    <row r="5" spans="1:12" ht="24" customHeight="1" x14ac:dyDescent="0.3">
      <c r="A5" s="247"/>
      <c r="B5" s="247"/>
      <c r="C5" s="64"/>
      <c r="D5" s="64" t="s">
        <v>90</v>
      </c>
      <c r="E5" s="268"/>
      <c r="F5" s="265"/>
      <c r="G5" s="268"/>
      <c r="H5" s="265"/>
      <c r="I5" s="265"/>
      <c r="J5" s="265"/>
      <c r="K5" s="265"/>
      <c r="L5" s="265"/>
    </row>
    <row r="6" spans="1:12" ht="50.4" customHeight="1" thickBot="1" x14ac:dyDescent="0.35">
      <c r="A6" s="248"/>
      <c r="B6" s="248"/>
      <c r="C6" s="65"/>
      <c r="D6" s="65" t="s">
        <v>91</v>
      </c>
      <c r="E6" s="269"/>
      <c r="F6" s="266"/>
      <c r="G6" s="269"/>
      <c r="H6" s="266"/>
      <c r="I6" s="266"/>
      <c r="J6" s="266"/>
      <c r="K6" s="266"/>
      <c r="L6" s="266"/>
    </row>
    <row r="7" spans="1:12" ht="34.5" customHeight="1" x14ac:dyDescent="0.3">
      <c r="A7" s="246" t="s">
        <v>4</v>
      </c>
      <c r="B7" s="246" t="s">
        <v>92</v>
      </c>
      <c r="C7" s="246" t="s">
        <v>93</v>
      </c>
      <c r="D7" s="66" t="s">
        <v>94</v>
      </c>
      <c r="E7" s="270" t="s">
        <v>63</v>
      </c>
      <c r="F7" s="267">
        <v>2</v>
      </c>
      <c r="G7" s="270">
        <v>20</v>
      </c>
      <c r="H7" s="264">
        <f>F7*G7</f>
        <v>40</v>
      </c>
      <c r="I7" s="264">
        <v>1</v>
      </c>
      <c r="J7" s="264">
        <f>I7*G7</f>
        <v>20</v>
      </c>
      <c r="K7" s="264">
        <v>3</v>
      </c>
      <c r="L7" s="264">
        <f t="shared" ref="L7" si="0">K7*G7</f>
        <v>60</v>
      </c>
    </row>
    <row r="8" spans="1:12" x14ac:dyDescent="0.3">
      <c r="A8" s="247"/>
      <c r="B8" s="247"/>
      <c r="C8" s="247"/>
      <c r="D8" s="67" t="s">
        <v>95</v>
      </c>
      <c r="E8" s="270"/>
      <c r="F8" s="268"/>
      <c r="G8" s="270"/>
      <c r="H8" s="265"/>
      <c r="I8" s="265"/>
      <c r="J8" s="265"/>
      <c r="K8" s="265"/>
      <c r="L8" s="265"/>
    </row>
    <row r="9" spans="1:12" ht="15" thickBot="1" x14ac:dyDescent="0.35">
      <c r="A9" s="248"/>
      <c r="B9" s="248"/>
      <c r="C9" s="248"/>
      <c r="D9" s="68" t="s">
        <v>96</v>
      </c>
      <c r="E9" s="270"/>
      <c r="F9" s="269"/>
      <c r="G9" s="270"/>
      <c r="H9" s="266"/>
      <c r="I9" s="266"/>
      <c r="J9" s="266"/>
      <c r="K9" s="266"/>
      <c r="L9" s="266"/>
    </row>
    <row r="10" spans="1:12" ht="18" customHeight="1" x14ac:dyDescent="0.3">
      <c r="A10" s="246" t="s">
        <v>97</v>
      </c>
      <c r="B10" s="246" t="s">
        <v>98</v>
      </c>
      <c r="C10" s="246" t="s">
        <v>99</v>
      </c>
      <c r="D10" s="66" t="s">
        <v>100</v>
      </c>
      <c r="E10" s="267" t="s">
        <v>371</v>
      </c>
      <c r="F10" s="267">
        <v>2</v>
      </c>
      <c r="G10" s="267">
        <v>15</v>
      </c>
      <c r="H10" s="264">
        <f>F10*G10</f>
        <v>30</v>
      </c>
      <c r="I10" s="264">
        <v>1</v>
      </c>
      <c r="J10" s="264">
        <f>I10*G10</f>
        <v>15</v>
      </c>
      <c r="K10" s="264">
        <v>3</v>
      </c>
      <c r="L10" s="264">
        <f t="shared" ref="L10" si="1">K10*G10</f>
        <v>45</v>
      </c>
    </row>
    <row r="11" spans="1:12" x14ac:dyDescent="0.3">
      <c r="A11" s="247"/>
      <c r="B11" s="247"/>
      <c r="C11" s="247"/>
      <c r="D11" s="67" t="s">
        <v>101</v>
      </c>
      <c r="E11" s="268"/>
      <c r="F11" s="268"/>
      <c r="G11" s="268"/>
      <c r="H11" s="265"/>
      <c r="I11" s="265"/>
      <c r="J11" s="265"/>
      <c r="K11" s="265"/>
      <c r="L11" s="265"/>
    </row>
    <row r="12" spans="1:12" ht="15" thickBot="1" x14ac:dyDescent="0.35">
      <c r="A12" s="248"/>
      <c r="B12" s="248"/>
      <c r="C12" s="248"/>
      <c r="D12" s="68" t="s">
        <v>102</v>
      </c>
      <c r="E12" s="269"/>
      <c r="F12" s="269"/>
      <c r="G12" s="269"/>
      <c r="H12" s="266"/>
      <c r="I12" s="266"/>
      <c r="J12" s="266"/>
      <c r="K12" s="266"/>
      <c r="L12" s="266"/>
    </row>
    <row r="13" spans="1:12" ht="24" x14ac:dyDescent="0.3">
      <c r="A13" s="246" t="s">
        <v>6</v>
      </c>
      <c r="B13" s="246" t="s">
        <v>103</v>
      </c>
      <c r="C13" s="246" t="s">
        <v>99</v>
      </c>
      <c r="D13" s="63" t="s">
        <v>104</v>
      </c>
      <c r="E13" s="267" t="s">
        <v>64</v>
      </c>
      <c r="F13" s="267">
        <v>2</v>
      </c>
      <c r="G13" s="267">
        <v>10</v>
      </c>
      <c r="H13" s="264">
        <f>F13*G13</f>
        <v>20</v>
      </c>
      <c r="I13" s="264">
        <v>1</v>
      </c>
      <c r="J13" s="264">
        <f>I13*G13</f>
        <v>10</v>
      </c>
      <c r="K13" s="264">
        <v>3</v>
      </c>
      <c r="L13" s="264">
        <f t="shared" ref="L13" si="2">K13*G13</f>
        <v>30</v>
      </c>
    </row>
    <row r="14" spans="1:12" ht="24" customHeight="1" x14ac:dyDescent="0.3">
      <c r="A14" s="247"/>
      <c r="B14" s="247"/>
      <c r="C14" s="247"/>
      <c r="D14" s="64" t="s">
        <v>105</v>
      </c>
      <c r="E14" s="268"/>
      <c r="F14" s="268"/>
      <c r="G14" s="268"/>
      <c r="H14" s="265"/>
      <c r="I14" s="265"/>
      <c r="J14" s="265"/>
      <c r="K14" s="265"/>
      <c r="L14" s="265"/>
    </row>
    <row r="15" spans="1:12" ht="24.6" thickBot="1" x14ac:dyDescent="0.35">
      <c r="A15" s="248"/>
      <c r="B15" s="248"/>
      <c r="C15" s="248"/>
      <c r="D15" s="65" t="s">
        <v>106</v>
      </c>
      <c r="E15" s="269"/>
      <c r="F15" s="269"/>
      <c r="G15" s="269"/>
      <c r="H15" s="266"/>
      <c r="I15" s="266"/>
      <c r="J15" s="266"/>
      <c r="K15" s="266"/>
      <c r="L15" s="266"/>
    </row>
    <row r="16" spans="1:12" ht="24" customHeight="1" x14ac:dyDescent="0.3">
      <c r="A16" s="271" t="s">
        <v>107</v>
      </c>
      <c r="B16" s="246" t="s">
        <v>108</v>
      </c>
      <c r="C16" s="246" t="s">
        <v>109</v>
      </c>
      <c r="D16" s="66" t="s">
        <v>110</v>
      </c>
      <c r="E16" s="267" t="s">
        <v>111</v>
      </c>
      <c r="F16" s="267">
        <v>1</v>
      </c>
      <c r="G16" s="267">
        <v>10</v>
      </c>
      <c r="H16" s="264">
        <f>AVERAGE(F16:F21)*G16</f>
        <v>15</v>
      </c>
      <c r="I16" s="264">
        <v>1</v>
      </c>
      <c r="J16" s="264">
        <f>AVERAGE(I16:I21)*G16</f>
        <v>10</v>
      </c>
      <c r="K16" s="264">
        <v>3</v>
      </c>
      <c r="L16" s="264">
        <f t="shared" ref="L16" si="3">K16*G16</f>
        <v>30</v>
      </c>
    </row>
    <row r="17" spans="1:12" ht="24" x14ac:dyDescent="0.3">
      <c r="A17" s="272"/>
      <c r="B17" s="247"/>
      <c r="C17" s="247"/>
      <c r="D17" s="67" t="s">
        <v>112</v>
      </c>
      <c r="E17" s="268"/>
      <c r="F17" s="268"/>
      <c r="G17" s="268"/>
      <c r="H17" s="265"/>
      <c r="I17" s="265"/>
      <c r="J17" s="265"/>
      <c r="K17" s="265"/>
      <c r="L17" s="265"/>
    </row>
    <row r="18" spans="1:12" ht="28.95" customHeight="1" thickBot="1" x14ac:dyDescent="0.35">
      <c r="A18" s="272"/>
      <c r="B18" s="247"/>
      <c r="C18" s="247"/>
      <c r="D18" s="68" t="s">
        <v>113</v>
      </c>
      <c r="E18" s="269"/>
      <c r="F18" s="269"/>
      <c r="G18" s="268"/>
      <c r="H18" s="265"/>
      <c r="I18" s="266"/>
      <c r="J18" s="266"/>
      <c r="K18" s="266"/>
      <c r="L18" s="266"/>
    </row>
    <row r="19" spans="1:12" ht="24" x14ac:dyDescent="0.3">
      <c r="A19" s="272"/>
      <c r="B19" s="247"/>
      <c r="C19" s="247"/>
      <c r="D19" s="66" t="s">
        <v>114</v>
      </c>
      <c r="E19" s="267" t="s">
        <v>65</v>
      </c>
      <c r="F19" s="267">
        <v>2</v>
      </c>
      <c r="G19" s="268"/>
      <c r="H19" s="265"/>
      <c r="I19" s="264">
        <v>1</v>
      </c>
      <c r="J19" s="264">
        <f>I19*G19</f>
        <v>0</v>
      </c>
      <c r="K19" s="264">
        <v>3</v>
      </c>
      <c r="L19" s="264">
        <f t="shared" ref="L19" si="4">K19*G19</f>
        <v>0</v>
      </c>
    </row>
    <row r="20" spans="1:12" ht="24" x14ac:dyDescent="0.3">
      <c r="A20" s="272"/>
      <c r="B20" s="247"/>
      <c r="C20" s="247"/>
      <c r="D20" s="67" t="s">
        <v>115</v>
      </c>
      <c r="E20" s="268"/>
      <c r="F20" s="268"/>
      <c r="G20" s="268"/>
      <c r="H20" s="265"/>
      <c r="I20" s="265"/>
      <c r="J20" s="265"/>
      <c r="K20" s="265"/>
      <c r="L20" s="265"/>
    </row>
    <row r="21" spans="1:12" ht="24.6" thickBot="1" x14ac:dyDescent="0.35">
      <c r="A21" s="273"/>
      <c r="B21" s="248"/>
      <c r="C21" s="248"/>
      <c r="D21" s="68" t="s">
        <v>116</v>
      </c>
      <c r="E21" s="269"/>
      <c r="F21" s="269"/>
      <c r="G21" s="269"/>
      <c r="H21" s="266"/>
      <c r="I21" s="266"/>
      <c r="J21" s="266"/>
      <c r="K21" s="266"/>
      <c r="L21" s="266"/>
    </row>
    <row r="22" spans="1:12" ht="24" x14ac:dyDescent="0.3">
      <c r="A22" s="271" t="s">
        <v>8</v>
      </c>
      <c r="B22" s="246" t="s">
        <v>117</v>
      </c>
      <c r="C22" s="246" t="s">
        <v>118</v>
      </c>
      <c r="D22" s="63" t="s">
        <v>119</v>
      </c>
      <c r="E22" s="267" t="s">
        <v>66</v>
      </c>
      <c r="F22" s="267">
        <v>3</v>
      </c>
      <c r="G22" s="267">
        <v>5</v>
      </c>
      <c r="H22" s="264">
        <f>F22*G22</f>
        <v>15</v>
      </c>
      <c r="I22" s="264">
        <v>1</v>
      </c>
      <c r="J22" s="264">
        <f>I22*G22</f>
        <v>5</v>
      </c>
      <c r="K22" s="264">
        <v>3</v>
      </c>
      <c r="L22" s="264">
        <f t="shared" ref="L22" si="5">K22*G22</f>
        <v>15</v>
      </c>
    </row>
    <row r="23" spans="1:12" x14ac:dyDescent="0.3">
      <c r="A23" s="272"/>
      <c r="B23" s="247"/>
      <c r="C23" s="247"/>
      <c r="D23" s="64" t="s">
        <v>120</v>
      </c>
      <c r="E23" s="268"/>
      <c r="F23" s="268"/>
      <c r="G23" s="268"/>
      <c r="H23" s="265"/>
      <c r="I23" s="265"/>
      <c r="J23" s="265"/>
      <c r="K23" s="265"/>
      <c r="L23" s="265"/>
    </row>
    <row r="24" spans="1:12" ht="31.5" customHeight="1" thickBot="1" x14ac:dyDescent="0.35">
      <c r="A24" s="273"/>
      <c r="B24" s="248"/>
      <c r="C24" s="248"/>
      <c r="D24" s="65" t="s">
        <v>121</v>
      </c>
      <c r="E24" s="269"/>
      <c r="F24" s="269"/>
      <c r="G24" s="269"/>
      <c r="H24" s="266"/>
      <c r="I24" s="266"/>
      <c r="J24" s="266"/>
      <c r="K24" s="266"/>
      <c r="L24" s="266"/>
    </row>
    <row r="25" spans="1:12" s="1" customFormat="1" x14ac:dyDescent="0.3">
      <c r="A25" s="69"/>
      <c r="B25" s="69"/>
      <c r="C25" s="69"/>
      <c r="D25" s="69"/>
      <c r="E25" s="69"/>
      <c r="F25" s="72">
        <f>AVERAGE(F4:F22)</f>
        <v>2.1428571428571428</v>
      </c>
      <c r="G25" s="69" t="s">
        <v>123</v>
      </c>
      <c r="H25" s="69" t="s">
        <v>123</v>
      </c>
      <c r="I25" s="69"/>
      <c r="J25" s="70">
        <f>SUM(J4:J22)</f>
        <v>100</v>
      </c>
      <c r="K25" s="71"/>
      <c r="L25" s="70">
        <f>SUM(L4:L22)</f>
        <v>300</v>
      </c>
    </row>
    <row r="26" spans="1:12" s="1" customFormat="1" x14ac:dyDescent="0.3">
      <c r="A26" s="69"/>
      <c r="B26" s="69"/>
      <c r="C26" s="69"/>
      <c r="D26" s="69"/>
      <c r="E26" s="69"/>
      <c r="F26" s="204">
        <f>AVERAGE(F4:F21)</f>
        <v>2</v>
      </c>
      <c r="G26" s="69">
        <f>SUM(G4:G24)</f>
        <v>100</v>
      </c>
      <c r="H26" s="72">
        <f>SUM(H4:H24)</f>
        <v>240</v>
      </c>
      <c r="I26" s="69"/>
      <c r="J26" s="71" t="s">
        <v>34</v>
      </c>
      <c r="K26" s="71"/>
      <c r="L26" s="71" t="s">
        <v>35</v>
      </c>
    </row>
    <row r="27" spans="1:12" s="1" customFormat="1" x14ac:dyDescent="0.3">
      <c r="A27" s="69"/>
      <c r="B27" s="69"/>
      <c r="C27" s="69"/>
      <c r="D27" s="69"/>
      <c r="E27" s="69"/>
      <c r="F27" s="72"/>
      <c r="G27" s="69"/>
      <c r="H27" s="69"/>
      <c r="I27" s="69"/>
      <c r="J27" s="71"/>
      <c r="K27" s="71"/>
      <c r="L27" s="71"/>
    </row>
    <row r="28" spans="1:12" s="75" customFormat="1" thickBot="1" x14ac:dyDescent="0.35">
      <c r="A28" s="102" t="s">
        <v>168</v>
      </c>
      <c r="B28" s="102"/>
      <c r="C28" s="74"/>
      <c r="D28" s="74"/>
      <c r="E28" s="74"/>
      <c r="F28" s="76"/>
      <c r="G28" s="74"/>
      <c r="H28" s="74"/>
      <c r="I28" s="74"/>
    </row>
    <row r="29" spans="1:12" ht="15" thickBot="1" x14ac:dyDescent="0.35">
      <c r="A29" s="77" t="s">
        <v>59</v>
      </c>
      <c r="B29" s="80" t="s">
        <v>78</v>
      </c>
      <c r="C29" s="80" t="s">
        <v>79</v>
      </c>
      <c r="D29" s="80" t="s">
        <v>80</v>
      </c>
      <c r="E29" s="77" t="s">
        <v>81</v>
      </c>
      <c r="F29" s="77" t="s">
        <v>82</v>
      </c>
      <c r="G29" s="77" t="s">
        <v>83</v>
      </c>
      <c r="H29" s="77" t="s">
        <v>84</v>
      </c>
      <c r="I29" s="78" t="s">
        <v>124</v>
      </c>
      <c r="J29" s="78" t="s">
        <v>34</v>
      </c>
      <c r="K29" s="78" t="s">
        <v>125</v>
      </c>
      <c r="L29" s="78" t="s">
        <v>35</v>
      </c>
    </row>
    <row r="30" spans="1:12" ht="24" x14ac:dyDescent="0.3">
      <c r="A30" s="274" t="s">
        <v>74</v>
      </c>
      <c r="B30" s="275" t="s">
        <v>126</v>
      </c>
      <c r="C30" s="81" t="s">
        <v>167</v>
      </c>
      <c r="D30" s="81" t="s">
        <v>127</v>
      </c>
      <c r="E30" s="240" t="s">
        <v>128</v>
      </c>
      <c r="F30" s="240">
        <v>3</v>
      </c>
      <c r="G30" s="277">
        <v>34</v>
      </c>
      <c r="H30" s="278">
        <f>(AVERAGE(F30:F35)*G30)</f>
        <v>85</v>
      </c>
      <c r="I30" s="240">
        <v>1</v>
      </c>
      <c r="J30" s="241">
        <f>(AVERAGE(I30:I35)*G30)</f>
        <v>34</v>
      </c>
      <c r="K30" s="240">
        <v>3</v>
      </c>
      <c r="L30" s="278">
        <f>(AVERAGE(K30:K35)*G30)</f>
        <v>102</v>
      </c>
    </row>
    <row r="31" spans="1:12" x14ac:dyDescent="0.3">
      <c r="A31" s="274"/>
      <c r="B31" s="275"/>
      <c r="C31" s="81"/>
      <c r="D31" s="81" t="s">
        <v>129</v>
      </c>
      <c r="E31" s="241"/>
      <c r="F31" s="241"/>
      <c r="G31" s="277"/>
      <c r="H31" s="279"/>
      <c r="I31" s="241"/>
      <c r="J31" s="241"/>
      <c r="K31" s="241"/>
      <c r="L31" s="279"/>
    </row>
    <row r="32" spans="1:12" ht="20.399999999999999" customHeight="1" thickBot="1" x14ac:dyDescent="0.35">
      <c r="A32" s="274"/>
      <c r="B32" s="276"/>
      <c r="C32" s="82"/>
      <c r="D32" s="82" t="s">
        <v>130</v>
      </c>
      <c r="E32" s="242"/>
      <c r="F32" s="242"/>
      <c r="G32" s="277"/>
      <c r="H32" s="279"/>
      <c r="I32" s="242"/>
      <c r="J32" s="241"/>
      <c r="K32" s="242"/>
      <c r="L32" s="279"/>
    </row>
    <row r="33" spans="1:12" ht="24" x14ac:dyDescent="0.3">
      <c r="A33" s="274"/>
      <c r="B33" s="280" t="s">
        <v>131</v>
      </c>
      <c r="C33" s="83" t="s">
        <v>132</v>
      </c>
      <c r="D33" s="84" t="s">
        <v>133</v>
      </c>
      <c r="E33" s="240" t="s">
        <v>134</v>
      </c>
      <c r="F33" s="240">
        <v>2</v>
      </c>
      <c r="G33" s="277"/>
      <c r="H33" s="279"/>
      <c r="I33" s="240">
        <v>1</v>
      </c>
      <c r="J33" s="241"/>
      <c r="K33" s="240">
        <v>3</v>
      </c>
      <c r="L33" s="279"/>
    </row>
    <row r="34" spans="1:12" ht="24" x14ac:dyDescent="0.3">
      <c r="A34" s="274"/>
      <c r="B34" s="281"/>
      <c r="C34" s="85"/>
      <c r="D34" s="86" t="s">
        <v>135</v>
      </c>
      <c r="E34" s="241"/>
      <c r="F34" s="241"/>
      <c r="G34" s="277"/>
      <c r="H34" s="279"/>
      <c r="I34" s="241"/>
      <c r="J34" s="241"/>
      <c r="K34" s="241"/>
      <c r="L34" s="279"/>
    </row>
    <row r="35" spans="1:12" ht="24.6" thickBot="1" x14ac:dyDescent="0.35">
      <c r="A35" s="274"/>
      <c r="B35" s="281"/>
      <c r="C35" s="87"/>
      <c r="D35" s="88" t="s">
        <v>136</v>
      </c>
      <c r="E35" s="241"/>
      <c r="F35" s="242"/>
      <c r="G35" s="277"/>
      <c r="H35" s="279"/>
      <c r="I35" s="242"/>
      <c r="J35" s="241"/>
      <c r="K35" s="242"/>
      <c r="L35" s="279"/>
    </row>
    <row r="36" spans="1:12" ht="24" x14ac:dyDescent="0.3">
      <c r="A36" s="283" t="s">
        <v>75</v>
      </c>
      <c r="B36" s="280" t="s">
        <v>138</v>
      </c>
      <c r="C36" s="85" t="s">
        <v>137</v>
      </c>
      <c r="D36" s="83" t="s">
        <v>139</v>
      </c>
      <c r="E36" s="240" t="s">
        <v>140</v>
      </c>
      <c r="F36" s="240">
        <v>2</v>
      </c>
      <c r="G36" s="286">
        <v>25</v>
      </c>
      <c r="H36" s="278">
        <f>AVERAGE(F36:F41)*G36</f>
        <v>37.5</v>
      </c>
      <c r="I36" s="240">
        <v>1</v>
      </c>
      <c r="J36" s="240">
        <f>AVERAGE(I36:I41)*G36</f>
        <v>25</v>
      </c>
      <c r="K36" s="240">
        <v>3</v>
      </c>
      <c r="L36" s="278">
        <f>AVERAGE(K36:K41)*G36</f>
        <v>75</v>
      </c>
    </row>
    <row r="37" spans="1:12" ht="24" x14ac:dyDescent="0.3">
      <c r="A37" s="274"/>
      <c r="B37" s="281"/>
      <c r="C37" s="85" t="s">
        <v>141</v>
      </c>
      <c r="D37" s="85" t="s">
        <v>165</v>
      </c>
      <c r="E37" s="241"/>
      <c r="F37" s="241"/>
      <c r="G37" s="277"/>
      <c r="H37" s="279"/>
      <c r="I37" s="241"/>
      <c r="J37" s="241"/>
      <c r="K37" s="241"/>
      <c r="L37" s="279"/>
    </row>
    <row r="38" spans="1:12" ht="48.6" thickBot="1" x14ac:dyDescent="0.35">
      <c r="A38" s="274"/>
      <c r="B38" s="281"/>
      <c r="C38" s="85" t="s">
        <v>142</v>
      </c>
      <c r="D38" s="87" t="s">
        <v>166</v>
      </c>
      <c r="E38" s="242"/>
      <c r="F38" s="242"/>
      <c r="G38" s="277"/>
      <c r="H38" s="279"/>
      <c r="I38" s="242"/>
      <c r="J38" s="241"/>
      <c r="K38" s="242"/>
      <c r="L38" s="279"/>
    </row>
    <row r="39" spans="1:12" ht="24" x14ac:dyDescent="0.3">
      <c r="A39" s="274"/>
      <c r="B39" s="281"/>
      <c r="C39" s="85"/>
      <c r="D39" s="89" t="s">
        <v>143</v>
      </c>
      <c r="E39" s="240" t="s">
        <v>144</v>
      </c>
      <c r="F39" s="240">
        <v>1</v>
      </c>
      <c r="G39" s="277"/>
      <c r="H39" s="279"/>
      <c r="I39" s="240">
        <v>1</v>
      </c>
      <c r="J39" s="241"/>
      <c r="K39" s="240">
        <v>3</v>
      </c>
      <c r="L39" s="279"/>
    </row>
    <row r="40" spans="1:12" ht="24" x14ac:dyDescent="0.3">
      <c r="A40" s="274"/>
      <c r="B40" s="281"/>
      <c r="C40" s="85"/>
      <c r="D40" s="89" t="s">
        <v>145</v>
      </c>
      <c r="E40" s="241"/>
      <c r="F40" s="241"/>
      <c r="G40" s="277"/>
      <c r="H40" s="279"/>
      <c r="I40" s="241"/>
      <c r="J40" s="241"/>
      <c r="K40" s="241"/>
      <c r="L40" s="279"/>
    </row>
    <row r="41" spans="1:12" ht="24.6" thickBot="1" x14ac:dyDescent="0.35">
      <c r="A41" s="284"/>
      <c r="B41" s="285"/>
      <c r="C41" s="87"/>
      <c r="D41" s="90" t="s">
        <v>146</v>
      </c>
      <c r="E41" s="242"/>
      <c r="F41" s="242"/>
      <c r="G41" s="287"/>
      <c r="H41" s="282"/>
      <c r="I41" s="242"/>
      <c r="J41" s="242"/>
      <c r="K41" s="242"/>
      <c r="L41" s="282"/>
    </row>
    <row r="42" spans="1:12" ht="24" x14ac:dyDescent="0.3">
      <c r="A42" s="283" t="s">
        <v>76</v>
      </c>
      <c r="B42" s="261" t="s">
        <v>147</v>
      </c>
      <c r="C42" s="255" t="s">
        <v>148</v>
      </c>
      <c r="D42" s="91" t="s">
        <v>149</v>
      </c>
      <c r="E42" s="240" t="s">
        <v>150</v>
      </c>
      <c r="F42" s="240">
        <v>1</v>
      </c>
      <c r="G42" s="286">
        <v>25</v>
      </c>
      <c r="H42" s="278">
        <f>F42*G42</f>
        <v>25</v>
      </c>
      <c r="I42" s="240">
        <v>1</v>
      </c>
      <c r="J42" s="240">
        <f>I42*G42</f>
        <v>25</v>
      </c>
      <c r="K42" s="240">
        <v>3</v>
      </c>
      <c r="L42" s="278">
        <f>K42*G42</f>
        <v>75</v>
      </c>
    </row>
    <row r="43" spans="1:12" ht="36" x14ac:dyDescent="0.3">
      <c r="A43" s="274"/>
      <c r="B43" s="262"/>
      <c r="C43" s="256"/>
      <c r="D43" s="81" t="s">
        <v>151</v>
      </c>
      <c r="E43" s="241"/>
      <c r="F43" s="241"/>
      <c r="G43" s="277"/>
      <c r="H43" s="279"/>
      <c r="I43" s="241"/>
      <c r="J43" s="241"/>
      <c r="K43" s="241"/>
      <c r="L43" s="279"/>
    </row>
    <row r="44" spans="1:12" ht="36.6" thickBot="1" x14ac:dyDescent="0.35">
      <c r="A44" s="284"/>
      <c r="B44" s="263"/>
      <c r="C44" s="257"/>
      <c r="D44" s="81" t="s">
        <v>152</v>
      </c>
      <c r="E44" s="242"/>
      <c r="F44" s="242"/>
      <c r="G44" s="287"/>
      <c r="H44" s="282"/>
      <c r="I44" s="242"/>
      <c r="J44" s="242"/>
      <c r="K44" s="242"/>
      <c r="L44" s="282"/>
    </row>
    <row r="45" spans="1:12" ht="36" x14ac:dyDescent="0.3">
      <c r="A45" s="288" t="s">
        <v>77</v>
      </c>
      <c r="B45" s="291" t="s">
        <v>153</v>
      </c>
      <c r="C45" s="92" t="s">
        <v>154</v>
      </c>
      <c r="D45" s="93" t="s">
        <v>155</v>
      </c>
      <c r="E45" s="294" t="s">
        <v>156</v>
      </c>
      <c r="F45" s="294">
        <v>1</v>
      </c>
      <c r="G45" s="297">
        <v>16</v>
      </c>
      <c r="H45" s="278">
        <f>(AVERAGE(F45:F52))*G45</f>
        <v>16</v>
      </c>
      <c r="I45" s="294">
        <v>1</v>
      </c>
      <c r="J45" s="278">
        <f>(AVERAGE(I45:I52))*G45</f>
        <v>16</v>
      </c>
      <c r="K45" s="294">
        <v>3</v>
      </c>
      <c r="L45" s="278">
        <f>(AVERAGE(K45:K52))*G45</f>
        <v>48</v>
      </c>
    </row>
    <row r="46" spans="1:12" ht="24" x14ac:dyDescent="0.3">
      <c r="A46" s="289"/>
      <c r="B46" s="292"/>
      <c r="C46" s="94"/>
      <c r="D46" s="95" t="s">
        <v>157</v>
      </c>
      <c r="E46" s="295"/>
      <c r="F46" s="295"/>
      <c r="G46" s="298"/>
      <c r="H46" s="279"/>
      <c r="I46" s="295"/>
      <c r="J46" s="279"/>
      <c r="K46" s="295"/>
      <c r="L46" s="279"/>
    </row>
    <row r="47" spans="1:12" ht="48" x14ac:dyDescent="0.3">
      <c r="A47" s="289"/>
      <c r="B47" s="292"/>
      <c r="C47" s="96"/>
      <c r="D47" s="95" t="s">
        <v>158</v>
      </c>
      <c r="E47" s="295"/>
      <c r="F47" s="295"/>
      <c r="G47" s="298"/>
      <c r="H47" s="279"/>
      <c r="I47" s="295"/>
      <c r="J47" s="279"/>
      <c r="K47" s="295"/>
      <c r="L47" s="279"/>
    </row>
    <row r="48" spans="1:12" ht="36.6" thickBot="1" x14ac:dyDescent="0.35">
      <c r="A48" s="289"/>
      <c r="B48" s="292"/>
      <c r="C48" s="96" t="s">
        <v>159</v>
      </c>
      <c r="D48" s="97" t="s">
        <v>160</v>
      </c>
      <c r="E48" s="296"/>
      <c r="F48" s="296"/>
      <c r="G48" s="298"/>
      <c r="H48" s="279"/>
      <c r="I48" s="296"/>
      <c r="J48" s="279"/>
      <c r="K48" s="296"/>
      <c r="L48" s="279"/>
    </row>
    <row r="49" spans="1:12" ht="24" x14ac:dyDescent="0.3">
      <c r="A49" s="289"/>
      <c r="B49" s="292"/>
      <c r="C49" s="96"/>
      <c r="D49" s="93" t="s">
        <v>161</v>
      </c>
      <c r="E49" s="300" t="s">
        <v>156</v>
      </c>
      <c r="F49" s="294"/>
      <c r="G49" s="298"/>
      <c r="H49" s="279"/>
      <c r="I49" s="294"/>
      <c r="J49" s="279"/>
      <c r="K49" s="294"/>
      <c r="L49" s="279"/>
    </row>
    <row r="50" spans="1:12" ht="36" x14ac:dyDescent="0.3">
      <c r="A50" s="289"/>
      <c r="B50" s="292"/>
      <c r="C50" s="96"/>
      <c r="D50" s="95" t="s">
        <v>162</v>
      </c>
      <c r="E50" s="301"/>
      <c r="F50" s="295"/>
      <c r="G50" s="298"/>
      <c r="H50" s="279"/>
      <c r="I50" s="295"/>
      <c r="J50" s="279"/>
      <c r="K50" s="295"/>
      <c r="L50" s="279"/>
    </row>
    <row r="51" spans="1:12" ht="36" x14ac:dyDescent="0.3">
      <c r="A51" s="289"/>
      <c r="B51" s="292"/>
      <c r="C51" s="96"/>
      <c r="D51" s="95" t="s">
        <v>163</v>
      </c>
      <c r="E51" s="301"/>
      <c r="F51" s="295"/>
      <c r="G51" s="298"/>
      <c r="H51" s="279"/>
      <c r="I51" s="295"/>
      <c r="J51" s="279"/>
      <c r="K51" s="295"/>
      <c r="L51" s="279"/>
    </row>
    <row r="52" spans="1:12" ht="36.6" thickBot="1" x14ac:dyDescent="0.35">
      <c r="A52" s="290"/>
      <c r="B52" s="293"/>
      <c r="C52" s="98"/>
      <c r="D52" s="97" t="s">
        <v>164</v>
      </c>
      <c r="E52" s="302"/>
      <c r="F52" s="296"/>
      <c r="G52" s="299"/>
      <c r="H52" s="282"/>
      <c r="I52" s="296"/>
      <c r="J52" s="282"/>
      <c r="K52" s="296"/>
      <c r="L52" s="282"/>
    </row>
    <row r="53" spans="1:12" x14ac:dyDescent="0.3">
      <c r="A53" s="79"/>
      <c r="B53" s="79"/>
      <c r="C53" s="79"/>
      <c r="D53" s="79"/>
      <c r="E53" s="79"/>
      <c r="F53" s="71" t="s">
        <v>122</v>
      </c>
      <c r="G53" s="71" t="s">
        <v>123</v>
      </c>
      <c r="H53" s="71" t="s">
        <v>123</v>
      </c>
      <c r="I53" s="79"/>
      <c r="J53" s="71">
        <f>SUM(J30:J45)</f>
        <v>100</v>
      </c>
      <c r="K53" s="71"/>
      <c r="L53" s="70">
        <f>SUM(L30:L45)</f>
        <v>300</v>
      </c>
    </row>
    <row r="54" spans="1:12" x14ac:dyDescent="0.3">
      <c r="A54" s="71"/>
      <c r="B54" s="71"/>
      <c r="C54" s="71"/>
      <c r="D54" s="71"/>
      <c r="E54" s="71"/>
      <c r="F54" s="71">
        <f>AVERAGE(F30:F52)</f>
        <v>1.6666666666666667</v>
      </c>
      <c r="G54" s="71">
        <f>SUM(G30:G52)</f>
        <v>100</v>
      </c>
      <c r="H54" s="70">
        <f>SUM(H30:H52)</f>
        <v>163.5</v>
      </c>
      <c r="I54" s="71"/>
      <c r="J54" s="71" t="s">
        <v>34</v>
      </c>
      <c r="K54" s="71"/>
      <c r="L54" s="71" t="s">
        <v>35</v>
      </c>
    </row>
    <row r="55" spans="1:12" x14ac:dyDescent="0.3">
      <c r="E55" s="79"/>
      <c r="G55" s="1"/>
    </row>
    <row r="56" spans="1:12" ht="15" thickBot="1" x14ac:dyDescent="0.35">
      <c r="A56" s="100" t="s">
        <v>186</v>
      </c>
      <c r="B56" s="105"/>
    </row>
    <row r="57" spans="1:12" ht="15" thickBot="1" x14ac:dyDescent="0.35">
      <c r="A57" s="103" t="s">
        <v>59</v>
      </c>
      <c r="B57" s="104" t="s">
        <v>78</v>
      </c>
      <c r="C57" s="104" t="s">
        <v>79</v>
      </c>
      <c r="D57" s="104" t="s">
        <v>80</v>
      </c>
      <c r="E57" s="103" t="s">
        <v>81</v>
      </c>
      <c r="F57" s="103" t="s">
        <v>82</v>
      </c>
      <c r="G57" s="103" t="s">
        <v>83</v>
      </c>
      <c r="H57" s="103" t="s">
        <v>84</v>
      </c>
      <c r="I57" s="78" t="s">
        <v>124</v>
      </c>
      <c r="J57" s="78" t="s">
        <v>34</v>
      </c>
      <c r="K57" s="78" t="s">
        <v>125</v>
      </c>
      <c r="L57" s="78" t="s">
        <v>35</v>
      </c>
    </row>
    <row r="58" spans="1:12" ht="24" x14ac:dyDescent="0.3">
      <c r="A58" s="246" t="s">
        <v>17</v>
      </c>
      <c r="B58" s="252" t="s">
        <v>170</v>
      </c>
      <c r="C58" s="280" t="s">
        <v>181</v>
      </c>
      <c r="D58" s="106" t="s">
        <v>187</v>
      </c>
      <c r="E58" s="240" t="s">
        <v>171</v>
      </c>
      <c r="F58" s="240">
        <v>3</v>
      </c>
      <c r="G58" s="240">
        <v>50</v>
      </c>
      <c r="H58" s="243">
        <f>F58*G58</f>
        <v>150</v>
      </c>
      <c r="I58" s="240">
        <v>1</v>
      </c>
      <c r="J58" s="243">
        <f>I58*G58</f>
        <v>50</v>
      </c>
      <c r="K58" s="240">
        <v>3</v>
      </c>
      <c r="L58" s="243">
        <f>K58*G58</f>
        <v>150</v>
      </c>
    </row>
    <row r="59" spans="1:12" ht="24" x14ac:dyDescent="0.3">
      <c r="A59" s="247"/>
      <c r="B59" s="253"/>
      <c r="C59" s="281"/>
      <c r="D59" s="89" t="s">
        <v>172</v>
      </c>
      <c r="E59" s="241"/>
      <c r="F59" s="241"/>
      <c r="G59" s="241"/>
      <c r="H59" s="244"/>
      <c r="I59" s="241"/>
      <c r="J59" s="244"/>
      <c r="K59" s="241"/>
      <c r="L59" s="244"/>
    </row>
    <row r="60" spans="1:12" ht="24.6" thickBot="1" x14ac:dyDescent="0.35">
      <c r="A60" s="248"/>
      <c r="B60" s="254"/>
      <c r="C60" s="285"/>
      <c r="D60" s="90" t="s">
        <v>173</v>
      </c>
      <c r="E60" s="242"/>
      <c r="F60" s="242"/>
      <c r="G60" s="242"/>
      <c r="H60" s="245"/>
      <c r="I60" s="242"/>
      <c r="J60" s="245"/>
      <c r="K60" s="242"/>
      <c r="L60" s="245"/>
    </row>
    <row r="61" spans="1:12" x14ac:dyDescent="0.3">
      <c r="A61" s="252" t="s">
        <v>184</v>
      </c>
      <c r="B61" s="255" t="s">
        <v>174</v>
      </c>
      <c r="C61" s="261" t="s">
        <v>182</v>
      </c>
      <c r="D61" s="107" t="s">
        <v>175</v>
      </c>
      <c r="E61" s="240" t="s">
        <v>183</v>
      </c>
      <c r="F61" s="240">
        <v>1</v>
      </c>
      <c r="G61" s="240">
        <v>25</v>
      </c>
      <c r="H61" s="243">
        <f>F61*G61</f>
        <v>25</v>
      </c>
      <c r="I61" s="240">
        <v>1</v>
      </c>
      <c r="J61" s="243">
        <f>I61*G61</f>
        <v>25</v>
      </c>
      <c r="K61" s="240">
        <v>3</v>
      </c>
      <c r="L61" s="243">
        <f>K61*G61</f>
        <v>75</v>
      </c>
    </row>
    <row r="62" spans="1:12" x14ac:dyDescent="0.3">
      <c r="A62" s="253"/>
      <c r="B62" s="256"/>
      <c r="C62" s="262"/>
      <c r="D62" s="107" t="s">
        <v>176</v>
      </c>
      <c r="E62" s="241"/>
      <c r="F62" s="241"/>
      <c r="G62" s="241"/>
      <c r="H62" s="244"/>
      <c r="I62" s="241"/>
      <c r="J62" s="244"/>
      <c r="K62" s="241"/>
      <c r="L62" s="244"/>
    </row>
    <row r="63" spans="1:12" ht="15" thickBot="1" x14ac:dyDescent="0.35">
      <c r="A63" s="254"/>
      <c r="B63" s="257"/>
      <c r="C63" s="263"/>
      <c r="D63" s="108" t="s">
        <v>177</v>
      </c>
      <c r="E63" s="242"/>
      <c r="F63" s="242"/>
      <c r="G63" s="242"/>
      <c r="H63" s="245"/>
      <c r="I63" s="242"/>
      <c r="J63" s="245"/>
      <c r="K63" s="242"/>
      <c r="L63" s="245"/>
    </row>
    <row r="64" spans="1:12" x14ac:dyDescent="0.3">
      <c r="A64" s="252" t="s">
        <v>185</v>
      </c>
      <c r="B64" s="255" t="s">
        <v>178</v>
      </c>
      <c r="C64" s="255" t="s">
        <v>179</v>
      </c>
      <c r="D64" s="81" t="s">
        <v>188</v>
      </c>
      <c r="E64" s="240" t="s">
        <v>180</v>
      </c>
      <c r="F64" s="240">
        <v>3</v>
      </c>
      <c r="G64" s="240">
        <v>25</v>
      </c>
      <c r="H64" s="243">
        <f>F64*G64</f>
        <v>75</v>
      </c>
      <c r="I64" s="240">
        <v>1</v>
      </c>
      <c r="J64" s="243">
        <f>I64*G64</f>
        <v>25</v>
      </c>
      <c r="K64" s="240">
        <v>3</v>
      </c>
      <c r="L64" s="243">
        <f>K64*G64</f>
        <v>75</v>
      </c>
    </row>
    <row r="65" spans="1:12" x14ac:dyDescent="0.3">
      <c r="A65" s="253"/>
      <c r="B65" s="256"/>
      <c r="C65" s="256"/>
      <c r="D65" s="81" t="s">
        <v>189</v>
      </c>
      <c r="E65" s="241"/>
      <c r="F65" s="241"/>
      <c r="G65" s="241"/>
      <c r="H65" s="244"/>
      <c r="I65" s="241"/>
      <c r="J65" s="244"/>
      <c r="K65" s="241"/>
      <c r="L65" s="244"/>
    </row>
    <row r="66" spans="1:12" ht="36.6" thickBot="1" x14ac:dyDescent="0.35">
      <c r="A66" s="254"/>
      <c r="B66" s="257"/>
      <c r="C66" s="257"/>
      <c r="D66" s="82" t="s">
        <v>190</v>
      </c>
      <c r="E66" s="242"/>
      <c r="F66" s="242"/>
      <c r="G66" s="242"/>
      <c r="H66" s="245"/>
      <c r="I66" s="242"/>
      <c r="J66" s="245"/>
      <c r="K66" s="242"/>
      <c r="L66" s="245"/>
    </row>
    <row r="67" spans="1:12" x14ac:dyDescent="0.3">
      <c r="F67" s="73" t="s">
        <v>122</v>
      </c>
      <c r="G67" s="73" t="s">
        <v>123</v>
      </c>
      <c r="H67" s="73" t="s">
        <v>123</v>
      </c>
      <c r="I67" s="1"/>
      <c r="J67" s="1" t="s">
        <v>34</v>
      </c>
      <c r="K67" s="1"/>
      <c r="L67" s="1" t="s">
        <v>35</v>
      </c>
    </row>
    <row r="68" spans="1:12" x14ac:dyDescent="0.3">
      <c r="F68" s="1">
        <f>AVERAGE(F58:F66)</f>
        <v>2.3333333333333335</v>
      </c>
      <c r="G68" s="1">
        <f>SUM(G58:G66)</f>
        <v>100</v>
      </c>
      <c r="H68" s="18">
        <f>SUM(H58:H66)</f>
        <v>250</v>
      </c>
      <c r="I68" s="1"/>
      <c r="J68" s="18">
        <f>SUM(J58:J66)</f>
        <v>100</v>
      </c>
      <c r="K68" s="1"/>
      <c r="L68" s="18">
        <f>SUM(L58:L66)</f>
        <v>300</v>
      </c>
    </row>
    <row r="70" spans="1:12" ht="15" thickBot="1" x14ac:dyDescent="0.35">
      <c r="A70" s="100" t="s">
        <v>206</v>
      </c>
    </row>
    <row r="71" spans="1:12" ht="15" thickBot="1" x14ac:dyDescent="0.35">
      <c r="A71" s="103" t="s">
        <v>59</v>
      </c>
      <c r="B71" s="104" t="s">
        <v>78</v>
      </c>
      <c r="C71" s="104" t="s">
        <v>79</v>
      </c>
      <c r="D71" s="104" t="s">
        <v>80</v>
      </c>
      <c r="E71" s="103" t="s">
        <v>81</v>
      </c>
      <c r="F71" s="103" t="s">
        <v>82</v>
      </c>
      <c r="G71" s="103" t="s">
        <v>83</v>
      </c>
      <c r="H71" s="103" t="s">
        <v>84</v>
      </c>
      <c r="I71" s="78" t="s">
        <v>124</v>
      </c>
      <c r="J71" s="78" t="s">
        <v>34</v>
      </c>
      <c r="K71" s="78" t="s">
        <v>125</v>
      </c>
      <c r="L71" s="78" t="s">
        <v>35</v>
      </c>
    </row>
    <row r="72" spans="1:12" x14ac:dyDescent="0.3">
      <c r="A72" s="252" t="s">
        <v>24</v>
      </c>
      <c r="B72" s="255" t="s">
        <v>191</v>
      </c>
      <c r="C72" s="261" t="s">
        <v>208</v>
      </c>
      <c r="D72" s="106" t="s">
        <v>192</v>
      </c>
      <c r="E72" s="240" t="s">
        <v>207</v>
      </c>
      <c r="F72" s="240">
        <v>1</v>
      </c>
      <c r="G72" s="240">
        <v>40</v>
      </c>
      <c r="H72" s="243">
        <f>F72*G72</f>
        <v>40</v>
      </c>
      <c r="I72" s="240">
        <v>1</v>
      </c>
      <c r="J72" s="243">
        <f>I72*G72</f>
        <v>40</v>
      </c>
      <c r="K72" s="240">
        <v>3</v>
      </c>
      <c r="L72" s="243">
        <f>K72*G72</f>
        <v>120</v>
      </c>
    </row>
    <row r="73" spans="1:12" x14ac:dyDescent="0.3">
      <c r="A73" s="253"/>
      <c r="B73" s="256"/>
      <c r="C73" s="262"/>
      <c r="D73" s="89" t="s">
        <v>193</v>
      </c>
      <c r="E73" s="241"/>
      <c r="F73" s="241"/>
      <c r="G73" s="241"/>
      <c r="H73" s="244"/>
      <c r="I73" s="241"/>
      <c r="J73" s="244"/>
      <c r="K73" s="241"/>
      <c r="L73" s="244"/>
    </row>
    <row r="74" spans="1:12" ht="48" customHeight="1" thickBot="1" x14ac:dyDescent="0.35">
      <c r="A74" s="254"/>
      <c r="B74" s="257"/>
      <c r="C74" s="263"/>
      <c r="D74" s="90" t="s">
        <v>194</v>
      </c>
      <c r="E74" s="242"/>
      <c r="F74" s="242"/>
      <c r="G74" s="242"/>
      <c r="H74" s="245"/>
      <c r="I74" s="242"/>
      <c r="J74" s="245"/>
      <c r="K74" s="242"/>
      <c r="L74" s="245"/>
    </row>
    <row r="75" spans="1:12" x14ac:dyDescent="0.3">
      <c r="A75" s="252" t="s">
        <v>25</v>
      </c>
      <c r="B75" s="258" t="s">
        <v>205</v>
      </c>
      <c r="C75" s="255" t="s">
        <v>209</v>
      </c>
      <c r="D75" s="91" t="s">
        <v>195</v>
      </c>
      <c r="E75" s="240" t="s">
        <v>196</v>
      </c>
      <c r="F75" s="240">
        <v>2</v>
      </c>
      <c r="G75" s="240">
        <v>35</v>
      </c>
      <c r="H75" s="243">
        <f>F75*G75</f>
        <v>70</v>
      </c>
      <c r="I75" s="240">
        <v>1</v>
      </c>
      <c r="J75" s="243">
        <f>I75*G75</f>
        <v>35</v>
      </c>
      <c r="K75" s="240">
        <v>3</v>
      </c>
      <c r="L75" s="243">
        <f>K75*G75</f>
        <v>105</v>
      </c>
    </row>
    <row r="76" spans="1:12" x14ac:dyDescent="0.3">
      <c r="A76" s="253"/>
      <c r="B76" s="259"/>
      <c r="C76" s="256"/>
      <c r="D76" s="81" t="s">
        <v>197</v>
      </c>
      <c r="E76" s="241"/>
      <c r="F76" s="241"/>
      <c r="G76" s="241"/>
      <c r="H76" s="244"/>
      <c r="I76" s="241"/>
      <c r="J76" s="244"/>
      <c r="K76" s="241"/>
      <c r="L76" s="244"/>
    </row>
    <row r="77" spans="1:12" ht="15" thickBot="1" x14ac:dyDescent="0.35">
      <c r="A77" s="254"/>
      <c r="B77" s="260"/>
      <c r="C77" s="257"/>
      <c r="D77" s="82" t="s">
        <v>198</v>
      </c>
      <c r="E77" s="242"/>
      <c r="F77" s="242"/>
      <c r="G77" s="242"/>
      <c r="H77" s="245"/>
      <c r="I77" s="242"/>
      <c r="J77" s="245"/>
      <c r="K77" s="242"/>
      <c r="L77" s="245"/>
    </row>
    <row r="78" spans="1:12" x14ac:dyDescent="0.3">
      <c r="A78" s="252" t="s">
        <v>199</v>
      </c>
      <c r="B78" s="255" t="s">
        <v>200</v>
      </c>
      <c r="C78" s="255" t="s">
        <v>210</v>
      </c>
      <c r="D78" s="91" t="s">
        <v>201</v>
      </c>
      <c r="E78" s="240" t="s">
        <v>202</v>
      </c>
      <c r="F78" s="240">
        <v>2</v>
      </c>
      <c r="G78" s="240">
        <v>25</v>
      </c>
      <c r="H78" s="243">
        <f>F78*G78</f>
        <v>50</v>
      </c>
      <c r="I78" s="240">
        <v>1</v>
      </c>
      <c r="J78" s="243">
        <f>I78*G78</f>
        <v>25</v>
      </c>
      <c r="K78" s="240">
        <v>3</v>
      </c>
      <c r="L78" s="243">
        <f>K78*G78</f>
        <v>75</v>
      </c>
    </row>
    <row r="79" spans="1:12" x14ac:dyDescent="0.3">
      <c r="A79" s="253"/>
      <c r="B79" s="256"/>
      <c r="C79" s="256"/>
      <c r="D79" s="81" t="s">
        <v>203</v>
      </c>
      <c r="E79" s="241"/>
      <c r="F79" s="241"/>
      <c r="G79" s="241"/>
      <c r="H79" s="244"/>
      <c r="I79" s="241"/>
      <c r="J79" s="244"/>
      <c r="K79" s="241"/>
      <c r="L79" s="244"/>
    </row>
    <row r="80" spans="1:12" ht="15" thickBot="1" x14ac:dyDescent="0.35">
      <c r="A80" s="254"/>
      <c r="B80" s="257"/>
      <c r="C80" s="257"/>
      <c r="D80" s="82" t="s">
        <v>204</v>
      </c>
      <c r="E80" s="242"/>
      <c r="F80" s="242"/>
      <c r="G80" s="242"/>
      <c r="H80" s="245"/>
      <c r="I80" s="242"/>
      <c r="J80" s="245"/>
      <c r="K80" s="242"/>
      <c r="L80" s="245"/>
    </row>
    <row r="81" spans="1:12" x14ac:dyDescent="0.3">
      <c r="F81" s="71" t="s">
        <v>122</v>
      </c>
      <c r="G81" s="71" t="s">
        <v>123</v>
      </c>
      <c r="H81" s="71" t="s">
        <v>123</v>
      </c>
      <c r="I81" s="71"/>
      <c r="J81" s="71" t="s">
        <v>34</v>
      </c>
      <c r="K81" s="71"/>
      <c r="L81" s="71" t="s">
        <v>35</v>
      </c>
    </row>
    <row r="82" spans="1:12" x14ac:dyDescent="0.3">
      <c r="F82" s="71">
        <f>AVERAGE(F72:F80)</f>
        <v>1.6666666666666667</v>
      </c>
      <c r="G82" s="71">
        <f>SUM(G72:G80)</f>
        <v>100</v>
      </c>
      <c r="H82" s="70">
        <f>SUM(H72:H80)</f>
        <v>160</v>
      </c>
      <c r="I82" s="71"/>
      <c r="J82" s="70">
        <f>SUM(J72:J80)</f>
        <v>100</v>
      </c>
      <c r="K82" s="71"/>
      <c r="L82" s="70">
        <f>SUM(L72:L80)</f>
        <v>300</v>
      </c>
    </row>
    <row r="83" spans="1:12" x14ac:dyDescent="0.3">
      <c r="F83" s="71"/>
      <c r="G83" s="71"/>
      <c r="H83" s="70"/>
      <c r="I83" s="71"/>
      <c r="J83" s="70"/>
      <c r="K83" s="71"/>
      <c r="L83" s="70"/>
    </row>
    <row r="84" spans="1:12" ht="15" thickBot="1" x14ac:dyDescent="0.35">
      <c r="A84" s="101" t="s">
        <v>221</v>
      </c>
      <c r="B84" s="105"/>
    </row>
    <row r="85" spans="1:12" ht="15" thickBot="1" x14ac:dyDescent="0.35">
      <c r="A85" s="61" t="s">
        <v>59</v>
      </c>
      <c r="B85" s="109" t="s">
        <v>78</v>
      </c>
      <c r="C85" s="109" t="s">
        <v>79</v>
      </c>
      <c r="D85" s="109" t="s">
        <v>80</v>
      </c>
      <c r="E85" s="103" t="s">
        <v>81</v>
      </c>
      <c r="F85" s="103" t="s">
        <v>82</v>
      </c>
      <c r="G85" s="103" t="s">
        <v>83</v>
      </c>
      <c r="H85" s="103" t="s">
        <v>84</v>
      </c>
      <c r="I85" s="78" t="s">
        <v>124</v>
      </c>
      <c r="J85" s="78" t="s">
        <v>34</v>
      </c>
      <c r="K85" s="78" t="s">
        <v>125</v>
      </c>
      <c r="L85" s="78" t="s">
        <v>35</v>
      </c>
    </row>
    <row r="86" spans="1:12" ht="24" x14ac:dyDescent="0.3">
      <c r="A86" s="246" t="s">
        <v>359</v>
      </c>
      <c r="B86" s="249" t="s">
        <v>211</v>
      </c>
      <c r="C86" s="246" t="s">
        <v>220</v>
      </c>
      <c r="D86" s="110" t="s">
        <v>212</v>
      </c>
      <c r="E86" s="240" t="s">
        <v>213</v>
      </c>
      <c r="F86" s="240">
        <v>2</v>
      </c>
      <c r="G86" s="240">
        <v>45</v>
      </c>
      <c r="H86" s="243">
        <f>F86*G86</f>
        <v>90</v>
      </c>
      <c r="I86" s="240">
        <v>1</v>
      </c>
      <c r="J86" s="243">
        <f>I86*G86</f>
        <v>45</v>
      </c>
      <c r="K86" s="240">
        <v>3</v>
      </c>
      <c r="L86" s="243">
        <f>K86*G86</f>
        <v>135</v>
      </c>
    </row>
    <row r="87" spans="1:12" ht="24" x14ac:dyDescent="0.3">
      <c r="A87" s="247"/>
      <c r="B87" s="250"/>
      <c r="C87" s="247"/>
      <c r="D87" s="111" t="s">
        <v>214</v>
      </c>
      <c r="E87" s="241"/>
      <c r="F87" s="241"/>
      <c r="G87" s="241"/>
      <c r="H87" s="244"/>
      <c r="I87" s="241"/>
      <c r="J87" s="244"/>
      <c r="K87" s="241"/>
      <c r="L87" s="244"/>
    </row>
    <row r="88" spans="1:12" ht="24.6" thickBot="1" x14ac:dyDescent="0.35">
      <c r="A88" s="248"/>
      <c r="B88" s="251"/>
      <c r="C88" s="248"/>
      <c r="D88" s="112" t="s">
        <v>215</v>
      </c>
      <c r="E88" s="242"/>
      <c r="F88" s="242"/>
      <c r="G88" s="242"/>
      <c r="H88" s="245"/>
      <c r="I88" s="242"/>
      <c r="J88" s="245"/>
      <c r="K88" s="242"/>
      <c r="L88" s="245"/>
    </row>
    <row r="89" spans="1:12" x14ac:dyDescent="0.3">
      <c r="A89" s="246" t="s">
        <v>360</v>
      </c>
      <c r="B89" s="250" t="s">
        <v>216</v>
      </c>
      <c r="C89" s="249" t="s">
        <v>220</v>
      </c>
      <c r="D89" s="111" t="s">
        <v>217</v>
      </c>
      <c r="E89" s="240" t="s">
        <v>362</v>
      </c>
      <c r="F89" s="240">
        <v>1</v>
      </c>
      <c r="G89" s="240">
        <v>30</v>
      </c>
      <c r="H89" s="243">
        <f>F89*G89</f>
        <v>30</v>
      </c>
      <c r="I89" s="240">
        <v>1</v>
      </c>
      <c r="J89" s="243">
        <f>I89*G89</f>
        <v>30</v>
      </c>
      <c r="K89" s="240">
        <v>3</v>
      </c>
      <c r="L89" s="243">
        <f>K89*G89</f>
        <v>90</v>
      </c>
    </row>
    <row r="90" spans="1:12" x14ac:dyDescent="0.3">
      <c r="A90" s="247"/>
      <c r="B90" s="250"/>
      <c r="C90" s="250"/>
      <c r="D90" s="111" t="s">
        <v>218</v>
      </c>
      <c r="E90" s="241"/>
      <c r="F90" s="241"/>
      <c r="G90" s="241"/>
      <c r="H90" s="244"/>
      <c r="I90" s="241"/>
      <c r="J90" s="244"/>
      <c r="K90" s="241"/>
      <c r="L90" s="244"/>
    </row>
    <row r="91" spans="1:12" ht="49.2" customHeight="1" thickBot="1" x14ac:dyDescent="0.35">
      <c r="A91" s="248"/>
      <c r="B91" s="251"/>
      <c r="C91" s="251"/>
      <c r="D91" s="112" t="s">
        <v>219</v>
      </c>
      <c r="E91" s="242"/>
      <c r="F91" s="242"/>
      <c r="G91" s="242"/>
      <c r="H91" s="245"/>
      <c r="I91" s="242"/>
      <c r="J91" s="245"/>
      <c r="K91" s="242"/>
      <c r="L91" s="245"/>
    </row>
    <row r="92" spans="1:12" x14ac:dyDescent="0.3">
      <c r="A92" s="246" t="s">
        <v>364</v>
      </c>
      <c r="B92" s="249" t="s">
        <v>367</v>
      </c>
      <c r="C92" s="249" t="s">
        <v>220</v>
      </c>
      <c r="D92" s="126" t="s">
        <v>374</v>
      </c>
      <c r="E92" s="240" t="s">
        <v>365</v>
      </c>
      <c r="F92" s="240">
        <v>2</v>
      </c>
      <c r="G92" s="240">
        <v>25</v>
      </c>
      <c r="H92" s="243">
        <f>F92*G92</f>
        <v>50</v>
      </c>
      <c r="I92" s="240">
        <v>1</v>
      </c>
      <c r="J92" s="243">
        <f>I92*G92</f>
        <v>25</v>
      </c>
      <c r="K92" s="240">
        <v>3</v>
      </c>
      <c r="L92" s="243">
        <f>K92*G92</f>
        <v>75</v>
      </c>
    </row>
    <row r="93" spans="1:12" x14ac:dyDescent="0.3">
      <c r="A93" s="247"/>
      <c r="B93" s="250"/>
      <c r="C93" s="250"/>
      <c r="D93" s="127" t="s">
        <v>373</v>
      </c>
      <c r="E93" s="241"/>
      <c r="F93" s="241"/>
      <c r="G93" s="241"/>
      <c r="H93" s="244"/>
      <c r="I93" s="241"/>
      <c r="J93" s="244"/>
      <c r="K93" s="241"/>
      <c r="L93" s="244"/>
    </row>
    <row r="94" spans="1:12" ht="15" thickBot="1" x14ac:dyDescent="0.35">
      <c r="A94" s="248"/>
      <c r="B94" s="251"/>
      <c r="C94" s="251"/>
      <c r="D94" s="178" t="s">
        <v>372</v>
      </c>
      <c r="E94" s="242"/>
      <c r="F94" s="242"/>
      <c r="G94" s="242"/>
      <c r="H94" s="245"/>
      <c r="I94" s="242"/>
      <c r="J94" s="245"/>
      <c r="K94" s="242"/>
      <c r="L94" s="245"/>
    </row>
    <row r="95" spans="1:12" x14ac:dyDescent="0.3">
      <c r="A95" s="71"/>
      <c r="B95" s="71"/>
      <c r="C95" s="71"/>
      <c r="E95" s="71"/>
      <c r="F95" s="71" t="s">
        <v>122</v>
      </c>
      <c r="G95" s="71" t="s">
        <v>123</v>
      </c>
      <c r="H95" s="71" t="s">
        <v>123</v>
      </c>
      <c r="I95" s="71"/>
      <c r="J95" s="71" t="s">
        <v>34</v>
      </c>
      <c r="K95" s="71"/>
      <c r="L95" s="71" t="s">
        <v>35</v>
      </c>
    </row>
    <row r="96" spans="1:12" x14ac:dyDescent="0.3">
      <c r="A96" s="71"/>
      <c r="B96" s="71"/>
      <c r="C96" s="71"/>
      <c r="D96" s="71"/>
      <c r="E96" s="71"/>
      <c r="F96" s="71">
        <f>AVERAGE(F86:F94)</f>
        <v>1.6666666666666667</v>
      </c>
      <c r="G96" s="71">
        <f>SUM(G86:G94)</f>
        <v>100</v>
      </c>
      <c r="H96" s="70">
        <f>SUM(H86:H94)</f>
        <v>170</v>
      </c>
      <c r="I96" s="71"/>
      <c r="J96" s="70">
        <f>SUM(J86:J94)</f>
        <v>100</v>
      </c>
      <c r="K96" s="71"/>
      <c r="L96" s="70">
        <f>SUM(L86:L94)</f>
        <v>300</v>
      </c>
    </row>
    <row r="97" spans="1:12" x14ac:dyDescent="0.3">
      <c r="A97" s="79"/>
      <c r="B97" s="79"/>
      <c r="C97" s="79"/>
      <c r="D97" s="79"/>
      <c r="E97" s="79"/>
      <c r="F97" s="79"/>
      <c r="G97" s="79"/>
      <c r="H97" s="79"/>
      <c r="I97" s="79"/>
      <c r="J97" s="79"/>
      <c r="K97" s="79"/>
      <c r="L97" s="79"/>
    </row>
    <row r="98" spans="1:12" ht="15" thickBot="1" x14ac:dyDescent="0.35">
      <c r="A98" s="101" t="s">
        <v>301</v>
      </c>
      <c r="B98" s="101"/>
    </row>
    <row r="99" spans="1:12" ht="15" thickBot="1" x14ac:dyDescent="0.35">
      <c r="A99" s="61" t="s">
        <v>59</v>
      </c>
      <c r="B99" s="109" t="s">
        <v>78</v>
      </c>
      <c r="C99" s="109" t="s">
        <v>79</v>
      </c>
      <c r="D99" s="109" t="s">
        <v>80</v>
      </c>
      <c r="E99" s="103" t="s">
        <v>81</v>
      </c>
      <c r="F99" s="103" t="s">
        <v>82</v>
      </c>
      <c r="G99" s="103" t="s">
        <v>83</v>
      </c>
      <c r="H99" s="103" t="s">
        <v>84</v>
      </c>
      <c r="I99" s="78" t="s">
        <v>124</v>
      </c>
      <c r="J99" s="78" t="s">
        <v>34</v>
      </c>
      <c r="K99" s="78" t="s">
        <v>125</v>
      </c>
      <c r="L99" s="78" t="s">
        <v>35</v>
      </c>
    </row>
    <row r="100" spans="1:12" ht="36" x14ac:dyDescent="0.3">
      <c r="A100" s="303" t="s">
        <v>222</v>
      </c>
      <c r="B100" s="306" t="s">
        <v>223</v>
      </c>
      <c r="C100" s="142" t="s">
        <v>224</v>
      </c>
      <c r="D100" s="143" t="s">
        <v>225</v>
      </c>
      <c r="E100" s="240" t="s">
        <v>226</v>
      </c>
      <c r="F100" s="240">
        <v>2</v>
      </c>
      <c r="G100" s="240">
        <v>26</v>
      </c>
      <c r="H100" s="278">
        <f>(AVERAGE(F100:F106))*G100</f>
        <v>52</v>
      </c>
      <c r="I100" s="240">
        <v>1</v>
      </c>
      <c r="J100" s="278">
        <f>(AVERAGE(I100:I106))*G100</f>
        <v>26</v>
      </c>
      <c r="K100" s="240">
        <v>3</v>
      </c>
      <c r="L100" s="278">
        <f>(AVERAGE(K100:K106))*G100</f>
        <v>78</v>
      </c>
    </row>
    <row r="101" spans="1:12" ht="36" x14ac:dyDescent="0.3">
      <c r="A101" s="304"/>
      <c r="B101" s="307"/>
      <c r="C101" s="144" t="s">
        <v>227</v>
      </c>
      <c r="D101" s="145" t="s">
        <v>228</v>
      </c>
      <c r="E101" s="241"/>
      <c r="F101" s="241"/>
      <c r="G101" s="241"/>
      <c r="H101" s="279"/>
      <c r="I101" s="241"/>
      <c r="J101" s="279"/>
      <c r="K101" s="241"/>
      <c r="L101" s="279"/>
    </row>
    <row r="102" spans="1:12" ht="60.6" thickBot="1" x14ac:dyDescent="0.35">
      <c r="A102" s="304"/>
      <c r="B102" s="307"/>
      <c r="C102" s="144" t="s">
        <v>229</v>
      </c>
      <c r="D102" s="146" t="s">
        <v>230</v>
      </c>
      <c r="E102" s="242"/>
      <c r="F102" s="242"/>
      <c r="G102" s="241"/>
      <c r="H102" s="279"/>
      <c r="I102" s="242"/>
      <c r="J102" s="279"/>
      <c r="K102" s="242"/>
      <c r="L102" s="279"/>
    </row>
    <row r="103" spans="1:12" ht="36" x14ac:dyDescent="0.3">
      <c r="A103" s="304"/>
      <c r="B103" s="307"/>
      <c r="C103" s="144" t="s">
        <v>231</v>
      </c>
      <c r="D103" s="143" t="s">
        <v>232</v>
      </c>
      <c r="E103" s="240" t="s">
        <v>233</v>
      </c>
      <c r="F103" s="240">
        <v>2</v>
      </c>
      <c r="G103" s="241"/>
      <c r="H103" s="279"/>
      <c r="I103" s="240">
        <v>1</v>
      </c>
      <c r="J103" s="279"/>
      <c r="K103" s="240">
        <v>3</v>
      </c>
      <c r="L103" s="279"/>
    </row>
    <row r="104" spans="1:12" ht="24" x14ac:dyDescent="0.3">
      <c r="A104" s="304"/>
      <c r="B104" s="307"/>
      <c r="C104" s="144"/>
      <c r="D104" s="145" t="s">
        <v>234</v>
      </c>
      <c r="E104" s="241"/>
      <c r="F104" s="241"/>
      <c r="G104" s="241"/>
      <c r="H104" s="279"/>
      <c r="I104" s="241"/>
      <c r="J104" s="279"/>
      <c r="K104" s="241"/>
      <c r="L104" s="279"/>
    </row>
    <row r="105" spans="1:12" ht="24" x14ac:dyDescent="0.3">
      <c r="A105" s="304"/>
      <c r="B105" s="307"/>
      <c r="C105" s="144"/>
      <c r="D105" s="145" t="s">
        <v>235</v>
      </c>
      <c r="E105" s="241"/>
      <c r="F105" s="241"/>
      <c r="G105" s="241"/>
      <c r="H105" s="279"/>
      <c r="I105" s="241"/>
      <c r="J105" s="279"/>
      <c r="K105" s="241"/>
      <c r="L105" s="279"/>
    </row>
    <row r="106" spans="1:12" ht="15" thickBot="1" x14ac:dyDescent="0.35">
      <c r="A106" s="305"/>
      <c r="B106" s="308"/>
      <c r="C106" s="147"/>
      <c r="D106" s="146" t="s">
        <v>236</v>
      </c>
      <c r="E106" s="242"/>
      <c r="F106" s="242"/>
      <c r="G106" s="242"/>
      <c r="H106" s="282"/>
      <c r="I106" s="242"/>
      <c r="J106" s="282"/>
      <c r="K106" s="242"/>
      <c r="L106" s="282"/>
    </row>
    <row r="107" spans="1:12" ht="48" x14ac:dyDescent="0.3">
      <c r="A107" s="309" t="s">
        <v>38</v>
      </c>
      <c r="B107" s="312" t="s">
        <v>237</v>
      </c>
      <c r="C107" s="144" t="s">
        <v>238</v>
      </c>
      <c r="D107" s="123" t="s">
        <v>239</v>
      </c>
      <c r="E107" s="240" t="s">
        <v>355</v>
      </c>
      <c r="F107" s="240">
        <v>2</v>
      </c>
      <c r="G107" s="240">
        <v>25</v>
      </c>
      <c r="H107" s="278">
        <f>(AVERAGE(F107:F122)*G107)</f>
        <v>65</v>
      </c>
      <c r="I107" s="240">
        <v>1</v>
      </c>
      <c r="J107" s="278">
        <f>(AVERAGE(I107:I122)*G107)</f>
        <v>25</v>
      </c>
      <c r="K107" s="240">
        <v>3</v>
      </c>
      <c r="L107" s="278">
        <f>(AVERAGE(K107:K122))*G107</f>
        <v>75</v>
      </c>
    </row>
    <row r="108" spans="1:12" ht="36" x14ac:dyDescent="0.3">
      <c r="A108" s="310"/>
      <c r="B108" s="313"/>
      <c r="C108" s="144" t="s">
        <v>240</v>
      </c>
      <c r="D108" s="123" t="s">
        <v>241</v>
      </c>
      <c r="E108" s="241"/>
      <c r="F108" s="241"/>
      <c r="G108" s="241"/>
      <c r="H108" s="279"/>
      <c r="I108" s="241"/>
      <c r="J108" s="279"/>
      <c r="K108" s="241"/>
      <c r="L108" s="279"/>
    </row>
    <row r="109" spans="1:12" ht="36.6" thickBot="1" x14ac:dyDescent="0.35">
      <c r="A109" s="310"/>
      <c r="B109" s="313"/>
      <c r="C109" s="144" t="s">
        <v>242</v>
      </c>
      <c r="D109" s="124" t="s">
        <v>243</v>
      </c>
      <c r="E109" s="242"/>
      <c r="F109" s="242"/>
      <c r="G109" s="241"/>
      <c r="H109" s="279"/>
      <c r="I109" s="242"/>
      <c r="J109" s="279"/>
      <c r="K109" s="242"/>
      <c r="L109" s="279"/>
    </row>
    <row r="110" spans="1:12" x14ac:dyDescent="0.3">
      <c r="A110" s="310"/>
      <c r="B110" s="313"/>
      <c r="C110" s="144"/>
      <c r="D110" s="143" t="s">
        <v>244</v>
      </c>
      <c r="E110" s="240" t="s">
        <v>245</v>
      </c>
      <c r="F110" s="240">
        <v>2</v>
      </c>
      <c r="G110" s="241"/>
      <c r="H110" s="279"/>
      <c r="I110" s="240">
        <v>1</v>
      </c>
      <c r="J110" s="279"/>
      <c r="K110" s="240">
        <v>3</v>
      </c>
      <c r="L110" s="279"/>
    </row>
    <row r="111" spans="1:12" x14ac:dyDescent="0.3">
      <c r="A111" s="310"/>
      <c r="B111" s="313"/>
      <c r="C111" s="144"/>
      <c r="D111" s="145" t="s">
        <v>246</v>
      </c>
      <c r="E111" s="241"/>
      <c r="F111" s="241"/>
      <c r="G111" s="241"/>
      <c r="H111" s="279"/>
      <c r="I111" s="241"/>
      <c r="J111" s="279"/>
      <c r="K111" s="241"/>
      <c r="L111" s="279"/>
    </row>
    <row r="112" spans="1:12" x14ac:dyDescent="0.3">
      <c r="A112" s="310"/>
      <c r="B112" s="313"/>
      <c r="C112" s="144"/>
      <c r="D112" s="145" t="s">
        <v>247</v>
      </c>
      <c r="E112" s="241"/>
      <c r="F112" s="241"/>
      <c r="G112" s="241"/>
      <c r="H112" s="279"/>
      <c r="I112" s="241"/>
      <c r="J112" s="279"/>
      <c r="K112" s="241"/>
      <c r="L112" s="279"/>
    </row>
    <row r="113" spans="1:12" ht="15" thickBot="1" x14ac:dyDescent="0.35">
      <c r="A113" s="310"/>
      <c r="B113" s="314"/>
      <c r="C113" s="144"/>
      <c r="D113" s="146" t="s">
        <v>248</v>
      </c>
      <c r="E113" s="242"/>
      <c r="F113" s="242"/>
      <c r="G113" s="241"/>
      <c r="H113" s="279"/>
      <c r="I113" s="242"/>
      <c r="J113" s="279"/>
      <c r="K113" s="242"/>
      <c r="L113" s="279"/>
    </row>
    <row r="114" spans="1:12" ht="24" x14ac:dyDescent="0.3">
      <c r="A114" s="310"/>
      <c r="B114" s="312" t="s">
        <v>249</v>
      </c>
      <c r="C114" s="151" t="s">
        <v>250</v>
      </c>
      <c r="D114" s="151" t="s">
        <v>251</v>
      </c>
      <c r="E114" s="240" t="s">
        <v>252</v>
      </c>
      <c r="F114" s="240">
        <v>3</v>
      </c>
      <c r="G114" s="241"/>
      <c r="H114" s="279"/>
      <c r="I114" s="240">
        <v>1</v>
      </c>
      <c r="J114" s="279"/>
      <c r="K114" s="240">
        <v>3</v>
      </c>
      <c r="L114" s="279"/>
    </row>
    <row r="115" spans="1:12" ht="24" x14ac:dyDescent="0.3">
      <c r="A115" s="310"/>
      <c r="B115" s="313"/>
      <c r="C115" s="152" t="s">
        <v>253</v>
      </c>
      <c r="D115" s="152" t="s">
        <v>254</v>
      </c>
      <c r="E115" s="241"/>
      <c r="F115" s="241"/>
      <c r="G115" s="241"/>
      <c r="H115" s="279"/>
      <c r="I115" s="241"/>
      <c r="J115" s="279"/>
      <c r="K115" s="241"/>
      <c r="L115" s="279"/>
    </row>
    <row r="116" spans="1:12" ht="24.6" thickBot="1" x14ac:dyDescent="0.35">
      <c r="A116" s="310"/>
      <c r="B116" s="313"/>
      <c r="C116" s="152" t="s">
        <v>255</v>
      </c>
      <c r="D116" s="152" t="s">
        <v>256</v>
      </c>
      <c r="E116" s="242"/>
      <c r="F116" s="242"/>
      <c r="G116" s="241"/>
      <c r="H116" s="279"/>
      <c r="I116" s="242"/>
      <c r="J116" s="279"/>
      <c r="K116" s="242"/>
      <c r="L116" s="279"/>
    </row>
    <row r="117" spans="1:12" x14ac:dyDescent="0.3">
      <c r="A117" s="310"/>
      <c r="B117" s="313"/>
      <c r="C117" s="152"/>
      <c r="D117" s="143" t="s">
        <v>257</v>
      </c>
      <c r="E117" s="240" t="s">
        <v>258</v>
      </c>
      <c r="F117" s="240">
        <v>3</v>
      </c>
      <c r="G117" s="241"/>
      <c r="H117" s="279"/>
      <c r="I117" s="240">
        <v>1</v>
      </c>
      <c r="J117" s="279"/>
      <c r="K117" s="240">
        <v>3</v>
      </c>
      <c r="L117" s="279"/>
    </row>
    <row r="118" spans="1:12" ht="24" x14ac:dyDescent="0.3">
      <c r="A118" s="310"/>
      <c r="B118" s="313"/>
      <c r="C118" s="152"/>
      <c r="D118" s="145" t="s">
        <v>259</v>
      </c>
      <c r="E118" s="241"/>
      <c r="F118" s="241"/>
      <c r="G118" s="241"/>
      <c r="H118" s="279"/>
      <c r="I118" s="241"/>
      <c r="J118" s="279"/>
      <c r="K118" s="241"/>
      <c r="L118" s="279"/>
    </row>
    <row r="119" spans="1:12" ht="24.6" thickBot="1" x14ac:dyDescent="0.35">
      <c r="A119" s="310"/>
      <c r="B119" s="313"/>
      <c r="C119" s="152"/>
      <c r="D119" s="146" t="s">
        <v>260</v>
      </c>
      <c r="E119" s="242"/>
      <c r="F119" s="242"/>
      <c r="G119" s="241"/>
      <c r="H119" s="279"/>
      <c r="I119" s="242"/>
      <c r="J119" s="279"/>
      <c r="K119" s="242"/>
      <c r="L119" s="279"/>
    </row>
    <row r="120" spans="1:12" ht="24" x14ac:dyDescent="0.3">
      <c r="A120" s="310"/>
      <c r="B120" s="313"/>
      <c r="C120" s="152"/>
      <c r="D120" s="152" t="s">
        <v>261</v>
      </c>
      <c r="E120" s="240" t="s">
        <v>262</v>
      </c>
      <c r="F120" s="240">
        <v>3</v>
      </c>
      <c r="G120" s="241"/>
      <c r="H120" s="279"/>
      <c r="I120" s="240">
        <v>1</v>
      </c>
      <c r="J120" s="279"/>
      <c r="K120" s="240">
        <v>3</v>
      </c>
      <c r="L120" s="279"/>
    </row>
    <row r="121" spans="1:12" x14ac:dyDescent="0.3">
      <c r="A121" s="310"/>
      <c r="B121" s="313"/>
      <c r="C121" s="152"/>
      <c r="D121" s="152" t="s">
        <v>263</v>
      </c>
      <c r="E121" s="241"/>
      <c r="F121" s="241"/>
      <c r="G121" s="241"/>
      <c r="H121" s="279"/>
      <c r="I121" s="241"/>
      <c r="J121" s="279"/>
      <c r="K121" s="241"/>
      <c r="L121" s="279"/>
    </row>
    <row r="122" spans="1:12" ht="15" thickBot="1" x14ac:dyDescent="0.35">
      <c r="A122" s="311"/>
      <c r="B122" s="314"/>
      <c r="C122" s="153"/>
      <c r="D122" s="153" t="s">
        <v>264</v>
      </c>
      <c r="E122" s="242"/>
      <c r="F122" s="242"/>
      <c r="G122" s="242"/>
      <c r="H122" s="282"/>
      <c r="I122" s="242"/>
      <c r="J122" s="282"/>
      <c r="K122" s="242"/>
      <c r="L122" s="282"/>
    </row>
    <row r="123" spans="1:12" ht="24" x14ac:dyDescent="0.3">
      <c r="A123" s="280" t="s">
        <v>39</v>
      </c>
      <c r="B123" s="312" t="s">
        <v>265</v>
      </c>
      <c r="C123" s="312" t="s">
        <v>266</v>
      </c>
      <c r="D123" s="151" t="s">
        <v>267</v>
      </c>
      <c r="E123" s="240" t="s">
        <v>268</v>
      </c>
      <c r="F123" s="240">
        <v>1</v>
      </c>
      <c r="G123" s="240">
        <v>18</v>
      </c>
      <c r="H123" s="278">
        <f>(AVERAGE(F123:F128))*G123</f>
        <v>27</v>
      </c>
      <c r="I123" s="240">
        <v>1</v>
      </c>
      <c r="J123" s="278">
        <f>(AVERAGE(I123:I128)*G123)</f>
        <v>18</v>
      </c>
      <c r="K123" s="240">
        <v>3</v>
      </c>
      <c r="L123" s="278">
        <f>(AVERAGE(K123:K128))*G123</f>
        <v>54</v>
      </c>
    </row>
    <row r="124" spans="1:12" ht="24" x14ac:dyDescent="0.3">
      <c r="A124" s="281"/>
      <c r="B124" s="313"/>
      <c r="C124" s="313"/>
      <c r="D124" s="152" t="s">
        <v>269</v>
      </c>
      <c r="E124" s="241"/>
      <c r="F124" s="241"/>
      <c r="G124" s="241"/>
      <c r="H124" s="279"/>
      <c r="I124" s="241"/>
      <c r="J124" s="279"/>
      <c r="K124" s="241"/>
      <c r="L124" s="279"/>
    </row>
    <row r="125" spans="1:12" ht="24.6" thickBot="1" x14ac:dyDescent="0.35">
      <c r="A125" s="281"/>
      <c r="B125" s="313"/>
      <c r="C125" s="313"/>
      <c r="D125" s="152" t="s">
        <v>270</v>
      </c>
      <c r="E125" s="242"/>
      <c r="F125" s="241"/>
      <c r="G125" s="241"/>
      <c r="H125" s="279"/>
      <c r="I125" s="241"/>
      <c r="J125" s="279"/>
      <c r="K125" s="241"/>
      <c r="L125" s="279"/>
    </row>
    <row r="126" spans="1:12" ht="24" x14ac:dyDescent="0.3">
      <c r="A126" s="281"/>
      <c r="B126" s="313"/>
      <c r="C126" s="313"/>
      <c r="D126" s="143" t="s">
        <v>271</v>
      </c>
      <c r="E126" s="240" t="s">
        <v>272</v>
      </c>
      <c r="F126" s="240">
        <v>2</v>
      </c>
      <c r="G126" s="241"/>
      <c r="H126" s="279"/>
      <c r="I126" s="240">
        <v>1</v>
      </c>
      <c r="J126" s="279"/>
      <c r="K126" s="240">
        <v>3</v>
      </c>
      <c r="L126" s="279"/>
    </row>
    <row r="127" spans="1:12" ht="24" x14ac:dyDescent="0.3">
      <c r="A127" s="281"/>
      <c r="B127" s="313"/>
      <c r="C127" s="313"/>
      <c r="D127" s="145" t="s">
        <v>273</v>
      </c>
      <c r="E127" s="241"/>
      <c r="F127" s="241"/>
      <c r="G127" s="241"/>
      <c r="H127" s="279"/>
      <c r="I127" s="241"/>
      <c r="J127" s="279"/>
      <c r="K127" s="241"/>
      <c r="L127" s="279"/>
    </row>
    <row r="128" spans="1:12" ht="24.6" thickBot="1" x14ac:dyDescent="0.35">
      <c r="A128" s="285"/>
      <c r="B128" s="314"/>
      <c r="C128" s="314"/>
      <c r="D128" s="146" t="s">
        <v>274</v>
      </c>
      <c r="E128" s="242"/>
      <c r="F128" s="242"/>
      <c r="G128" s="242"/>
      <c r="H128" s="282"/>
      <c r="I128" s="242"/>
      <c r="J128" s="282"/>
      <c r="K128" s="242"/>
      <c r="L128" s="282"/>
    </row>
    <row r="129" spans="1:12" ht="24" x14ac:dyDescent="0.3">
      <c r="A129" s="280" t="s">
        <v>40</v>
      </c>
      <c r="B129" s="312" t="s">
        <v>275</v>
      </c>
      <c r="C129" s="151" t="s">
        <v>276</v>
      </c>
      <c r="D129" s="151" t="s">
        <v>277</v>
      </c>
      <c r="E129" s="240" t="s">
        <v>278</v>
      </c>
      <c r="F129" s="240">
        <v>1</v>
      </c>
      <c r="G129" s="240">
        <v>15</v>
      </c>
      <c r="H129" s="278">
        <f>F129*G129</f>
        <v>15</v>
      </c>
      <c r="I129" s="240">
        <v>1</v>
      </c>
      <c r="J129" s="278">
        <f>I129*G129</f>
        <v>15</v>
      </c>
      <c r="K129" s="240">
        <v>3</v>
      </c>
      <c r="L129" s="278">
        <f>K129*G129</f>
        <v>45</v>
      </c>
    </row>
    <row r="130" spans="1:12" ht="24" x14ac:dyDescent="0.3">
      <c r="A130" s="281"/>
      <c r="B130" s="313"/>
      <c r="C130" s="152" t="s">
        <v>279</v>
      </c>
      <c r="D130" s="152" t="s">
        <v>280</v>
      </c>
      <c r="E130" s="241"/>
      <c r="F130" s="241"/>
      <c r="G130" s="241"/>
      <c r="H130" s="279"/>
      <c r="I130" s="241"/>
      <c r="J130" s="279"/>
      <c r="K130" s="241"/>
      <c r="L130" s="279"/>
    </row>
    <row r="131" spans="1:12" ht="24.6" thickBot="1" x14ac:dyDescent="0.35">
      <c r="A131" s="285"/>
      <c r="B131" s="314"/>
      <c r="C131" s="153" t="s">
        <v>281</v>
      </c>
      <c r="D131" s="153" t="s">
        <v>282</v>
      </c>
      <c r="E131" s="242"/>
      <c r="F131" s="242"/>
      <c r="G131" s="242"/>
      <c r="H131" s="282"/>
      <c r="I131" s="242"/>
      <c r="J131" s="282"/>
      <c r="K131" s="242"/>
      <c r="L131" s="282"/>
    </row>
    <row r="132" spans="1:12" ht="36" x14ac:dyDescent="0.3">
      <c r="A132" s="280" t="s">
        <v>41</v>
      </c>
      <c r="B132" s="312" t="s">
        <v>283</v>
      </c>
      <c r="C132" s="312" t="s">
        <v>266</v>
      </c>
      <c r="D132" s="151" t="s">
        <v>284</v>
      </c>
      <c r="E132" s="240" t="s">
        <v>285</v>
      </c>
      <c r="F132" s="294">
        <v>2</v>
      </c>
      <c r="G132" s="294">
        <v>11</v>
      </c>
      <c r="H132" s="278">
        <f>(AVERAGE(F132:F137))*G132</f>
        <v>22</v>
      </c>
      <c r="I132" s="294">
        <v>1</v>
      </c>
      <c r="J132" s="278">
        <f>(AVERAGE(I132:I137))*G132</f>
        <v>11</v>
      </c>
      <c r="K132" s="294">
        <v>3</v>
      </c>
      <c r="L132" s="278">
        <f>(AVERAGE(K132:K137))*G132</f>
        <v>33</v>
      </c>
    </row>
    <row r="133" spans="1:12" ht="24" x14ac:dyDescent="0.3">
      <c r="A133" s="281"/>
      <c r="B133" s="313"/>
      <c r="C133" s="313"/>
      <c r="D133" s="152" t="s">
        <v>286</v>
      </c>
      <c r="E133" s="241"/>
      <c r="F133" s="295"/>
      <c r="G133" s="295"/>
      <c r="H133" s="279"/>
      <c r="I133" s="295"/>
      <c r="J133" s="279"/>
      <c r="K133" s="295"/>
      <c r="L133" s="279"/>
    </row>
    <row r="134" spans="1:12" ht="24.6" thickBot="1" x14ac:dyDescent="0.35">
      <c r="A134" s="281"/>
      <c r="B134" s="314"/>
      <c r="C134" s="314"/>
      <c r="D134" s="153" t="s">
        <v>287</v>
      </c>
      <c r="E134" s="242"/>
      <c r="F134" s="296"/>
      <c r="G134" s="295"/>
      <c r="H134" s="279"/>
      <c r="I134" s="296"/>
      <c r="J134" s="279"/>
      <c r="K134" s="296"/>
      <c r="L134" s="279"/>
    </row>
    <row r="135" spans="1:12" ht="24" x14ac:dyDescent="0.3">
      <c r="A135" s="281"/>
      <c r="B135" s="312" t="s">
        <v>288</v>
      </c>
      <c r="C135" s="312" t="s">
        <v>266</v>
      </c>
      <c r="D135" s="152" t="s">
        <v>289</v>
      </c>
      <c r="E135" s="294" t="s">
        <v>290</v>
      </c>
      <c r="F135" s="294">
        <v>2</v>
      </c>
      <c r="G135" s="295"/>
      <c r="H135" s="279"/>
      <c r="I135" s="294">
        <v>1</v>
      </c>
      <c r="J135" s="279"/>
      <c r="K135" s="294">
        <v>3</v>
      </c>
      <c r="L135" s="279"/>
    </row>
    <row r="136" spans="1:12" ht="24" x14ac:dyDescent="0.3">
      <c r="A136" s="281"/>
      <c r="B136" s="313"/>
      <c r="C136" s="313"/>
      <c r="D136" s="152" t="s">
        <v>291</v>
      </c>
      <c r="E136" s="295"/>
      <c r="F136" s="295"/>
      <c r="G136" s="295"/>
      <c r="H136" s="279"/>
      <c r="I136" s="295"/>
      <c r="J136" s="279"/>
      <c r="K136" s="295"/>
      <c r="L136" s="279"/>
    </row>
    <row r="137" spans="1:12" ht="15" thickBot="1" x14ac:dyDescent="0.35">
      <c r="A137" s="285"/>
      <c r="B137" s="314"/>
      <c r="C137" s="314"/>
      <c r="D137" s="153" t="s">
        <v>292</v>
      </c>
      <c r="E137" s="296"/>
      <c r="F137" s="296"/>
      <c r="G137" s="296"/>
      <c r="H137" s="282"/>
      <c r="I137" s="296"/>
      <c r="J137" s="282"/>
      <c r="K137" s="296"/>
      <c r="L137" s="282"/>
    </row>
    <row r="138" spans="1:12" ht="24" x14ac:dyDescent="0.3">
      <c r="A138" s="280" t="s">
        <v>42</v>
      </c>
      <c r="B138" s="312" t="s">
        <v>293</v>
      </c>
      <c r="C138" s="151" t="s">
        <v>294</v>
      </c>
      <c r="D138" s="151" t="s">
        <v>295</v>
      </c>
      <c r="E138" s="240" t="s">
        <v>296</v>
      </c>
      <c r="F138" s="294">
        <v>3</v>
      </c>
      <c r="G138" s="294">
        <v>5</v>
      </c>
      <c r="H138" s="278">
        <f>F138*G138</f>
        <v>15</v>
      </c>
      <c r="I138" s="294">
        <v>1</v>
      </c>
      <c r="J138" s="278">
        <f>I138*G138</f>
        <v>5</v>
      </c>
      <c r="K138" s="294">
        <v>3</v>
      </c>
      <c r="L138" s="278">
        <f>K138*G138</f>
        <v>15</v>
      </c>
    </row>
    <row r="139" spans="1:12" ht="36" x14ac:dyDescent="0.3">
      <c r="A139" s="281"/>
      <c r="B139" s="313"/>
      <c r="C139" s="152" t="s">
        <v>297</v>
      </c>
      <c r="D139" s="152" t="s">
        <v>298</v>
      </c>
      <c r="E139" s="241"/>
      <c r="F139" s="295"/>
      <c r="G139" s="295"/>
      <c r="H139" s="279"/>
      <c r="I139" s="295"/>
      <c r="J139" s="279"/>
      <c r="K139" s="295"/>
      <c r="L139" s="279"/>
    </row>
    <row r="140" spans="1:12" ht="36.6" thickBot="1" x14ac:dyDescent="0.35">
      <c r="A140" s="285"/>
      <c r="B140" s="314"/>
      <c r="C140" s="153" t="s">
        <v>299</v>
      </c>
      <c r="D140" s="153" t="s">
        <v>300</v>
      </c>
      <c r="E140" s="242"/>
      <c r="F140" s="296"/>
      <c r="G140" s="296"/>
      <c r="H140" s="282"/>
      <c r="I140" s="296"/>
      <c r="J140" s="282"/>
      <c r="K140" s="296"/>
      <c r="L140" s="282"/>
    </row>
    <row r="141" spans="1:12" x14ac:dyDescent="0.3">
      <c r="A141" s="154"/>
      <c r="B141" s="71"/>
      <c r="C141" s="71"/>
      <c r="D141" s="71"/>
      <c r="E141" s="71"/>
      <c r="F141" s="71" t="s">
        <v>122</v>
      </c>
      <c r="G141" s="71" t="s">
        <v>123</v>
      </c>
      <c r="H141" s="71" t="s">
        <v>123</v>
      </c>
      <c r="I141" s="71"/>
      <c r="J141" s="71" t="s">
        <v>34</v>
      </c>
      <c r="K141" s="71"/>
      <c r="L141" s="71" t="s">
        <v>35</v>
      </c>
    </row>
    <row r="142" spans="1:12" x14ac:dyDescent="0.3">
      <c r="A142" s="71"/>
      <c r="B142" s="71"/>
      <c r="C142" s="71"/>
      <c r="D142" s="71"/>
      <c r="E142" s="71"/>
      <c r="F142" s="208">
        <f>AVERAGE(F100:F140)</f>
        <v>2.1538461538461537</v>
      </c>
      <c r="G142" s="71">
        <f>SUM(G100:G140)</f>
        <v>100</v>
      </c>
      <c r="H142" s="70">
        <f>SUM(H100:H140)</f>
        <v>196</v>
      </c>
      <c r="I142" s="71"/>
      <c r="J142" s="70">
        <f>SUM(J100:J140)</f>
        <v>100</v>
      </c>
      <c r="K142" s="70"/>
      <c r="L142" s="70">
        <f>SUM(L100:L140)</f>
        <v>300</v>
      </c>
    </row>
    <row r="143" spans="1:12" x14ac:dyDescent="0.3">
      <c r="A143" s="79"/>
      <c r="B143" s="79"/>
      <c r="C143" s="79"/>
      <c r="D143" s="79"/>
      <c r="E143" s="79"/>
      <c r="F143" s="79"/>
      <c r="G143" s="79"/>
      <c r="H143" s="79"/>
      <c r="I143" s="79"/>
      <c r="J143" s="79"/>
      <c r="K143" s="79"/>
      <c r="L143" s="79"/>
    </row>
  </sheetData>
  <mergeCells count="317">
    <mergeCell ref="L138:L140"/>
    <mergeCell ref="A132:A137"/>
    <mergeCell ref="B132:B134"/>
    <mergeCell ref="C132:C134"/>
    <mergeCell ref="E132:E134"/>
    <mergeCell ref="F132:F134"/>
    <mergeCell ref="G132:G137"/>
    <mergeCell ref="I135:I137"/>
    <mergeCell ref="K135:K137"/>
    <mergeCell ref="A138:A140"/>
    <mergeCell ref="B138:B140"/>
    <mergeCell ref="E138:E140"/>
    <mergeCell ref="F138:F140"/>
    <mergeCell ref="G138:G140"/>
    <mergeCell ref="H138:H140"/>
    <mergeCell ref="I138:I140"/>
    <mergeCell ref="J138:J140"/>
    <mergeCell ref="K138:K140"/>
    <mergeCell ref="H132:H137"/>
    <mergeCell ref="I132:I134"/>
    <mergeCell ref="J132:J137"/>
    <mergeCell ref="K132:K134"/>
    <mergeCell ref="L132:L137"/>
    <mergeCell ref="B135:B137"/>
    <mergeCell ref="L123:L128"/>
    <mergeCell ref="E126:E128"/>
    <mergeCell ref="F126:F128"/>
    <mergeCell ref="I126:I128"/>
    <mergeCell ref="K126:K128"/>
    <mergeCell ref="A129:A131"/>
    <mergeCell ref="B129:B131"/>
    <mergeCell ref="E129:E131"/>
    <mergeCell ref="F129:F131"/>
    <mergeCell ref="G129:G131"/>
    <mergeCell ref="H129:H131"/>
    <mergeCell ref="I129:I131"/>
    <mergeCell ref="J129:J131"/>
    <mergeCell ref="K129:K131"/>
    <mergeCell ref="L129:L131"/>
    <mergeCell ref="A123:A128"/>
    <mergeCell ref="B123:B128"/>
    <mergeCell ref="C135:C137"/>
    <mergeCell ref="E135:E137"/>
    <mergeCell ref="F135:F137"/>
    <mergeCell ref="E117:E119"/>
    <mergeCell ref="F117:F119"/>
    <mergeCell ref="I117:I119"/>
    <mergeCell ref="K117:K119"/>
    <mergeCell ref="E120:E122"/>
    <mergeCell ref="F120:F122"/>
    <mergeCell ref="I120:I122"/>
    <mergeCell ref="K120:K122"/>
    <mergeCell ref="C123:C128"/>
    <mergeCell ref="E123:E125"/>
    <mergeCell ref="F123:F125"/>
    <mergeCell ref="G123:G128"/>
    <mergeCell ref="H123:H128"/>
    <mergeCell ref="I123:I125"/>
    <mergeCell ref="J123:J128"/>
    <mergeCell ref="K123:K125"/>
    <mergeCell ref="L100:L106"/>
    <mergeCell ref="E103:E106"/>
    <mergeCell ref="F103:F106"/>
    <mergeCell ref="I103:I106"/>
    <mergeCell ref="K103:K106"/>
    <mergeCell ref="A107:A122"/>
    <mergeCell ref="B107:B113"/>
    <mergeCell ref="E107:E109"/>
    <mergeCell ref="F107:F109"/>
    <mergeCell ref="G107:G122"/>
    <mergeCell ref="H107:H122"/>
    <mergeCell ref="I107:I109"/>
    <mergeCell ref="J107:J122"/>
    <mergeCell ref="K107:K109"/>
    <mergeCell ref="L107:L122"/>
    <mergeCell ref="E110:E113"/>
    <mergeCell ref="F110:F113"/>
    <mergeCell ref="I110:I113"/>
    <mergeCell ref="K110:K113"/>
    <mergeCell ref="B114:B122"/>
    <mergeCell ref="E114:E116"/>
    <mergeCell ref="F114:F116"/>
    <mergeCell ref="I114:I116"/>
    <mergeCell ref="K114:K116"/>
    <mergeCell ref="A100:A106"/>
    <mergeCell ref="B100:B106"/>
    <mergeCell ref="E100:E102"/>
    <mergeCell ref="F100:F102"/>
    <mergeCell ref="G100:G106"/>
    <mergeCell ref="H100:H106"/>
    <mergeCell ref="I100:I102"/>
    <mergeCell ref="J100:J106"/>
    <mergeCell ref="K100:K102"/>
    <mergeCell ref="G64:G66"/>
    <mergeCell ref="H64:H66"/>
    <mergeCell ref="I64:I66"/>
    <mergeCell ref="J64:J66"/>
    <mergeCell ref="K64:K66"/>
    <mergeCell ref="L64:L66"/>
    <mergeCell ref="H61:H63"/>
    <mergeCell ref="I61:I63"/>
    <mergeCell ref="J61:J63"/>
    <mergeCell ref="K61:K63"/>
    <mergeCell ref="L61:L63"/>
    <mergeCell ref="G61:G63"/>
    <mergeCell ref="A64:A66"/>
    <mergeCell ref="B64:B66"/>
    <mergeCell ref="C64:C66"/>
    <mergeCell ref="E64:E66"/>
    <mergeCell ref="F64:F66"/>
    <mergeCell ref="A61:A63"/>
    <mergeCell ref="B61:B63"/>
    <mergeCell ref="C61:C63"/>
    <mergeCell ref="E61:E63"/>
    <mergeCell ref="F61:F63"/>
    <mergeCell ref="K49:K52"/>
    <mergeCell ref="H58:H60"/>
    <mergeCell ref="I58:I60"/>
    <mergeCell ref="J58:J60"/>
    <mergeCell ref="K58:K60"/>
    <mergeCell ref="L58:L60"/>
    <mergeCell ref="A58:A60"/>
    <mergeCell ref="B58:B60"/>
    <mergeCell ref="C58:C60"/>
    <mergeCell ref="E58:E60"/>
    <mergeCell ref="F58:F60"/>
    <mergeCell ref="G58:G60"/>
    <mergeCell ref="H42:H44"/>
    <mergeCell ref="I42:I44"/>
    <mergeCell ref="J42:J44"/>
    <mergeCell ref="K42:K44"/>
    <mergeCell ref="L42:L44"/>
    <mergeCell ref="A45:A52"/>
    <mergeCell ref="B45:B52"/>
    <mergeCell ref="E45:E48"/>
    <mergeCell ref="F45:F48"/>
    <mergeCell ref="G45:G52"/>
    <mergeCell ref="A42:A44"/>
    <mergeCell ref="B42:B44"/>
    <mergeCell ref="C42:C44"/>
    <mergeCell ref="E42:E44"/>
    <mergeCell ref="F42:F44"/>
    <mergeCell ref="G42:G44"/>
    <mergeCell ref="H45:H52"/>
    <mergeCell ref="I45:I48"/>
    <mergeCell ref="J45:J52"/>
    <mergeCell ref="K45:K48"/>
    <mergeCell ref="L45:L52"/>
    <mergeCell ref="E49:E52"/>
    <mergeCell ref="F49:F52"/>
    <mergeCell ref="I49:I52"/>
    <mergeCell ref="I36:I38"/>
    <mergeCell ref="J36:J41"/>
    <mergeCell ref="K36:K38"/>
    <mergeCell ref="L36:L41"/>
    <mergeCell ref="E39:E41"/>
    <mergeCell ref="F39:F41"/>
    <mergeCell ref="I39:I41"/>
    <mergeCell ref="K39:K41"/>
    <mergeCell ref="A36:A41"/>
    <mergeCell ref="B36:B41"/>
    <mergeCell ref="E36:E38"/>
    <mergeCell ref="F36:F38"/>
    <mergeCell ref="G36:G41"/>
    <mergeCell ref="H36:H41"/>
    <mergeCell ref="L22:L24"/>
    <mergeCell ref="H22:H24"/>
    <mergeCell ref="I22:I24"/>
    <mergeCell ref="J22:J24"/>
    <mergeCell ref="K22:K24"/>
    <mergeCell ref="L30:L35"/>
    <mergeCell ref="B33:B35"/>
    <mergeCell ref="E33:E35"/>
    <mergeCell ref="F33:F35"/>
    <mergeCell ref="I33:I35"/>
    <mergeCell ref="K33:K35"/>
    <mergeCell ref="A30:A35"/>
    <mergeCell ref="B30:B32"/>
    <mergeCell ref="E30:E32"/>
    <mergeCell ref="F30:F32"/>
    <mergeCell ref="G30:G35"/>
    <mergeCell ref="H30:H35"/>
    <mergeCell ref="I30:I32"/>
    <mergeCell ref="J30:J35"/>
    <mergeCell ref="K30:K32"/>
    <mergeCell ref="A22:A24"/>
    <mergeCell ref="B22:B24"/>
    <mergeCell ref="C22:C24"/>
    <mergeCell ref="E22:E24"/>
    <mergeCell ref="F22:F24"/>
    <mergeCell ref="G22:G24"/>
    <mergeCell ref="A13:A15"/>
    <mergeCell ref="B13:B15"/>
    <mergeCell ref="C13:C15"/>
    <mergeCell ref="E13:E15"/>
    <mergeCell ref="F13:F15"/>
    <mergeCell ref="G13:G15"/>
    <mergeCell ref="L13:L15"/>
    <mergeCell ref="A16:A21"/>
    <mergeCell ref="B16:B21"/>
    <mergeCell ref="C16:C21"/>
    <mergeCell ref="E16:E18"/>
    <mergeCell ref="F16:F18"/>
    <mergeCell ref="G16:G21"/>
    <mergeCell ref="H16:H21"/>
    <mergeCell ref="H13:H15"/>
    <mergeCell ref="I13:I15"/>
    <mergeCell ref="J13:J15"/>
    <mergeCell ref="K13:K15"/>
    <mergeCell ref="I16:I18"/>
    <mergeCell ref="J16:J18"/>
    <mergeCell ref="K16:K18"/>
    <mergeCell ref="L16:L18"/>
    <mergeCell ref="E19:E21"/>
    <mergeCell ref="F19:F21"/>
    <mergeCell ref="I19:I21"/>
    <mergeCell ref="J19:J21"/>
    <mergeCell ref="K19:K21"/>
    <mergeCell ref="L19:L21"/>
    <mergeCell ref="L7:L9"/>
    <mergeCell ref="A10:A12"/>
    <mergeCell ref="B10:B12"/>
    <mergeCell ref="C10:C12"/>
    <mergeCell ref="E10:E12"/>
    <mergeCell ref="F10:F12"/>
    <mergeCell ref="G10:G12"/>
    <mergeCell ref="H10:H12"/>
    <mergeCell ref="H7:H9"/>
    <mergeCell ref="I7:I9"/>
    <mergeCell ref="J7:J9"/>
    <mergeCell ref="K7:K9"/>
    <mergeCell ref="A7:A9"/>
    <mergeCell ref="B7:B9"/>
    <mergeCell ref="C7:C9"/>
    <mergeCell ref="E7:E9"/>
    <mergeCell ref="F7:F9"/>
    <mergeCell ref="G7:G9"/>
    <mergeCell ref="I10:I12"/>
    <mergeCell ref="J10:J12"/>
    <mergeCell ref="K10:K12"/>
    <mergeCell ref="L10:L12"/>
    <mergeCell ref="H4:H6"/>
    <mergeCell ref="I4:I6"/>
    <mergeCell ref="J4:J6"/>
    <mergeCell ref="K4:K6"/>
    <mergeCell ref="L4:L6"/>
    <mergeCell ref="A4:A6"/>
    <mergeCell ref="B4:B6"/>
    <mergeCell ref="E4:E6"/>
    <mergeCell ref="F4:F6"/>
    <mergeCell ref="G4:G6"/>
    <mergeCell ref="K72:K74"/>
    <mergeCell ref="L72:L74"/>
    <mergeCell ref="A75:A77"/>
    <mergeCell ref="B75:B77"/>
    <mergeCell ref="C75:C77"/>
    <mergeCell ref="E75:E77"/>
    <mergeCell ref="F75:F77"/>
    <mergeCell ref="G75:G77"/>
    <mergeCell ref="H75:H77"/>
    <mergeCell ref="I75:I77"/>
    <mergeCell ref="J75:J77"/>
    <mergeCell ref="K75:K77"/>
    <mergeCell ref="L75:L77"/>
    <mergeCell ref="A72:A74"/>
    <mergeCell ref="B72:B74"/>
    <mergeCell ref="C72:C74"/>
    <mergeCell ref="E72:E74"/>
    <mergeCell ref="F72:F74"/>
    <mergeCell ref="G72:G74"/>
    <mergeCell ref="H72:H74"/>
    <mergeCell ref="I72:I74"/>
    <mergeCell ref="J72:J74"/>
    <mergeCell ref="K78:K80"/>
    <mergeCell ref="L78:L80"/>
    <mergeCell ref="A86:A88"/>
    <mergeCell ref="B86:B88"/>
    <mergeCell ref="C86:C88"/>
    <mergeCell ref="E86:E88"/>
    <mergeCell ref="F86:F88"/>
    <mergeCell ref="G86:G88"/>
    <mergeCell ref="H86:H88"/>
    <mergeCell ref="I86:I88"/>
    <mergeCell ref="J86:J88"/>
    <mergeCell ref="K86:K88"/>
    <mergeCell ref="L86:L88"/>
    <mergeCell ref="A78:A80"/>
    <mergeCell ref="B78:B80"/>
    <mergeCell ref="C78:C80"/>
    <mergeCell ref="E78:E80"/>
    <mergeCell ref="F78:F80"/>
    <mergeCell ref="G78:G80"/>
    <mergeCell ref="H78:H80"/>
    <mergeCell ref="I78:I80"/>
    <mergeCell ref="J78:J80"/>
    <mergeCell ref="K89:K91"/>
    <mergeCell ref="L89:L91"/>
    <mergeCell ref="K92:K94"/>
    <mergeCell ref="L92:L94"/>
    <mergeCell ref="A92:A94"/>
    <mergeCell ref="B92:B94"/>
    <mergeCell ref="C92:C94"/>
    <mergeCell ref="E92:E94"/>
    <mergeCell ref="F92:F94"/>
    <mergeCell ref="G92:G94"/>
    <mergeCell ref="H92:H94"/>
    <mergeCell ref="I92:I94"/>
    <mergeCell ref="J92:J94"/>
    <mergeCell ref="A89:A91"/>
    <mergeCell ref="B89:B91"/>
    <mergeCell ref="C89:C91"/>
    <mergeCell ref="E89:E91"/>
    <mergeCell ref="F89:F91"/>
    <mergeCell ref="G89:G91"/>
    <mergeCell ref="H89:H91"/>
    <mergeCell ref="I89:I91"/>
    <mergeCell ref="J89:J91"/>
  </mergeCells>
  <conditionalFormatting sqref="F25:F28 F58:F66 I58:I66 K58:K66 F30:F54 I36:I52 K36:K52">
    <cfRule type="colorScale" priority="23">
      <colorScale>
        <cfvo type="num" val="1"/>
        <cfvo type="num" val="2"/>
        <cfvo type="num" val="3"/>
        <color rgb="FFFF0000"/>
        <color rgb="FFFFFF00"/>
        <color rgb="FF00B050"/>
      </colorScale>
    </cfRule>
  </conditionalFormatting>
  <conditionalFormatting sqref="F4:F24">
    <cfRule type="colorScale" priority="22">
      <colorScale>
        <cfvo type="num" val="1"/>
        <cfvo type="num" val="2"/>
        <cfvo type="num" val="3"/>
        <color rgb="FFFF0000"/>
        <color rgb="FFFFFF00"/>
        <color rgb="FF00B050"/>
      </colorScale>
    </cfRule>
  </conditionalFormatting>
  <conditionalFormatting sqref="I4:I24">
    <cfRule type="colorScale" priority="21">
      <colorScale>
        <cfvo type="num" val="1"/>
        <cfvo type="num" val="2"/>
        <cfvo type="num" val="3"/>
        <color rgb="FFFF0000"/>
        <color rgb="FFFFFF00"/>
        <color rgb="FF00B050"/>
      </colorScale>
    </cfRule>
  </conditionalFormatting>
  <conditionalFormatting sqref="K4:K24">
    <cfRule type="colorScale" priority="20">
      <colorScale>
        <cfvo type="num" val="1"/>
        <cfvo type="num" val="2"/>
        <cfvo type="num" val="3"/>
        <color rgb="FFFF0000"/>
        <color rgb="FFFFFF00"/>
        <color rgb="FF00B050"/>
      </colorScale>
    </cfRule>
  </conditionalFormatting>
  <conditionalFormatting sqref="I30:I35">
    <cfRule type="colorScale" priority="18">
      <colorScale>
        <cfvo type="num" val="1"/>
        <cfvo type="num" val="2"/>
        <cfvo type="num" val="3"/>
        <color rgb="FFFF0000"/>
        <color rgb="FFFFFF00"/>
        <color rgb="FF00B050"/>
      </colorScale>
    </cfRule>
  </conditionalFormatting>
  <conditionalFormatting sqref="K30:K35">
    <cfRule type="colorScale" priority="15">
      <colorScale>
        <cfvo type="num" val="1"/>
        <cfvo type="num" val="2"/>
        <cfvo type="num" val="3"/>
        <color rgb="FFFF0000"/>
        <color rgb="FFFFFF00"/>
        <color rgb="FF00B050"/>
      </colorScale>
    </cfRule>
  </conditionalFormatting>
  <conditionalFormatting sqref="F67:F68">
    <cfRule type="colorScale" priority="11">
      <colorScale>
        <cfvo type="num" val="1"/>
        <cfvo type="num" val="2"/>
        <cfvo type="num" val="3"/>
        <color rgb="FFFF0000"/>
        <color rgb="FFFFFF00"/>
        <color rgb="FF00B050"/>
      </colorScale>
    </cfRule>
  </conditionalFormatting>
  <conditionalFormatting sqref="F81:F83">
    <cfRule type="colorScale" priority="7">
      <colorScale>
        <cfvo type="num" val="1"/>
        <cfvo type="num" val="2"/>
        <cfvo type="num" val="3"/>
        <color rgb="FFFF0000"/>
        <color rgb="FFFFFF00"/>
        <color rgb="FF00B050"/>
      </colorScale>
    </cfRule>
  </conditionalFormatting>
  <conditionalFormatting sqref="F72:F80">
    <cfRule type="colorScale" priority="10">
      <colorScale>
        <cfvo type="num" val="1"/>
        <cfvo type="num" val="2"/>
        <cfvo type="num" val="3"/>
        <color rgb="FFFF0000"/>
        <color rgb="FFFFFF00"/>
        <color rgb="FF00B050"/>
      </colorScale>
    </cfRule>
  </conditionalFormatting>
  <conditionalFormatting sqref="I72:I80">
    <cfRule type="colorScale" priority="9">
      <colorScale>
        <cfvo type="num" val="1"/>
        <cfvo type="num" val="2"/>
        <cfvo type="num" val="3"/>
        <color rgb="FFFF0000"/>
        <color rgb="FFFFFF00"/>
        <color rgb="FF00B050"/>
      </colorScale>
    </cfRule>
  </conditionalFormatting>
  <conditionalFormatting sqref="K72:K80">
    <cfRule type="colorScale" priority="8">
      <colorScale>
        <cfvo type="num" val="1"/>
        <cfvo type="num" val="2"/>
        <cfvo type="num" val="3"/>
        <color rgb="FFFF0000"/>
        <color rgb="FFFFFF00"/>
        <color rgb="FF00B050"/>
      </colorScale>
    </cfRule>
  </conditionalFormatting>
  <conditionalFormatting sqref="K86:K94">
    <cfRule type="colorScale" priority="4">
      <colorScale>
        <cfvo type="num" val="1"/>
        <cfvo type="num" val="2"/>
        <cfvo type="num" val="3"/>
        <color rgb="FFFF0000"/>
        <color rgb="FFFFFF00"/>
        <color rgb="FF00B050"/>
      </colorScale>
    </cfRule>
  </conditionalFormatting>
  <conditionalFormatting sqref="F86:F97">
    <cfRule type="colorScale" priority="6">
      <colorScale>
        <cfvo type="num" val="1"/>
        <cfvo type="num" val="2"/>
        <cfvo type="num" val="3"/>
        <color rgb="FFFF0000"/>
        <color rgb="FFFFFF00"/>
        <color rgb="FF00B050"/>
      </colorScale>
    </cfRule>
  </conditionalFormatting>
  <conditionalFormatting sqref="I86:I94">
    <cfRule type="colorScale" priority="5">
      <colorScale>
        <cfvo type="num" val="1"/>
        <cfvo type="num" val="2"/>
        <cfvo type="num" val="3"/>
        <color rgb="FFFF0000"/>
        <color rgb="FFFFFF00"/>
        <color rgb="FF00B050"/>
      </colorScale>
    </cfRule>
  </conditionalFormatting>
  <conditionalFormatting sqref="K100:K140">
    <cfRule type="colorScale" priority="1">
      <colorScale>
        <cfvo type="num" val="1"/>
        <cfvo type="num" val="2"/>
        <cfvo type="num" val="3"/>
        <color rgb="FFFF0000"/>
        <color rgb="FFFFFF00"/>
        <color rgb="FF00B050"/>
      </colorScale>
    </cfRule>
  </conditionalFormatting>
  <conditionalFormatting sqref="F100:F142">
    <cfRule type="colorScale" priority="3">
      <colorScale>
        <cfvo type="num" val="1"/>
        <cfvo type="num" val="2"/>
        <cfvo type="num" val="3"/>
        <color rgb="FFFF0000"/>
        <color rgb="FFFFFF00"/>
        <color rgb="FF00B050"/>
      </colorScale>
    </cfRule>
  </conditionalFormatting>
  <conditionalFormatting sqref="I100:I140">
    <cfRule type="colorScale" priority="2">
      <colorScale>
        <cfvo type="num" val="1"/>
        <cfvo type="num" val="2"/>
        <cfvo type="num" val="3"/>
        <color rgb="FFFF0000"/>
        <color rgb="FFFFFF00"/>
        <color rgb="FF00B050"/>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7"/>
  <sheetViews>
    <sheetView zoomScale="90" zoomScaleNormal="90" workbookViewId="0">
      <selection activeCell="F3" sqref="F3:F5"/>
    </sheetView>
  </sheetViews>
  <sheetFormatPr defaultRowHeight="14.4" x14ac:dyDescent="0.3"/>
  <cols>
    <col min="1" max="1" width="16.6640625" customWidth="1"/>
    <col min="2" max="2" width="22.88671875" customWidth="1"/>
    <col min="3" max="3" width="19.33203125" customWidth="1"/>
    <col min="4" max="4" width="21.33203125" customWidth="1"/>
    <col min="5" max="5" width="19" customWidth="1"/>
    <col min="6" max="6" width="7.44140625" customWidth="1"/>
    <col min="8" max="8" width="6.6640625" customWidth="1"/>
    <col min="9" max="9" width="8.109375" customWidth="1"/>
    <col min="10" max="10" width="7" customWidth="1"/>
    <col min="11" max="11" width="8.5546875" customWidth="1"/>
    <col min="12" max="12" width="6.88671875" customWidth="1"/>
  </cols>
  <sheetData>
    <row r="1" spans="1:12" ht="15" thickBot="1" x14ac:dyDescent="0.35">
      <c r="A1" s="1" t="s">
        <v>311</v>
      </c>
    </row>
    <row r="2" spans="1:12" ht="24.6" thickBot="1" x14ac:dyDescent="0.35">
      <c r="A2" s="61" t="s">
        <v>59</v>
      </c>
      <c r="B2" s="109" t="s">
        <v>78</v>
      </c>
      <c r="C2" s="109" t="s">
        <v>79</v>
      </c>
      <c r="D2" s="109" t="s">
        <v>80</v>
      </c>
      <c r="E2" s="61" t="s">
        <v>81</v>
      </c>
      <c r="F2" s="61" t="s">
        <v>82</v>
      </c>
      <c r="G2" s="61" t="s">
        <v>83</v>
      </c>
      <c r="H2" s="61" t="s">
        <v>84</v>
      </c>
      <c r="I2" s="62" t="s">
        <v>85</v>
      </c>
      <c r="J2" s="62" t="s">
        <v>34</v>
      </c>
      <c r="K2" s="62" t="s">
        <v>86</v>
      </c>
      <c r="L2" s="62" t="s">
        <v>35</v>
      </c>
    </row>
    <row r="3" spans="1:12" ht="24" x14ac:dyDescent="0.3">
      <c r="A3" s="246" t="s">
        <v>3</v>
      </c>
      <c r="B3" s="246" t="s">
        <v>87</v>
      </c>
      <c r="C3" s="122" t="s">
        <v>307</v>
      </c>
      <c r="D3" s="122" t="s">
        <v>89</v>
      </c>
      <c r="E3" s="267" t="s">
        <v>378</v>
      </c>
      <c r="F3" s="264">
        <v>2</v>
      </c>
      <c r="G3" s="267">
        <v>40</v>
      </c>
      <c r="H3" s="264">
        <f>F3*G3</f>
        <v>80</v>
      </c>
      <c r="I3" s="264">
        <v>1</v>
      </c>
      <c r="J3" s="264">
        <f>I3*G3</f>
        <v>40</v>
      </c>
      <c r="K3" s="264">
        <v>3</v>
      </c>
      <c r="L3" s="264">
        <f>K3*G3</f>
        <v>120</v>
      </c>
    </row>
    <row r="4" spans="1:12" ht="24" x14ac:dyDescent="0.3">
      <c r="A4" s="247"/>
      <c r="B4" s="247"/>
      <c r="C4" s="123"/>
      <c r="D4" s="123" t="s">
        <v>90</v>
      </c>
      <c r="E4" s="268"/>
      <c r="F4" s="265"/>
      <c r="G4" s="268"/>
      <c r="H4" s="265"/>
      <c r="I4" s="265"/>
      <c r="J4" s="265"/>
      <c r="K4" s="265"/>
      <c r="L4" s="265"/>
    </row>
    <row r="5" spans="1:12" ht="15" thickBot="1" x14ac:dyDescent="0.35">
      <c r="A5" s="248"/>
      <c r="B5" s="248"/>
      <c r="C5" s="124"/>
      <c r="D5" s="124" t="s">
        <v>91</v>
      </c>
      <c r="E5" s="269"/>
      <c r="F5" s="266"/>
      <c r="G5" s="269"/>
      <c r="H5" s="266"/>
      <c r="I5" s="266"/>
      <c r="J5" s="266"/>
      <c r="K5" s="266"/>
      <c r="L5" s="266"/>
    </row>
    <row r="6" spans="1:12" ht="36" x14ac:dyDescent="0.3">
      <c r="A6" s="246" t="s">
        <v>4</v>
      </c>
      <c r="B6" s="246" t="s">
        <v>92</v>
      </c>
      <c r="C6" s="246" t="s">
        <v>308</v>
      </c>
      <c r="D6" s="119" t="s">
        <v>94</v>
      </c>
      <c r="E6" s="270" t="s">
        <v>63</v>
      </c>
      <c r="F6" s="267">
        <v>2</v>
      </c>
      <c r="G6" s="270">
        <v>20</v>
      </c>
      <c r="H6" s="315">
        <f>F6*G6</f>
        <v>40</v>
      </c>
      <c r="I6" s="264">
        <v>1</v>
      </c>
      <c r="J6" s="264">
        <f>I6*G6</f>
        <v>20</v>
      </c>
      <c r="K6" s="264">
        <v>3</v>
      </c>
      <c r="L6" s="264">
        <f>K6*G6</f>
        <v>60</v>
      </c>
    </row>
    <row r="7" spans="1:12" x14ac:dyDescent="0.3">
      <c r="A7" s="247"/>
      <c r="B7" s="247"/>
      <c r="C7" s="247"/>
      <c r="D7" s="120" t="s">
        <v>95</v>
      </c>
      <c r="E7" s="270"/>
      <c r="F7" s="268"/>
      <c r="G7" s="270"/>
      <c r="H7" s="315"/>
      <c r="I7" s="265"/>
      <c r="J7" s="265"/>
      <c r="K7" s="265"/>
      <c r="L7" s="265"/>
    </row>
    <row r="8" spans="1:12" ht="24.6" thickBot="1" x14ac:dyDescent="0.35">
      <c r="A8" s="248"/>
      <c r="B8" s="248"/>
      <c r="C8" s="248"/>
      <c r="D8" s="121" t="s">
        <v>96</v>
      </c>
      <c r="E8" s="270"/>
      <c r="F8" s="269"/>
      <c r="G8" s="270"/>
      <c r="H8" s="315"/>
      <c r="I8" s="266"/>
      <c r="J8" s="266"/>
      <c r="K8" s="266"/>
      <c r="L8" s="266"/>
    </row>
    <row r="9" spans="1:12" x14ac:dyDescent="0.3">
      <c r="A9" s="246" t="s">
        <v>97</v>
      </c>
      <c r="B9" s="246" t="s">
        <v>98</v>
      </c>
      <c r="C9" s="246" t="s">
        <v>99</v>
      </c>
      <c r="D9" s="119" t="s">
        <v>100</v>
      </c>
      <c r="E9" s="267" t="s">
        <v>67</v>
      </c>
      <c r="F9" s="267">
        <v>3</v>
      </c>
      <c r="G9" s="267">
        <v>15</v>
      </c>
      <c r="H9" s="264">
        <f>F9*G9</f>
        <v>45</v>
      </c>
      <c r="I9" s="264">
        <v>1</v>
      </c>
      <c r="J9" s="264">
        <f>I9*G9</f>
        <v>15</v>
      </c>
      <c r="K9" s="264">
        <v>3</v>
      </c>
      <c r="L9" s="264">
        <f>K9*G9</f>
        <v>45</v>
      </c>
    </row>
    <row r="10" spans="1:12" x14ac:dyDescent="0.3">
      <c r="A10" s="247"/>
      <c r="B10" s="247"/>
      <c r="C10" s="247"/>
      <c r="D10" s="120" t="s">
        <v>101</v>
      </c>
      <c r="E10" s="268"/>
      <c r="F10" s="268"/>
      <c r="G10" s="268"/>
      <c r="H10" s="265"/>
      <c r="I10" s="265"/>
      <c r="J10" s="265"/>
      <c r="K10" s="265"/>
      <c r="L10" s="265"/>
    </row>
    <row r="11" spans="1:12" ht="15" thickBot="1" x14ac:dyDescent="0.35">
      <c r="A11" s="248"/>
      <c r="B11" s="248"/>
      <c r="C11" s="248"/>
      <c r="D11" s="121" t="s">
        <v>102</v>
      </c>
      <c r="E11" s="269"/>
      <c r="F11" s="269"/>
      <c r="G11" s="269"/>
      <c r="H11" s="266"/>
      <c r="I11" s="266"/>
      <c r="J11" s="266"/>
      <c r="K11" s="266"/>
      <c r="L11" s="266"/>
    </row>
    <row r="12" spans="1:12" ht="36" x14ac:dyDescent="0.3">
      <c r="A12" s="246" t="s">
        <v>6</v>
      </c>
      <c r="B12" s="246" t="s">
        <v>103</v>
      </c>
      <c r="C12" s="246" t="s">
        <v>99</v>
      </c>
      <c r="D12" s="122" t="s">
        <v>104</v>
      </c>
      <c r="E12" s="267" t="s">
        <v>309</v>
      </c>
      <c r="F12" s="267">
        <v>3</v>
      </c>
      <c r="G12" s="267">
        <v>10</v>
      </c>
      <c r="H12" s="264">
        <f>F12*G12</f>
        <v>30</v>
      </c>
      <c r="I12" s="264">
        <v>1</v>
      </c>
      <c r="J12" s="264">
        <f>I12*G12</f>
        <v>10</v>
      </c>
      <c r="K12" s="264">
        <v>3</v>
      </c>
      <c r="L12" s="264">
        <f>K12*G12</f>
        <v>30</v>
      </c>
    </row>
    <row r="13" spans="1:12" ht="36" x14ac:dyDescent="0.3">
      <c r="A13" s="247"/>
      <c r="B13" s="247"/>
      <c r="C13" s="247"/>
      <c r="D13" s="123" t="s">
        <v>105</v>
      </c>
      <c r="E13" s="268"/>
      <c r="F13" s="268"/>
      <c r="G13" s="268"/>
      <c r="H13" s="265"/>
      <c r="I13" s="265"/>
      <c r="J13" s="265"/>
      <c r="K13" s="265"/>
      <c r="L13" s="265"/>
    </row>
    <row r="14" spans="1:12" ht="36.6" thickBot="1" x14ac:dyDescent="0.35">
      <c r="A14" s="248"/>
      <c r="B14" s="248"/>
      <c r="C14" s="248"/>
      <c r="D14" s="124" t="s">
        <v>106</v>
      </c>
      <c r="E14" s="269"/>
      <c r="F14" s="269"/>
      <c r="G14" s="269"/>
      <c r="H14" s="266"/>
      <c r="I14" s="266"/>
      <c r="J14" s="266"/>
      <c r="K14" s="266"/>
      <c r="L14" s="266"/>
    </row>
    <row r="15" spans="1:12" ht="24" x14ac:dyDescent="0.3">
      <c r="A15" s="271" t="s">
        <v>107</v>
      </c>
      <c r="B15" s="246" t="s">
        <v>108</v>
      </c>
      <c r="C15" s="246" t="s">
        <v>99</v>
      </c>
      <c r="D15" s="119" t="s">
        <v>110</v>
      </c>
      <c r="E15" s="267" t="s">
        <v>310</v>
      </c>
      <c r="F15" s="267">
        <v>2</v>
      </c>
      <c r="G15" s="267">
        <v>10</v>
      </c>
      <c r="H15" s="264">
        <f>AVERAGE(F15:F20)*G15</f>
        <v>20</v>
      </c>
      <c r="I15" s="264">
        <v>1</v>
      </c>
      <c r="J15" s="264">
        <f>(AVERAGE(I15:I20))*G15</f>
        <v>10</v>
      </c>
      <c r="K15" s="264">
        <v>3</v>
      </c>
      <c r="L15" s="264">
        <f>(AVERAGE(K15:K20))*G15</f>
        <v>30</v>
      </c>
    </row>
    <row r="16" spans="1:12" ht="24" x14ac:dyDescent="0.3">
      <c r="A16" s="272"/>
      <c r="B16" s="247"/>
      <c r="C16" s="247"/>
      <c r="D16" s="120" t="s">
        <v>112</v>
      </c>
      <c r="E16" s="268"/>
      <c r="F16" s="268"/>
      <c r="G16" s="268"/>
      <c r="H16" s="265"/>
      <c r="I16" s="265"/>
      <c r="J16" s="265"/>
      <c r="K16" s="265"/>
      <c r="L16" s="265"/>
    </row>
    <row r="17" spans="1:12" ht="24.6" thickBot="1" x14ac:dyDescent="0.35">
      <c r="A17" s="272"/>
      <c r="B17" s="247"/>
      <c r="C17" s="247"/>
      <c r="D17" s="121" t="s">
        <v>113</v>
      </c>
      <c r="E17" s="269"/>
      <c r="F17" s="269"/>
      <c r="G17" s="268"/>
      <c r="H17" s="265"/>
      <c r="I17" s="266"/>
      <c r="J17" s="266"/>
      <c r="K17" s="266"/>
      <c r="L17" s="266"/>
    </row>
    <row r="18" spans="1:12" ht="36" x14ac:dyDescent="0.3">
      <c r="A18" s="272"/>
      <c r="B18" s="247"/>
      <c r="C18" s="247"/>
      <c r="D18" s="119" t="s">
        <v>114</v>
      </c>
      <c r="E18" s="267" t="s">
        <v>68</v>
      </c>
      <c r="F18" s="267">
        <v>2</v>
      </c>
      <c r="G18" s="268"/>
      <c r="H18" s="265"/>
      <c r="I18" s="264">
        <v>1</v>
      </c>
      <c r="J18" s="264">
        <f>I18*G18</f>
        <v>0</v>
      </c>
      <c r="K18" s="264">
        <v>3</v>
      </c>
      <c r="L18" s="264">
        <f>K18*G18</f>
        <v>0</v>
      </c>
    </row>
    <row r="19" spans="1:12" ht="24" x14ac:dyDescent="0.3">
      <c r="A19" s="272"/>
      <c r="B19" s="247"/>
      <c r="C19" s="247"/>
      <c r="D19" s="120" t="s">
        <v>115</v>
      </c>
      <c r="E19" s="268"/>
      <c r="F19" s="268"/>
      <c r="G19" s="268"/>
      <c r="H19" s="265"/>
      <c r="I19" s="265"/>
      <c r="J19" s="265"/>
      <c r="K19" s="265"/>
      <c r="L19" s="265"/>
    </row>
    <row r="20" spans="1:12" ht="36.6" thickBot="1" x14ac:dyDescent="0.35">
      <c r="A20" s="273"/>
      <c r="B20" s="248"/>
      <c r="C20" s="248"/>
      <c r="D20" s="121" t="s">
        <v>116</v>
      </c>
      <c r="E20" s="269"/>
      <c r="F20" s="269"/>
      <c r="G20" s="269"/>
      <c r="H20" s="266"/>
      <c r="I20" s="266"/>
      <c r="J20" s="266"/>
      <c r="K20" s="266"/>
      <c r="L20" s="266"/>
    </row>
    <row r="21" spans="1:12" ht="36" x14ac:dyDescent="0.3">
      <c r="A21" s="271" t="s">
        <v>8</v>
      </c>
      <c r="B21" s="246" t="s">
        <v>117</v>
      </c>
      <c r="C21" s="246" t="s">
        <v>99</v>
      </c>
      <c r="D21" s="122" t="s">
        <v>119</v>
      </c>
      <c r="E21" s="267" t="s">
        <v>69</v>
      </c>
      <c r="F21" s="267">
        <v>3</v>
      </c>
      <c r="G21" s="267">
        <v>5</v>
      </c>
      <c r="H21" s="264">
        <f>F21*G21</f>
        <v>15</v>
      </c>
      <c r="I21" s="264">
        <v>1</v>
      </c>
      <c r="J21" s="264">
        <f>I21*G21</f>
        <v>5</v>
      </c>
      <c r="K21" s="264">
        <v>3</v>
      </c>
      <c r="L21" s="264">
        <f>K21*G21</f>
        <v>15</v>
      </c>
    </row>
    <row r="22" spans="1:12" x14ac:dyDescent="0.3">
      <c r="A22" s="272"/>
      <c r="B22" s="247"/>
      <c r="C22" s="247"/>
      <c r="D22" s="123" t="s">
        <v>120</v>
      </c>
      <c r="E22" s="268"/>
      <c r="F22" s="268"/>
      <c r="G22" s="268"/>
      <c r="H22" s="265"/>
      <c r="I22" s="265"/>
      <c r="J22" s="265"/>
      <c r="K22" s="265"/>
      <c r="L22" s="265"/>
    </row>
    <row r="23" spans="1:12" ht="24.6" thickBot="1" x14ac:dyDescent="0.35">
      <c r="A23" s="273"/>
      <c r="B23" s="248"/>
      <c r="C23" s="248"/>
      <c r="D23" s="124" t="s">
        <v>121</v>
      </c>
      <c r="E23" s="269"/>
      <c r="F23" s="269"/>
      <c r="G23" s="269"/>
      <c r="H23" s="266"/>
      <c r="I23" s="266"/>
      <c r="J23" s="266"/>
      <c r="K23" s="266"/>
      <c r="L23" s="266"/>
    </row>
    <row r="24" spans="1:12" x14ac:dyDescent="0.3">
      <c r="A24" s="163"/>
      <c r="B24" s="163"/>
      <c r="C24" s="163"/>
      <c r="D24" s="163"/>
      <c r="E24" s="163"/>
      <c r="F24" s="164" t="s">
        <v>122</v>
      </c>
      <c r="G24" s="164" t="s">
        <v>123</v>
      </c>
      <c r="H24" s="164" t="s">
        <v>123</v>
      </c>
      <c r="I24" s="164"/>
      <c r="J24" s="165">
        <f>SUM(J3:J21)</f>
        <v>100</v>
      </c>
      <c r="K24" s="166"/>
      <c r="L24" s="165">
        <f>SUM(L3:L21)</f>
        <v>300</v>
      </c>
    </row>
    <row r="25" spans="1:12" x14ac:dyDescent="0.3">
      <c r="A25" s="163"/>
      <c r="B25" s="163"/>
      <c r="C25" s="163"/>
      <c r="D25" s="163"/>
      <c r="E25" s="163"/>
      <c r="F25" s="205">
        <f>AVERAGE(F3:F20)</f>
        <v>2.3333333333333335</v>
      </c>
      <c r="G25" s="163">
        <f>SUM(G3:G23)</f>
        <v>100</v>
      </c>
      <c r="H25" s="168">
        <f>SUM(H3:H23)</f>
        <v>230</v>
      </c>
      <c r="I25" s="164"/>
      <c r="J25" s="166" t="s">
        <v>34</v>
      </c>
      <c r="K25" s="166"/>
      <c r="L25" s="166" t="s">
        <v>35</v>
      </c>
    </row>
    <row r="26" spans="1:12" ht="15" thickBot="1" x14ac:dyDescent="0.35">
      <c r="A26" t="s">
        <v>168</v>
      </c>
    </row>
    <row r="27" spans="1:12" ht="24.6" thickBot="1" x14ac:dyDescent="0.35">
      <c r="A27" s="77" t="s">
        <v>59</v>
      </c>
      <c r="B27" s="80" t="s">
        <v>78</v>
      </c>
      <c r="C27" s="80" t="s">
        <v>79</v>
      </c>
      <c r="D27" s="80" t="s">
        <v>80</v>
      </c>
      <c r="E27" s="77" t="s">
        <v>81</v>
      </c>
      <c r="F27" s="77" t="s">
        <v>82</v>
      </c>
      <c r="G27" s="77" t="s">
        <v>83</v>
      </c>
      <c r="H27" s="77" t="s">
        <v>84</v>
      </c>
      <c r="I27" s="78" t="s">
        <v>124</v>
      </c>
      <c r="J27" s="78" t="s">
        <v>34</v>
      </c>
      <c r="K27" s="78" t="s">
        <v>125</v>
      </c>
      <c r="L27" s="78" t="s">
        <v>35</v>
      </c>
    </row>
    <row r="28" spans="1:12" ht="24" x14ac:dyDescent="0.3">
      <c r="A28" s="316" t="s">
        <v>74</v>
      </c>
      <c r="B28" s="281" t="s">
        <v>126</v>
      </c>
      <c r="C28" s="81" t="s">
        <v>312</v>
      </c>
      <c r="D28" s="81" t="s">
        <v>127</v>
      </c>
      <c r="E28" s="240" t="s">
        <v>128</v>
      </c>
      <c r="F28" s="240">
        <v>3</v>
      </c>
      <c r="G28" s="277">
        <v>34</v>
      </c>
      <c r="H28" s="243">
        <f>(AVERAGE(F28:F33)*G28)</f>
        <v>85</v>
      </c>
      <c r="I28" s="240">
        <v>1</v>
      </c>
      <c r="J28" s="241">
        <f>(AVERAGE(I28:I33))*G28</f>
        <v>34</v>
      </c>
      <c r="K28" s="240">
        <v>3</v>
      </c>
      <c r="L28" s="243">
        <f>(AVERAGE(K28:K33)*G28)</f>
        <v>102</v>
      </c>
    </row>
    <row r="29" spans="1:12" ht="48" x14ac:dyDescent="0.3">
      <c r="A29" s="316"/>
      <c r="B29" s="281"/>
      <c r="C29" s="81" t="s">
        <v>313</v>
      </c>
      <c r="D29" s="81" t="s">
        <v>129</v>
      </c>
      <c r="E29" s="241"/>
      <c r="F29" s="241"/>
      <c r="G29" s="277"/>
      <c r="H29" s="244"/>
      <c r="I29" s="241"/>
      <c r="J29" s="241"/>
      <c r="K29" s="241"/>
      <c r="L29" s="244"/>
    </row>
    <row r="30" spans="1:12" ht="28.2" customHeight="1" thickBot="1" x14ac:dyDescent="0.35">
      <c r="A30" s="316"/>
      <c r="B30" s="285"/>
      <c r="C30" s="82"/>
      <c r="D30" s="82" t="s">
        <v>130</v>
      </c>
      <c r="E30" s="242"/>
      <c r="F30" s="242"/>
      <c r="G30" s="277"/>
      <c r="H30" s="244"/>
      <c r="I30" s="242"/>
      <c r="J30" s="241"/>
      <c r="K30" s="242"/>
      <c r="L30" s="244"/>
    </row>
    <row r="31" spans="1:12" ht="36" x14ac:dyDescent="0.3">
      <c r="A31" s="316"/>
      <c r="B31" s="280" t="s">
        <v>131</v>
      </c>
      <c r="C31" s="116" t="s">
        <v>314</v>
      </c>
      <c r="D31" s="113" t="s">
        <v>133</v>
      </c>
      <c r="E31" s="240" t="s">
        <v>315</v>
      </c>
      <c r="F31" s="240">
        <v>2</v>
      </c>
      <c r="G31" s="277"/>
      <c r="H31" s="244"/>
      <c r="I31" s="240">
        <v>1</v>
      </c>
      <c r="J31" s="241"/>
      <c r="K31" s="240">
        <v>3</v>
      </c>
      <c r="L31" s="244"/>
    </row>
    <row r="32" spans="1:12" ht="96" x14ac:dyDescent="0.3">
      <c r="A32" s="316"/>
      <c r="B32" s="281"/>
      <c r="C32" s="117" t="s">
        <v>316</v>
      </c>
      <c r="D32" s="114" t="s">
        <v>135</v>
      </c>
      <c r="E32" s="241"/>
      <c r="F32" s="241"/>
      <c r="G32" s="277"/>
      <c r="H32" s="244"/>
      <c r="I32" s="241"/>
      <c r="J32" s="241"/>
      <c r="K32" s="241"/>
      <c r="L32" s="244"/>
    </row>
    <row r="33" spans="1:12" ht="24.6" thickBot="1" x14ac:dyDescent="0.35">
      <c r="A33" s="316"/>
      <c r="B33" s="281"/>
      <c r="C33" s="118"/>
      <c r="D33" s="115" t="s">
        <v>136</v>
      </c>
      <c r="E33" s="241"/>
      <c r="F33" s="242"/>
      <c r="G33" s="277"/>
      <c r="H33" s="244"/>
      <c r="I33" s="242"/>
      <c r="J33" s="241"/>
      <c r="K33" s="242"/>
      <c r="L33" s="244"/>
    </row>
    <row r="34" spans="1:12" ht="24" x14ac:dyDescent="0.3">
      <c r="A34" s="317" t="s">
        <v>75</v>
      </c>
      <c r="B34" s="280" t="s">
        <v>138</v>
      </c>
      <c r="C34" s="117" t="s">
        <v>137</v>
      </c>
      <c r="D34" s="116" t="s">
        <v>139</v>
      </c>
      <c r="E34" s="240" t="s">
        <v>317</v>
      </c>
      <c r="F34" s="240">
        <v>2</v>
      </c>
      <c r="G34" s="286">
        <v>25</v>
      </c>
      <c r="H34" s="243">
        <f>AVERAGE(F34:F39)*G34</f>
        <v>37.5</v>
      </c>
      <c r="I34" s="240">
        <v>1</v>
      </c>
      <c r="J34" s="240">
        <f>AVERAGE(I34:I39)*G34</f>
        <v>25</v>
      </c>
      <c r="K34" s="240">
        <v>3</v>
      </c>
      <c r="L34" s="243">
        <f>AVERAGE(K34:K39)*G34</f>
        <v>75</v>
      </c>
    </row>
    <row r="35" spans="1:12" ht="24" x14ac:dyDescent="0.3">
      <c r="A35" s="316"/>
      <c r="B35" s="281"/>
      <c r="C35" s="117" t="s">
        <v>141</v>
      </c>
      <c r="D35" s="117" t="s">
        <v>165</v>
      </c>
      <c r="E35" s="241"/>
      <c r="F35" s="241"/>
      <c r="G35" s="277"/>
      <c r="H35" s="244"/>
      <c r="I35" s="241"/>
      <c r="J35" s="241"/>
      <c r="K35" s="241"/>
      <c r="L35" s="244"/>
    </row>
    <row r="36" spans="1:12" ht="60.6" thickBot="1" x14ac:dyDescent="0.35">
      <c r="A36" s="316"/>
      <c r="B36" s="281"/>
      <c r="C36" s="117" t="s">
        <v>142</v>
      </c>
      <c r="D36" s="118" t="s">
        <v>166</v>
      </c>
      <c r="E36" s="242"/>
      <c r="F36" s="242"/>
      <c r="G36" s="277"/>
      <c r="H36" s="244"/>
      <c r="I36" s="242"/>
      <c r="J36" s="241"/>
      <c r="K36" s="242"/>
      <c r="L36" s="244"/>
    </row>
    <row r="37" spans="1:12" ht="24" x14ac:dyDescent="0.3">
      <c r="A37" s="316"/>
      <c r="B37" s="281"/>
      <c r="C37" s="117"/>
      <c r="D37" s="89" t="s">
        <v>143</v>
      </c>
      <c r="E37" s="240" t="s">
        <v>318</v>
      </c>
      <c r="F37" s="240">
        <v>1</v>
      </c>
      <c r="G37" s="277"/>
      <c r="H37" s="244"/>
      <c r="I37" s="240">
        <v>1</v>
      </c>
      <c r="J37" s="241"/>
      <c r="K37" s="240">
        <v>3</v>
      </c>
      <c r="L37" s="244"/>
    </row>
    <row r="38" spans="1:12" ht="24" x14ac:dyDescent="0.3">
      <c r="A38" s="316"/>
      <c r="B38" s="281"/>
      <c r="C38" s="117"/>
      <c r="D38" s="89" t="s">
        <v>145</v>
      </c>
      <c r="E38" s="241"/>
      <c r="F38" s="241"/>
      <c r="G38" s="277"/>
      <c r="H38" s="244"/>
      <c r="I38" s="241"/>
      <c r="J38" s="241"/>
      <c r="K38" s="241"/>
      <c r="L38" s="244"/>
    </row>
    <row r="39" spans="1:12" ht="24.6" thickBot="1" x14ac:dyDescent="0.35">
      <c r="A39" s="318"/>
      <c r="B39" s="285"/>
      <c r="C39" s="118"/>
      <c r="D39" s="90" t="s">
        <v>146</v>
      </c>
      <c r="E39" s="242"/>
      <c r="F39" s="242"/>
      <c r="G39" s="287"/>
      <c r="H39" s="245"/>
      <c r="I39" s="242"/>
      <c r="J39" s="242"/>
      <c r="K39" s="242"/>
      <c r="L39" s="245"/>
    </row>
    <row r="40" spans="1:12" ht="24" x14ac:dyDescent="0.3">
      <c r="A40" s="317" t="s">
        <v>76</v>
      </c>
      <c r="B40" s="261" t="s">
        <v>147</v>
      </c>
      <c r="C40" s="255" t="s">
        <v>319</v>
      </c>
      <c r="D40" s="91" t="s">
        <v>149</v>
      </c>
      <c r="E40" s="240" t="s">
        <v>320</v>
      </c>
      <c r="F40" s="240">
        <v>3</v>
      </c>
      <c r="G40" s="286">
        <v>25</v>
      </c>
      <c r="H40" s="243">
        <f>F40*G40</f>
        <v>75</v>
      </c>
      <c r="I40" s="240">
        <v>1</v>
      </c>
      <c r="J40" s="240">
        <f>I40*G40</f>
        <v>25</v>
      </c>
      <c r="K40" s="240">
        <v>3</v>
      </c>
      <c r="L40" s="243">
        <f>K40*G40</f>
        <v>75</v>
      </c>
    </row>
    <row r="41" spans="1:12" ht="36" x14ac:dyDescent="0.3">
      <c r="A41" s="316"/>
      <c r="B41" s="262"/>
      <c r="C41" s="256"/>
      <c r="D41" s="81" t="s">
        <v>151</v>
      </c>
      <c r="E41" s="241"/>
      <c r="F41" s="241"/>
      <c r="G41" s="277"/>
      <c r="H41" s="244"/>
      <c r="I41" s="241"/>
      <c r="J41" s="241"/>
      <c r="K41" s="241"/>
      <c r="L41" s="244"/>
    </row>
    <row r="42" spans="1:12" ht="36.6" thickBot="1" x14ac:dyDescent="0.35">
      <c r="A42" s="318"/>
      <c r="B42" s="263"/>
      <c r="C42" s="257"/>
      <c r="D42" s="81" t="s">
        <v>152</v>
      </c>
      <c r="E42" s="242"/>
      <c r="F42" s="242"/>
      <c r="G42" s="287"/>
      <c r="H42" s="245"/>
      <c r="I42" s="242"/>
      <c r="J42" s="242"/>
      <c r="K42" s="242"/>
      <c r="L42" s="245"/>
    </row>
    <row r="43" spans="1:12" ht="36" x14ac:dyDescent="0.3">
      <c r="A43" s="319" t="s">
        <v>77</v>
      </c>
      <c r="B43" s="291" t="s">
        <v>153</v>
      </c>
      <c r="C43" s="92" t="s">
        <v>154</v>
      </c>
      <c r="D43" s="93" t="s">
        <v>155</v>
      </c>
      <c r="E43" s="240" t="s">
        <v>156</v>
      </c>
      <c r="F43" s="240">
        <v>1</v>
      </c>
      <c r="G43" s="286">
        <v>16</v>
      </c>
      <c r="H43" s="243">
        <f>(AVERAGE(F43:F50))*G43</f>
        <v>16</v>
      </c>
      <c r="I43" s="240">
        <v>1</v>
      </c>
      <c r="J43" s="243">
        <f>(AVERAGE(I43:I50))*G43</f>
        <v>16</v>
      </c>
      <c r="K43" s="240">
        <v>3</v>
      </c>
      <c r="L43" s="243">
        <f>(AVERAGE(K43:K50))*G43</f>
        <v>48</v>
      </c>
    </row>
    <row r="44" spans="1:12" ht="36" x14ac:dyDescent="0.3">
      <c r="A44" s="320"/>
      <c r="B44" s="292"/>
      <c r="C44" s="94"/>
      <c r="D44" s="95" t="s">
        <v>157</v>
      </c>
      <c r="E44" s="241"/>
      <c r="F44" s="241"/>
      <c r="G44" s="277"/>
      <c r="H44" s="244"/>
      <c r="I44" s="241"/>
      <c r="J44" s="244"/>
      <c r="K44" s="241"/>
      <c r="L44" s="244"/>
    </row>
    <row r="45" spans="1:12" ht="48" x14ac:dyDescent="0.3">
      <c r="A45" s="320"/>
      <c r="B45" s="292"/>
      <c r="C45" s="169"/>
      <c r="D45" s="95" t="s">
        <v>158</v>
      </c>
      <c r="E45" s="241"/>
      <c r="F45" s="241"/>
      <c r="G45" s="277"/>
      <c r="H45" s="244"/>
      <c r="I45" s="241"/>
      <c r="J45" s="244"/>
      <c r="K45" s="241"/>
      <c r="L45" s="244"/>
    </row>
    <row r="46" spans="1:12" ht="48.6" thickBot="1" x14ac:dyDescent="0.35">
      <c r="A46" s="320"/>
      <c r="B46" s="292"/>
      <c r="C46" s="169"/>
      <c r="D46" s="97" t="s">
        <v>160</v>
      </c>
      <c r="E46" s="242"/>
      <c r="F46" s="242"/>
      <c r="G46" s="277"/>
      <c r="H46" s="244"/>
      <c r="I46" s="242"/>
      <c r="J46" s="244"/>
      <c r="K46" s="242"/>
      <c r="L46" s="244"/>
    </row>
    <row r="47" spans="1:12" ht="36" x14ac:dyDescent="0.3">
      <c r="A47" s="320"/>
      <c r="B47" s="292"/>
      <c r="C47" s="169"/>
      <c r="D47" s="93" t="s">
        <v>161</v>
      </c>
      <c r="E47" s="322" t="s">
        <v>156</v>
      </c>
      <c r="F47" s="240"/>
      <c r="G47" s="277"/>
      <c r="H47" s="244"/>
      <c r="I47" s="240"/>
      <c r="J47" s="244"/>
      <c r="K47" s="240"/>
      <c r="L47" s="244"/>
    </row>
    <row r="48" spans="1:12" ht="36" x14ac:dyDescent="0.3">
      <c r="A48" s="320"/>
      <c r="B48" s="292"/>
      <c r="C48" s="169"/>
      <c r="D48" s="95" t="s">
        <v>162</v>
      </c>
      <c r="E48" s="323"/>
      <c r="F48" s="241"/>
      <c r="G48" s="277"/>
      <c r="H48" s="244"/>
      <c r="I48" s="241"/>
      <c r="J48" s="244"/>
      <c r="K48" s="241"/>
      <c r="L48" s="244"/>
    </row>
    <row r="49" spans="1:17" ht="36" x14ac:dyDescent="0.3">
      <c r="A49" s="320"/>
      <c r="B49" s="292"/>
      <c r="C49" s="169"/>
      <c r="D49" s="95" t="s">
        <v>163</v>
      </c>
      <c r="E49" s="323"/>
      <c r="F49" s="241"/>
      <c r="G49" s="277"/>
      <c r="H49" s="244"/>
      <c r="I49" s="241"/>
      <c r="J49" s="244"/>
      <c r="K49" s="241"/>
      <c r="L49" s="244"/>
    </row>
    <row r="50" spans="1:17" ht="36.6" thickBot="1" x14ac:dyDescent="0.35">
      <c r="A50" s="321"/>
      <c r="B50" s="293"/>
      <c r="C50" s="170"/>
      <c r="D50" s="97" t="s">
        <v>164</v>
      </c>
      <c r="E50" s="324"/>
      <c r="F50" s="242"/>
      <c r="G50" s="287"/>
      <c r="H50" s="245"/>
      <c r="I50" s="242"/>
      <c r="J50" s="245"/>
      <c r="K50" s="242"/>
      <c r="L50" s="245"/>
    </row>
    <row r="51" spans="1:17" x14ac:dyDescent="0.3">
      <c r="A51" s="171"/>
      <c r="B51" s="171"/>
      <c r="C51" s="171"/>
      <c r="D51" s="171"/>
      <c r="E51" s="171"/>
      <c r="F51" s="166" t="s">
        <v>122</v>
      </c>
      <c r="G51" s="166" t="s">
        <v>123</v>
      </c>
      <c r="H51" s="166" t="s">
        <v>123</v>
      </c>
      <c r="I51" s="171"/>
      <c r="J51" s="166">
        <f>SUM(J28:J43)</f>
        <v>100</v>
      </c>
      <c r="K51" s="166"/>
      <c r="L51" s="165">
        <f>SUM(L28:L43)</f>
        <v>300</v>
      </c>
    </row>
    <row r="52" spans="1:17" x14ac:dyDescent="0.3">
      <c r="A52" s="171"/>
      <c r="B52" s="171"/>
      <c r="C52" s="171"/>
      <c r="D52" s="171"/>
      <c r="E52" s="171"/>
      <c r="F52" s="206">
        <f>AVERAGE(F28:F50)</f>
        <v>2</v>
      </c>
      <c r="G52" s="166">
        <f>SUM(G28:G50)</f>
        <v>100</v>
      </c>
      <c r="H52" s="165">
        <f>SUM(H28:H50)</f>
        <v>213.5</v>
      </c>
      <c r="I52" s="166"/>
      <c r="J52" s="166" t="s">
        <v>34</v>
      </c>
      <c r="K52" s="166"/>
      <c r="L52" s="166" t="s">
        <v>35</v>
      </c>
    </row>
    <row r="54" spans="1:17" ht="15" thickBot="1" x14ac:dyDescent="0.35">
      <c r="A54" t="s">
        <v>326</v>
      </c>
    </row>
    <row r="55" spans="1:17" ht="24.6" thickBot="1" x14ac:dyDescent="0.35">
      <c r="A55" s="103" t="s">
        <v>59</v>
      </c>
      <c r="B55" s="104" t="s">
        <v>78</v>
      </c>
      <c r="C55" s="104" t="s">
        <v>79</v>
      </c>
      <c r="D55" s="104" t="s">
        <v>80</v>
      </c>
      <c r="E55" s="103" t="s">
        <v>81</v>
      </c>
      <c r="F55" s="103" t="s">
        <v>82</v>
      </c>
      <c r="G55" s="103" t="s">
        <v>83</v>
      </c>
      <c r="H55" s="103" t="s">
        <v>84</v>
      </c>
      <c r="I55" s="78" t="s">
        <v>124</v>
      </c>
      <c r="J55" s="78" t="s">
        <v>34</v>
      </c>
      <c r="K55" s="78" t="s">
        <v>125</v>
      </c>
      <c r="L55" s="78" t="s">
        <v>35</v>
      </c>
      <c r="M55" s="79"/>
      <c r="N55" s="79"/>
      <c r="O55" s="79"/>
      <c r="P55" s="79"/>
      <c r="Q55" s="79"/>
    </row>
    <row r="56" spans="1:17" ht="24" x14ac:dyDescent="0.3">
      <c r="A56" s="317" t="s">
        <v>17</v>
      </c>
      <c r="B56" s="252" t="s">
        <v>170</v>
      </c>
      <c r="C56" s="280" t="s">
        <v>321</v>
      </c>
      <c r="D56" s="106" t="s">
        <v>187</v>
      </c>
      <c r="E56" s="240" t="s">
        <v>322</v>
      </c>
      <c r="F56" s="240">
        <v>3</v>
      </c>
      <c r="G56" s="240">
        <v>50</v>
      </c>
      <c r="H56" s="243">
        <f>F56*G56</f>
        <v>150</v>
      </c>
      <c r="I56" s="240">
        <v>1</v>
      </c>
      <c r="J56" s="243">
        <f>I56*G56</f>
        <v>50</v>
      </c>
      <c r="K56" s="240">
        <v>3</v>
      </c>
      <c r="L56" s="243">
        <f>K56*G56</f>
        <v>150</v>
      </c>
      <c r="M56" s="79"/>
      <c r="N56" s="79"/>
      <c r="O56" s="79"/>
      <c r="P56" s="79"/>
      <c r="Q56" s="79"/>
    </row>
    <row r="57" spans="1:17" ht="24" x14ac:dyDescent="0.3">
      <c r="A57" s="316"/>
      <c r="B57" s="253"/>
      <c r="C57" s="281"/>
      <c r="D57" s="89" t="s">
        <v>172</v>
      </c>
      <c r="E57" s="241"/>
      <c r="F57" s="241"/>
      <c r="G57" s="241"/>
      <c r="H57" s="244"/>
      <c r="I57" s="241"/>
      <c r="J57" s="244"/>
      <c r="K57" s="241"/>
      <c r="L57" s="244"/>
      <c r="M57" s="79"/>
      <c r="N57" s="79"/>
      <c r="O57" s="79"/>
      <c r="P57" s="79"/>
      <c r="Q57" s="79"/>
    </row>
    <row r="58" spans="1:17" ht="24.6" thickBot="1" x14ac:dyDescent="0.35">
      <c r="A58" s="318"/>
      <c r="B58" s="254"/>
      <c r="C58" s="285"/>
      <c r="D58" s="90" t="s">
        <v>173</v>
      </c>
      <c r="E58" s="242"/>
      <c r="F58" s="242"/>
      <c r="G58" s="242"/>
      <c r="H58" s="245"/>
      <c r="I58" s="242"/>
      <c r="J58" s="245"/>
      <c r="K58" s="242"/>
      <c r="L58" s="245"/>
      <c r="M58" s="79"/>
      <c r="N58" s="79"/>
      <c r="O58" s="79"/>
      <c r="P58" s="79"/>
      <c r="Q58" s="79"/>
    </row>
    <row r="59" spans="1:17" ht="24" x14ac:dyDescent="0.3">
      <c r="A59" s="252" t="s">
        <v>19</v>
      </c>
      <c r="B59" s="255" t="s">
        <v>174</v>
      </c>
      <c r="C59" s="261" t="s">
        <v>323</v>
      </c>
      <c r="D59" s="107" t="s">
        <v>175</v>
      </c>
      <c r="E59" s="240" t="s">
        <v>324</v>
      </c>
      <c r="F59" s="240">
        <v>3</v>
      </c>
      <c r="G59" s="240">
        <v>25</v>
      </c>
      <c r="H59" s="243">
        <f>F59*G59</f>
        <v>75</v>
      </c>
      <c r="I59" s="240">
        <v>1</v>
      </c>
      <c r="J59" s="243">
        <f>I59*G59</f>
        <v>25</v>
      </c>
      <c r="K59" s="240">
        <v>3</v>
      </c>
      <c r="L59" s="243">
        <f>K59*G59</f>
        <v>75</v>
      </c>
      <c r="M59" s="79"/>
      <c r="N59" s="79"/>
      <c r="O59" s="79"/>
      <c r="P59" s="79"/>
      <c r="Q59" s="79"/>
    </row>
    <row r="60" spans="1:17" ht="24" x14ac:dyDescent="0.3">
      <c r="A60" s="253"/>
      <c r="B60" s="256"/>
      <c r="C60" s="262"/>
      <c r="D60" s="107" t="s">
        <v>176</v>
      </c>
      <c r="E60" s="241"/>
      <c r="F60" s="241"/>
      <c r="G60" s="241"/>
      <c r="H60" s="244"/>
      <c r="I60" s="241"/>
      <c r="J60" s="244"/>
      <c r="K60" s="241"/>
      <c r="L60" s="244"/>
      <c r="M60" s="79"/>
      <c r="N60" s="79"/>
      <c r="O60" s="79"/>
      <c r="P60" s="79"/>
      <c r="Q60" s="79"/>
    </row>
    <row r="61" spans="1:17" ht="24.6" thickBot="1" x14ac:dyDescent="0.35">
      <c r="A61" s="254"/>
      <c r="B61" s="257"/>
      <c r="C61" s="263"/>
      <c r="D61" s="108" t="s">
        <v>177</v>
      </c>
      <c r="E61" s="242"/>
      <c r="F61" s="242"/>
      <c r="G61" s="242"/>
      <c r="H61" s="245"/>
      <c r="I61" s="242"/>
      <c r="J61" s="245"/>
      <c r="K61" s="242"/>
      <c r="L61" s="245"/>
      <c r="M61" s="79"/>
      <c r="N61" s="79"/>
      <c r="O61" s="79"/>
      <c r="P61" s="79"/>
      <c r="Q61" s="79"/>
    </row>
    <row r="62" spans="1:17" x14ac:dyDescent="0.3">
      <c r="A62" s="252" t="s">
        <v>20</v>
      </c>
      <c r="B62" s="255" t="s">
        <v>178</v>
      </c>
      <c r="C62" s="255" t="s">
        <v>179</v>
      </c>
      <c r="D62" s="81" t="s">
        <v>188</v>
      </c>
      <c r="E62" s="240" t="s">
        <v>325</v>
      </c>
      <c r="F62" s="240">
        <v>3</v>
      </c>
      <c r="G62" s="240">
        <v>25</v>
      </c>
      <c r="H62" s="243">
        <f>F62*G62</f>
        <v>75</v>
      </c>
      <c r="I62" s="240">
        <v>1</v>
      </c>
      <c r="J62" s="243">
        <f>I62*G62</f>
        <v>25</v>
      </c>
      <c r="K62" s="240">
        <v>3</v>
      </c>
      <c r="L62" s="243">
        <f>K62*G62</f>
        <v>75</v>
      </c>
      <c r="M62" s="79"/>
      <c r="N62" s="79"/>
      <c r="O62" s="79"/>
      <c r="P62" s="79"/>
      <c r="Q62" s="79"/>
    </row>
    <row r="63" spans="1:17" x14ac:dyDescent="0.3">
      <c r="A63" s="253"/>
      <c r="B63" s="256"/>
      <c r="C63" s="256"/>
      <c r="D63" s="81" t="s">
        <v>189</v>
      </c>
      <c r="E63" s="241"/>
      <c r="F63" s="241"/>
      <c r="G63" s="241"/>
      <c r="H63" s="244"/>
      <c r="I63" s="241"/>
      <c r="J63" s="244"/>
      <c r="K63" s="241"/>
      <c r="L63" s="244"/>
      <c r="M63" s="79"/>
      <c r="N63" s="79"/>
      <c r="O63" s="79"/>
      <c r="P63" s="79"/>
      <c r="Q63" s="79"/>
    </row>
    <row r="64" spans="1:17" ht="36.6" thickBot="1" x14ac:dyDescent="0.35">
      <c r="A64" s="254"/>
      <c r="B64" s="257"/>
      <c r="C64" s="257"/>
      <c r="D64" s="82" t="s">
        <v>190</v>
      </c>
      <c r="E64" s="242"/>
      <c r="F64" s="242"/>
      <c r="G64" s="242"/>
      <c r="H64" s="245"/>
      <c r="I64" s="242"/>
      <c r="J64" s="245"/>
      <c r="K64" s="242"/>
      <c r="L64" s="245"/>
      <c r="M64" s="79"/>
      <c r="N64" s="79"/>
      <c r="O64" s="79"/>
      <c r="P64" s="79"/>
      <c r="Q64" s="79"/>
    </row>
    <row r="65" spans="1:17" x14ac:dyDescent="0.3">
      <c r="A65" s="79"/>
      <c r="B65" s="79"/>
      <c r="C65" s="79"/>
      <c r="D65" s="79"/>
      <c r="E65" s="79"/>
      <c r="F65" s="71" t="s">
        <v>122</v>
      </c>
      <c r="G65" s="71" t="s">
        <v>123</v>
      </c>
      <c r="H65" s="71" t="s">
        <v>123</v>
      </c>
      <c r="I65" s="71"/>
      <c r="J65" s="71" t="s">
        <v>34</v>
      </c>
      <c r="K65" s="71"/>
      <c r="L65" s="71" t="s">
        <v>35</v>
      </c>
      <c r="M65" s="79"/>
      <c r="N65" s="79"/>
      <c r="O65" s="79"/>
      <c r="P65" s="79"/>
      <c r="Q65" s="79"/>
    </row>
    <row r="66" spans="1:17" x14ac:dyDescent="0.3">
      <c r="A66" s="79"/>
      <c r="B66" s="79"/>
      <c r="C66" s="79"/>
      <c r="D66" s="79"/>
      <c r="E66" s="79"/>
      <c r="F66" s="79">
        <f>AVERAGE(F56:F64)</f>
        <v>3</v>
      </c>
      <c r="G66" s="71">
        <f>SUM(G56:G64)</f>
        <v>100</v>
      </c>
      <c r="H66" s="70">
        <f>SUM(H56:H64)</f>
        <v>300</v>
      </c>
      <c r="I66" s="71"/>
      <c r="J66" s="70">
        <f>SUM(J56:J64)</f>
        <v>100</v>
      </c>
      <c r="K66" s="71"/>
      <c r="L66" s="70">
        <f>SUM(L56:L64)</f>
        <v>300</v>
      </c>
      <c r="M66" s="79"/>
      <c r="N66" s="79"/>
      <c r="O66" s="79"/>
      <c r="P66" s="79"/>
      <c r="Q66" s="79"/>
    </row>
    <row r="67" spans="1:17" ht="15" thickBot="1" x14ac:dyDescent="0.35">
      <c r="A67" t="s">
        <v>206</v>
      </c>
    </row>
    <row r="68" spans="1:17" ht="24.6" thickBot="1" x14ac:dyDescent="0.35">
      <c r="A68" s="103" t="s">
        <v>59</v>
      </c>
      <c r="B68" s="104" t="s">
        <v>78</v>
      </c>
      <c r="C68" s="104" t="s">
        <v>79</v>
      </c>
      <c r="D68" s="104" t="s">
        <v>80</v>
      </c>
      <c r="E68" s="103" t="s">
        <v>81</v>
      </c>
      <c r="F68" s="103" t="s">
        <v>82</v>
      </c>
      <c r="G68" s="103" t="s">
        <v>83</v>
      </c>
      <c r="H68" s="103" t="s">
        <v>84</v>
      </c>
      <c r="I68" s="78" t="s">
        <v>327</v>
      </c>
      <c r="J68" s="78" t="s">
        <v>34</v>
      </c>
      <c r="K68" s="78" t="s">
        <v>125</v>
      </c>
      <c r="L68" s="78" t="s">
        <v>35</v>
      </c>
    </row>
    <row r="69" spans="1:17" x14ac:dyDescent="0.3">
      <c r="A69" s="252" t="s">
        <v>24</v>
      </c>
      <c r="B69" s="255" t="s">
        <v>191</v>
      </c>
      <c r="C69" s="261" t="s">
        <v>328</v>
      </c>
      <c r="D69" s="106" t="s">
        <v>192</v>
      </c>
      <c r="E69" s="240" t="s">
        <v>329</v>
      </c>
      <c r="F69" s="240">
        <v>2</v>
      </c>
      <c r="G69" s="240">
        <v>40</v>
      </c>
      <c r="H69" s="243">
        <f>F69*G69</f>
        <v>80</v>
      </c>
      <c r="I69" s="240">
        <v>1</v>
      </c>
      <c r="J69" s="243">
        <f>I69*G69</f>
        <v>40</v>
      </c>
      <c r="K69" s="240">
        <v>3</v>
      </c>
      <c r="L69" s="243">
        <f>K69*G69</f>
        <v>120</v>
      </c>
    </row>
    <row r="70" spans="1:17" x14ac:dyDescent="0.3">
      <c r="A70" s="253"/>
      <c r="B70" s="256"/>
      <c r="C70" s="262"/>
      <c r="D70" s="89" t="s">
        <v>193</v>
      </c>
      <c r="E70" s="241"/>
      <c r="F70" s="241"/>
      <c r="G70" s="241"/>
      <c r="H70" s="244"/>
      <c r="I70" s="241"/>
      <c r="J70" s="244"/>
      <c r="K70" s="241"/>
      <c r="L70" s="244"/>
    </row>
    <row r="71" spans="1:17" ht="75" customHeight="1" thickBot="1" x14ac:dyDescent="0.35">
      <c r="A71" s="254"/>
      <c r="B71" s="257"/>
      <c r="C71" s="263"/>
      <c r="D71" s="90" t="s">
        <v>194</v>
      </c>
      <c r="E71" s="242"/>
      <c r="F71" s="242"/>
      <c r="G71" s="242"/>
      <c r="H71" s="245"/>
      <c r="I71" s="242"/>
      <c r="J71" s="245"/>
      <c r="K71" s="242"/>
      <c r="L71" s="245"/>
    </row>
    <row r="72" spans="1:17" x14ac:dyDescent="0.3">
      <c r="A72" s="252" t="s">
        <v>25</v>
      </c>
      <c r="B72" s="258" t="s">
        <v>205</v>
      </c>
      <c r="C72" s="255" t="s">
        <v>330</v>
      </c>
      <c r="D72" s="91" t="s">
        <v>195</v>
      </c>
      <c r="E72" s="240" t="s">
        <v>331</v>
      </c>
      <c r="F72" s="240">
        <v>3</v>
      </c>
      <c r="G72" s="240">
        <v>35</v>
      </c>
      <c r="H72" s="243">
        <f>F72*G72</f>
        <v>105</v>
      </c>
      <c r="I72" s="240">
        <v>1</v>
      </c>
      <c r="J72" s="243">
        <f>I72*G72</f>
        <v>35</v>
      </c>
      <c r="K72" s="240">
        <v>3</v>
      </c>
      <c r="L72" s="243">
        <f>K72*G72</f>
        <v>105</v>
      </c>
    </row>
    <row r="73" spans="1:17" x14ac:dyDescent="0.3">
      <c r="A73" s="253"/>
      <c r="B73" s="259"/>
      <c r="C73" s="256"/>
      <c r="D73" s="81" t="s">
        <v>197</v>
      </c>
      <c r="E73" s="241"/>
      <c r="F73" s="241"/>
      <c r="G73" s="241"/>
      <c r="H73" s="244"/>
      <c r="I73" s="241"/>
      <c r="J73" s="244"/>
      <c r="K73" s="241"/>
      <c r="L73" s="244"/>
    </row>
    <row r="74" spans="1:17" ht="54.6" customHeight="1" thickBot="1" x14ac:dyDescent="0.35">
      <c r="A74" s="254"/>
      <c r="B74" s="260"/>
      <c r="C74" s="257"/>
      <c r="D74" s="82" t="s">
        <v>198</v>
      </c>
      <c r="E74" s="242"/>
      <c r="F74" s="242"/>
      <c r="G74" s="242"/>
      <c r="H74" s="245"/>
      <c r="I74" s="242"/>
      <c r="J74" s="245"/>
      <c r="K74" s="242"/>
      <c r="L74" s="245"/>
    </row>
    <row r="75" spans="1:17" x14ac:dyDescent="0.3">
      <c r="A75" s="252" t="s">
        <v>199</v>
      </c>
      <c r="B75" s="255" t="s">
        <v>200</v>
      </c>
      <c r="C75" s="255" t="s">
        <v>332</v>
      </c>
      <c r="D75" s="91" t="s">
        <v>201</v>
      </c>
      <c r="E75" s="240" t="s">
        <v>333</v>
      </c>
      <c r="F75" s="240">
        <v>1</v>
      </c>
      <c r="G75" s="240">
        <v>25</v>
      </c>
      <c r="H75" s="243">
        <f>F75*G75</f>
        <v>25</v>
      </c>
      <c r="I75" s="240">
        <v>1</v>
      </c>
      <c r="J75" s="243">
        <f>I75*G75</f>
        <v>25</v>
      </c>
      <c r="K75" s="240">
        <v>3</v>
      </c>
      <c r="L75" s="243">
        <f>K75*G75</f>
        <v>75</v>
      </c>
    </row>
    <row r="76" spans="1:17" x14ac:dyDescent="0.3">
      <c r="A76" s="253"/>
      <c r="B76" s="256"/>
      <c r="C76" s="256"/>
      <c r="D76" s="81" t="s">
        <v>203</v>
      </c>
      <c r="E76" s="241"/>
      <c r="F76" s="241"/>
      <c r="G76" s="241"/>
      <c r="H76" s="244"/>
      <c r="I76" s="241"/>
      <c r="J76" s="244"/>
      <c r="K76" s="241"/>
      <c r="L76" s="244"/>
    </row>
    <row r="77" spans="1:17" ht="39" customHeight="1" thickBot="1" x14ac:dyDescent="0.35">
      <c r="A77" s="254"/>
      <c r="B77" s="257"/>
      <c r="C77" s="257"/>
      <c r="D77" s="82" t="s">
        <v>204</v>
      </c>
      <c r="E77" s="242"/>
      <c r="F77" s="242"/>
      <c r="G77" s="242"/>
      <c r="H77" s="245"/>
      <c r="I77" s="242"/>
      <c r="J77" s="245"/>
      <c r="K77" s="242"/>
      <c r="L77" s="245"/>
    </row>
    <row r="78" spans="1:17" x14ac:dyDescent="0.3">
      <c r="A78" s="173"/>
      <c r="B78" s="173"/>
      <c r="C78" s="173"/>
      <c r="D78" s="173"/>
      <c r="E78" s="171"/>
      <c r="F78" s="166" t="s">
        <v>122</v>
      </c>
      <c r="G78" s="166" t="s">
        <v>123</v>
      </c>
      <c r="H78" s="166" t="s">
        <v>123</v>
      </c>
      <c r="I78" s="166"/>
      <c r="J78" s="166" t="s">
        <v>34</v>
      </c>
      <c r="K78" s="166"/>
      <c r="L78" s="166" t="s">
        <v>35</v>
      </c>
    </row>
    <row r="79" spans="1:17" x14ac:dyDescent="0.3">
      <c r="A79" s="171"/>
      <c r="B79" s="171"/>
      <c r="C79" s="171"/>
      <c r="D79" s="171"/>
      <c r="E79" s="171"/>
      <c r="F79" s="206">
        <f>AVERAGE(F69:F77)</f>
        <v>2</v>
      </c>
      <c r="G79" s="171">
        <f>SUM(G69:G77)</f>
        <v>100</v>
      </c>
      <c r="H79" s="165">
        <f>SUM(H69:H77)</f>
        <v>210</v>
      </c>
      <c r="I79" s="166"/>
      <c r="J79" s="165">
        <f>SUM(J69:J77)</f>
        <v>100</v>
      </c>
      <c r="K79" s="166"/>
      <c r="L79" s="165">
        <f>SUM(L69:L77)</f>
        <v>300</v>
      </c>
    </row>
    <row r="80" spans="1:17" ht="15" thickBot="1" x14ac:dyDescent="0.35">
      <c r="A80" t="s">
        <v>221</v>
      </c>
    </row>
    <row r="81" spans="1:12" ht="24.6" thickBot="1" x14ac:dyDescent="0.35">
      <c r="A81" s="61" t="s">
        <v>59</v>
      </c>
      <c r="B81" s="109" t="s">
        <v>78</v>
      </c>
      <c r="C81" s="109" t="s">
        <v>79</v>
      </c>
      <c r="D81" s="109" t="s">
        <v>80</v>
      </c>
      <c r="E81" s="103" t="s">
        <v>81</v>
      </c>
      <c r="F81" s="103" t="s">
        <v>82</v>
      </c>
      <c r="G81" s="103" t="s">
        <v>83</v>
      </c>
      <c r="H81" s="103" t="s">
        <v>84</v>
      </c>
      <c r="I81" s="78" t="s">
        <v>124</v>
      </c>
      <c r="J81" s="78" t="s">
        <v>34</v>
      </c>
      <c r="K81" s="78" t="s">
        <v>125</v>
      </c>
      <c r="L81" s="78" t="s">
        <v>35</v>
      </c>
    </row>
    <row r="82" spans="1:12" ht="24" x14ac:dyDescent="0.3">
      <c r="A82" s="246" t="s">
        <v>359</v>
      </c>
      <c r="B82" s="249" t="s">
        <v>211</v>
      </c>
      <c r="C82" s="246" t="s">
        <v>334</v>
      </c>
      <c r="D82" s="110" t="s">
        <v>212</v>
      </c>
      <c r="E82" s="240" t="s">
        <v>335</v>
      </c>
      <c r="F82" s="240">
        <v>2</v>
      </c>
      <c r="G82" s="240">
        <v>45</v>
      </c>
      <c r="H82" s="243">
        <f>F82*G82</f>
        <v>90</v>
      </c>
      <c r="I82" s="240">
        <v>1</v>
      </c>
      <c r="J82" s="243">
        <f>I82*G82</f>
        <v>45</v>
      </c>
      <c r="K82" s="240">
        <v>3</v>
      </c>
      <c r="L82" s="243">
        <f>K82*G82</f>
        <v>135</v>
      </c>
    </row>
    <row r="83" spans="1:12" ht="24" x14ac:dyDescent="0.3">
      <c r="A83" s="247"/>
      <c r="B83" s="250"/>
      <c r="C83" s="247"/>
      <c r="D83" s="111" t="s">
        <v>214</v>
      </c>
      <c r="E83" s="241"/>
      <c r="F83" s="241"/>
      <c r="G83" s="241"/>
      <c r="H83" s="244"/>
      <c r="I83" s="241"/>
      <c r="J83" s="244"/>
      <c r="K83" s="241"/>
      <c r="L83" s="244"/>
    </row>
    <row r="84" spans="1:12" ht="24.6" thickBot="1" x14ac:dyDescent="0.35">
      <c r="A84" s="248"/>
      <c r="B84" s="251"/>
      <c r="C84" s="248"/>
      <c r="D84" s="112" t="s">
        <v>215</v>
      </c>
      <c r="E84" s="242"/>
      <c r="F84" s="242"/>
      <c r="G84" s="242"/>
      <c r="H84" s="245"/>
      <c r="I84" s="242"/>
      <c r="J84" s="245"/>
      <c r="K84" s="242"/>
      <c r="L84" s="245"/>
    </row>
    <row r="85" spans="1:12" x14ac:dyDescent="0.3">
      <c r="A85" s="246" t="s">
        <v>360</v>
      </c>
      <c r="B85" s="250" t="s">
        <v>216</v>
      </c>
      <c r="C85" s="249" t="s">
        <v>336</v>
      </c>
      <c r="D85" s="111" t="s">
        <v>217</v>
      </c>
      <c r="E85" s="240" t="s">
        <v>363</v>
      </c>
      <c r="F85" s="240">
        <v>3</v>
      </c>
      <c r="G85" s="240">
        <v>30</v>
      </c>
      <c r="H85" s="243">
        <f>F85*G85</f>
        <v>90</v>
      </c>
      <c r="I85" s="240">
        <v>1</v>
      </c>
      <c r="J85" s="243">
        <f>I85*G85</f>
        <v>30</v>
      </c>
      <c r="K85" s="240">
        <v>3</v>
      </c>
      <c r="L85" s="243">
        <f>K85*G85</f>
        <v>90</v>
      </c>
    </row>
    <row r="86" spans="1:12" ht="24" x14ac:dyDescent="0.3">
      <c r="A86" s="247"/>
      <c r="B86" s="250"/>
      <c r="C86" s="250"/>
      <c r="D86" s="111" t="s">
        <v>218</v>
      </c>
      <c r="E86" s="241"/>
      <c r="F86" s="241"/>
      <c r="G86" s="241"/>
      <c r="H86" s="244"/>
      <c r="I86" s="241"/>
      <c r="J86" s="244"/>
      <c r="K86" s="241"/>
      <c r="L86" s="244"/>
    </row>
    <row r="87" spans="1:12" ht="31.95" customHeight="1" thickBot="1" x14ac:dyDescent="0.35">
      <c r="A87" s="248"/>
      <c r="B87" s="251"/>
      <c r="C87" s="251"/>
      <c r="D87" s="112" t="s">
        <v>219</v>
      </c>
      <c r="E87" s="242"/>
      <c r="F87" s="242"/>
      <c r="G87" s="242"/>
      <c r="H87" s="245"/>
      <c r="I87" s="242"/>
      <c r="J87" s="245"/>
      <c r="K87" s="242"/>
      <c r="L87" s="245"/>
    </row>
    <row r="88" spans="1:12" ht="24" customHeight="1" x14ac:dyDescent="0.3">
      <c r="A88" s="246" t="s">
        <v>364</v>
      </c>
      <c r="B88" s="249" t="s">
        <v>367</v>
      </c>
      <c r="C88" s="249" t="s">
        <v>220</v>
      </c>
      <c r="D88" s="202" t="s">
        <v>374</v>
      </c>
      <c r="E88" s="240" t="s">
        <v>366</v>
      </c>
      <c r="F88" s="240">
        <v>3</v>
      </c>
      <c r="G88" s="240">
        <v>25</v>
      </c>
      <c r="H88" s="243">
        <f>F88*G88</f>
        <v>75</v>
      </c>
      <c r="I88" s="240">
        <v>1</v>
      </c>
      <c r="J88" s="243">
        <f>I88*G88</f>
        <v>25</v>
      </c>
      <c r="K88" s="240">
        <v>3</v>
      </c>
      <c r="L88" s="243">
        <f>K88*G88</f>
        <v>75</v>
      </c>
    </row>
    <row r="89" spans="1:12" x14ac:dyDescent="0.3">
      <c r="A89" s="247"/>
      <c r="B89" s="250"/>
      <c r="C89" s="250"/>
      <c r="D89" s="203" t="s">
        <v>373</v>
      </c>
      <c r="E89" s="241"/>
      <c r="F89" s="241"/>
      <c r="G89" s="241"/>
      <c r="H89" s="244"/>
      <c r="I89" s="241"/>
      <c r="J89" s="244"/>
      <c r="K89" s="241"/>
      <c r="L89" s="244"/>
    </row>
    <row r="90" spans="1:12" ht="15" thickBot="1" x14ac:dyDescent="0.35">
      <c r="A90" s="248"/>
      <c r="B90" s="251"/>
      <c r="C90" s="251"/>
      <c r="D90" s="178" t="s">
        <v>372</v>
      </c>
      <c r="E90" s="242"/>
      <c r="F90" s="242"/>
      <c r="G90" s="242"/>
      <c r="H90" s="245"/>
      <c r="I90" s="242"/>
      <c r="J90" s="245"/>
      <c r="K90" s="242"/>
      <c r="L90" s="245"/>
    </row>
    <row r="91" spans="1:12" x14ac:dyDescent="0.3">
      <c r="A91" s="79"/>
      <c r="B91" s="79"/>
      <c r="C91" s="79"/>
      <c r="D91" s="79"/>
      <c r="E91" s="79"/>
      <c r="F91" s="71" t="s">
        <v>122</v>
      </c>
      <c r="G91" s="71" t="s">
        <v>123</v>
      </c>
      <c r="H91" s="71" t="s">
        <v>123</v>
      </c>
      <c r="I91" s="71"/>
      <c r="J91" s="71" t="s">
        <v>34</v>
      </c>
      <c r="K91" s="71"/>
      <c r="L91" s="71" t="s">
        <v>35</v>
      </c>
    </row>
    <row r="92" spans="1:12" x14ac:dyDescent="0.3">
      <c r="A92" s="79"/>
      <c r="B92" s="79"/>
      <c r="C92" s="79"/>
      <c r="D92" s="79"/>
      <c r="E92" s="79"/>
      <c r="F92" s="79">
        <f>AVERAGE(F82:F90)</f>
        <v>2.6666666666666665</v>
      </c>
      <c r="G92" s="79">
        <f>SUM(G82:G90)</f>
        <v>100</v>
      </c>
      <c r="H92" s="71">
        <f>SUM(H82:H90)</f>
        <v>255</v>
      </c>
      <c r="I92" s="71"/>
      <c r="J92" s="70">
        <f>SUM(J82:J90)</f>
        <v>100</v>
      </c>
      <c r="K92" s="71"/>
      <c r="L92" s="70">
        <f>SUM(L82:L90)</f>
        <v>300</v>
      </c>
    </row>
    <row r="93" spans="1:12" ht="15" thickBot="1" x14ac:dyDescent="0.35">
      <c r="A93" t="s">
        <v>301</v>
      </c>
    </row>
    <row r="94" spans="1:12" ht="24.6" thickBot="1" x14ac:dyDescent="0.35">
      <c r="A94" s="61" t="s">
        <v>59</v>
      </c>
      <c r="B94" s="109" t="s">
        <v>78</v>
      </c>
      <c r="C94" s="109" t="s">
        <v>79</v>
      </c>
      <c r="D94" s="109" t="s">
        <v>80</v>
      </c>
      <c r="E94" s="103" t="s">
        <v>81</v>
      </c>
      <c r="F94" s="103" t="s">
        <v>82</v>
      </c>
      <c r="G94" s="103" t="s">
        <v>83</v>
      </c>
      <c r="H94" s="103" t="s">
        <v>84</v>
      </c>
      <c r="I94" s="78" t="s">
        <v>124</v>
      </c>
      <c r="J94" s="78" t="s">
        <v>34</v>
      </c>
      <c r="K94" s="78" t="s">
        <v>125</v>
      </c>
      <c r="L94" s="78" t="s">
        <v>35</v>
      </c>
    </row>
    <row r="95" spans="1:12" ht="36" x14ac:dyDescent="0.3">
      <c r="A95" s="303" t="s">
        <v>222</v>
      </c>
      <c r="B95" s="306" t="s">
        <v>223</v>
      </c>
      <c r="C95" s="142" t="s">
        <v>224</v>
      </c>
      <c r="D95" s="143" t="s">
        <v>225</v>
      </c>
      <c r="E95" s="240" t="s">
        <v>376</v>
      </c>
      <c r="F95" s="240">
        <v>2</v>
      </c>
      <c r="G95" s="240">
        <v>26</v>
      </c>
      <c r="H95" s="278">
        <f>(AVERAGE(F95:F101))*G95</f>
        <v>52</v>
      </c>
      <c r="I95" s="240">
        <v>1</v>
      </c>
      <c r="J95" s="278">
        <f>(AVERAGE(I95:I101))*G95</f>
        <v>26</v>
      </c>
      <c r="K95" s="240">
        <v>3</v>
      </c>
      <c r="L95" s="278">
        <f>(AVERAGE(K95:K101))*G95</f>
        <v>78</v>
      </c>
    </row>
    <row r="96" spans="1:12" ht="36" x14ac:dyDescent="0.3">
      <c r="A96" s="304"/>
      <c r="B96" s="307"/>
      <c r="C96" s="144" t="s">
        <v>227</v>
      </c>
      <c r="D96" s="145" t="s">
        <v>228</v>
      </c>
      <c r="E96" s="241"/>
      <c r="F96" s="241"/>
      <c r="G96" s="241"/>
      <c r="H96" s="279"/>
      <c r="I96" s="241"/>
      <c r="J96" s="279"/>
      <c r="K96" s="241"/>
      <c r="L96" s="279"/>
    </row>
    <row r="97" spans="1:12" ht="84.6" thickBot="1" x14ac:dyDescent="0.35">
      <c r="A97" s="304"/>
      <c r="B97" s="307"/>
      <c r="C97" s="144" t="s">
        <v>229</v>
      </c>
      <c r="D97" s="146" t="s">
        <v>230</v>
      </c>
      <c r="E97" s="242"/>
      <c r="F97" s="242"/>
      <c r="G97" s="241"/>
      <c r="H97" s="279"/>
      <c r="I97" s="242"/>
      <c r="J97" s="279"/>
      <c r="K97" s="242"/>
      <c r="L97" s="279"/>
    </row>
    <row r="98" spans="1:12" ht="48" x14ac:dyDescent="0.3">
      <c r="A98" s="304"/>
      <c r="B98" s="307"/>
      <c r="C98" s="144" t="s">
        <v>231</v>
      </c>
      <c r="D98" s="143" t="s">
        <v>232</v>
      </c>
      <c r="E98" s="240" t="s">
        <v>337</v>
      </c>
      <c r="F98" s="240">
        <v>2</v>
      </c>
      <c r="G98" s="241"/>
      <c r="H98" s="279"/>
      <c r="I98" s="240">
        <v>1</v>
      </c>
      <c r="J98" s="279"/>
      <c r="K98" s="240">
        <v>3</v>
      </c>
      <c r="L98" s="279"/>
    </row>
    <row r="99" spans="1:12" ht="24" x14ac:dyDescent="0.3">
      <c r="A99" s="304"/>
      <c r="B99" s="307"/>
      <c r="C99" s="144"/>
      <c r="D99" s="145" t="s">
        <v>234</v>
      </c>
      <c r="E99" s="241"/>
      <c r="F99" s="241"/>
      <c r="G99" s="241"/>
      <c r="H99" s="279"/>
      <c r="I99" s="241"/>
      <c r="J99" s="279"/>
      <c r="K99" s="241"/>
      <c r="L99" s="279"/>
    </row>
    <row r="100" spans="1:12" ht="24" x14ac:dyDescent="0.3">
      <c r="A100" s="304"/>
      <c r="B100" s="307"/>
      <c r="C100" s="144"/>
      <c r="D100" s="145" t="s">
        <v>235</v>
      </c>
      <c r="E100" s="241"/>
      <c r="F100" s="241"/>
      <c r="G100" s="241"/>
      <c r="H100" s="279"/>
      <c r="I100" s="241"/>
      <c r="J100" s="279"/>
      <c r="K100" s="241"/>
      <c r="L100" s="279"/>
    </row>
    <row r="101" spans="1:12" ht="24.6" thickBot="1" x14ac:dyDescent="0.35">
      <c r="A101" s="305"/>
      <c r="B101" s="308"/>
      <c r="C101" s="147"/>
      <c r="D101" s="146" t="s">
        <v>236</v>
      </c>
      <c r="E101" s="242"/>
      <c r="F101" s="242"/>
      <c r="G101" s="242"/>
      <c r="H101" s="282"/>
      <c r="I101" s="242"/>
      <c r="J101" s="282"/>
      <c r="K101" s="242"/>
      <c r="L101" s="282"/>
    </row>
    <row r="102" spans="1:12" ht="60" x14ac:dyDescent="0.3">
      <c r="A102" s="309" t="s">
        <v>38</v>
      </c>
      <c r="B102" s="312" t="s">
        <v>237</v>
      </c>
      <c r="C102" s="144" t="s">
        <v>238</v>
      </c>
      <c r="D102" s="123" t="s">
        <v>239</v>
      </c>
      <c r="E102" s="240" t="s">
        <v>355</v>
      </c>
      <c r="F102" s="240">
        <v>2</v>
      </c>
      <c r="G102" s="240">
        <v>25</v>
      </c>
      <c r="H102" s="278">
        <f>(AVERAGE(F102:F117)*G102)</f>
        <v>65</v>
      </c>
      <c r="I102" s="240">
        <v>1</v>
      </c>
      <c r="J102" s="278">
        <f>(AVERAGE(I102:I117)*G102)</f>
        <v>25</v>
      </c>
      <c r="K102" s="240">
        <v>3</v>
      </c>
      <c r="L102" s="278">
        <f>(AVERAGE(K102:K117))*G102</f>
        <v>75</v>
      </c>
    </row>
    <row r="103" spans="1:12" ht="48" x14ac:dyDescent="0.3">
      <c r="A103" s="310"/>
      <c r="B103" s="313"/>
      <c r="C103" s="144" t="s">
        <v>240</v>
      </c>
      <c r="D103" s="123" t="s">
        <v>241</v>
      </c>
      <c r="E103" s="241"/>
      <c r="F103" s="241"/>
      <c r="G103" s="241"/>
      <c r="H103" s="279"/>
      <c r="I103" s="241"/>
      <c r="J103" s="279"/>
      <c r="K103" s="241"/>
      <c r="L103" s="279"/>
    </row>
    <row r="104" spans="1:12" ht="48.6" thickBot="1" x14ac:dyDescent="0.35">
      <c r="A104" s="310"/>
      <c r="B104" s="313"/>
      <c r="C104" s="144" t="s">
        <v>242</v>
      </c>
      <c r="D104" s="124" t="s">
        <v>243</v>
      </c>
      <c r="E104" s="242"/>
      <c r="F104" s="242"/>
      <c r="G104" s="241"/>
      <c r="H104" s="279"/>
      <c r="I104" s="242"/>
      <c r="J104" s="279"/>
      <c r="K104" s="242"/>
      <c r="L104" s="279"/>
    </row>
    <row r="105" spans="1:12" x14ac:dyDescent="0.3">
      <c r="A105" s="310"/>
      <c r="B105" s="313"/>
      <c r="C105" s="144"/>
      <c r="D105" s="143" t="s">
        <v>244</v>
      </c>
      <c r="E105" s="240" t="s">
        <v>375</v>
      </c>
      <c r="F105" s="240">
        <v>2</v>
      </c>
      <c r="G105" s="241"/>
      <c r="H105" s="279"/>
      <c r="I105" s="240">
        <v>1</v>
      </c>
      <c r="J105" s="279"/>
      <c r="K105" s="240">
        <v>3</v>
      </c>
      <c r="L105" s="279"/>
    </row>
    <row r="106" spans="1:12" ht="24" x14ac:dyDescent="0.3">
      <c r="A106" s="310"/>
      <c r="B106" s="313"/>
      <c r="C106" s="144"/>
      <c r="D106" s="145" t="s">
        <v>246</v>
      </c>
      <c r="E106" s="241"/>
      <c r="F106" s="241"/>
      <c r="G106" s="241"/>
      <c r="H106" s="279"/>
      <c r="I106" s="241"/>
      <c r="J106" s="279"/>
      <c r="K106" s="241"/>
      <c r="L106" s="279"/>
    </row>
    <row r="107" spans="1:12" x14ac:dyDescent="0.3">
      <c r="A107" s="310"/>
      <c r="B107" s="313"/>
      <c r="C107" s="144"/>
      <c r="D107" s="145" t="s">
        <v>247</v>
      </c>
      <c r="E107" s="241"/>
      <c r="F107" s="241"/>
      <c r="G107" s="241"/>
      <c r="H107" s="279"/>
      <c r="I107" s="241"/>
      <c r="J107" s="279"/>
      <c r="K107" s="241"/>
      <c r="L107" s="279"/>
    </row>
    <row r="108" spans="1:12" ht="24.6" thickBot="1" x14ac:dyDescent="0.35">
      <c r="A108" s="310"/>
      <c r="B108" s="314"/>
      <c r="C108" s="144"/>
      <c r="D108" s="146" t="s">
        <v>248</v>
      </c>
      <c r="E108" s="242"/>
      <c r="F108" s="242"/>
      <c r="G108" s="241"/>
      <c r="H108" s="279"/>
      <c r="I108" s="242"/>
      <c r="J108" s="279"/>
      <c r="K108" s="242"/>
      <c r="L108" s="279"/>
    </row>
    <row r="109" spans="1:12" ht="24" x14ac:dyDescent="0.3">
      <c r="A109" s="310"/>
      <c r="B109" s="312" t="s">
        <v>249</v>
      </c>
      <c r="C109" s="151" t="s">
        <v>250</v>
      </c>
      <c r="D109" s="151" t="s">
        <v>251</v>
      </c>
      <c r="E109" s="240" t="s">
        <v>252</v>
      </c>
      <c r="F109" s="240">
        <v>3</v>
      </c>
      <c r="G109" s="241"/>
      <c r="H109" s="279"/>
      <c r="I109" s="240">
        <v>1</v>
      </c>
      <c r="J109" s="279"/>
      <c r="K109" s="240">
        <v>3</v>
      </c>
      <c r="L109" s="279"/>
    </row>
    <row r="110" spans="1:12" ht="24" x14ac:dyDescent="0.3">
      <c r="A110" s="310"/>
      <c r="B110" s="313"/>
      <c r="C110" s="152" t="s">
        <v>253</v>
      </c>
      <c r="D110" s="152" t="s">
        <v>254</v>
      </c>
      <c r="E110" s="241"/>
      <c r="F110" s="241"/>
      <c r="G110" s="241"/>
      <c r="H110" s="279"/>
      <c r="I110" s="241"/>
      <c r="J110" s="279"/>
      <c r="K110" s="241"/>
      <c r="L110" s="279"/>
    </row>
    <row r="111" spans="1:12" ht="36.6" thickBot="1" x14ac:dyDescent="0.35">
      <c r="A111" s="310"/>
      <c r="B111" s="313"/>
      <c r="C111" s="152" t="s">
        <v>255</v>
      </c>
      <c r="D111" s="152" t="s">
        <v>256</v>
      </c>
      <c r="E111" s="242"/>
      <c r="F111" s="242"/>
      <c r="G111" s="241"/>
      <c r="H111" s="279"/>
      <c r="I111" s="242"/>
      <c r="J111" s="279"/>
      <c r="K111" s="242"/>
      <c r="L111" s="279"/>
    </row>
    <row r="112" spans="1:12" x14ac:dyDescent="0.3">
      <c r="A112" s="310"/>
      <c r="B112" s="313"/>
      <c r="C112" s="152"/>
      <c r="D112" s="143" t="s">
        <v>257</v>
      </c>
      <c r="E112" s="240" t="s">
        <v>338</v>
      </c>
      <c r="F112" s="240">
        <v>3</v>
      </c>
      <c r="G112" s="241"/>
      <c r="H112" s="279"/>
      <c r="I112" s="240">
        <v>1</v>
      </c>
      <c r="J112" s="279"/>
      <c r="K112" s="240">
        <v>3</v>
      </c>
      <c r="L112" s="279"/>
    </row>
    <row r="113" spans="1:12" ht="24" x14ac:dyDescent="0.3">
      <c r="A113" s="310"/>
      <c r="B113" s="313"/>
      <c r="C113" s="152"/>
      <c r="D113" s="145" t="s">
        <v>259</v>
      </c>
      <c r="E113" s="241"/>
      <c r="F113" s="241"/>
      <c r="G113" s="241"/>
      <c r="H113" s="279"/>
      <c r="I113" s="241"/>
      <c r="J113" s="279"/>
      <c r="K113" s="241"/>
      <c r="L113" s="279"/>
    </row>
    <row r="114" spans="1:12" ht="24.6" thickBot="1" x14ac:dyDescent="0.35">
      <c r="A114" s="310"/>
      <c r="B114" s="313"/>
      <c r="C114" s="152"/>
      <c r="D114" s="146" t="s">
        <v>260</v>
      </c>
      <c r="E114" s="242"/>
      <c r="F114" s="242"/>
      <c r="G114" s="241"/>
      <c r="H114" s="279"/>
      <c r="I114" s="242"/>
      <c r="J114" s="279"/>
      <c r="K114" s="242"/>
      <c r="L114" s="279"/>
    </row>
    <row r="115" spans="1:12" ht="24" x14ac:dyDescent="0.3">
      <c r="A115" s="310"/>
      <c r="B115" s="313"/>
      <c r="C115" s="152"/>
      <c r="D115" s="152" t="s">
        <v>261</v>
      </c>
      <c r="E115" s="240" t="s">
        <v>339</v>
      </c>
      <c r="F115" s="240">
        <v>3</v>
      </c>
      <c r="G115" s="241"/>
      <c r="H115" s="279"/>
      <c r="I115" s="240">
        <v>1</v>
      </c>
      <c r="J115" s="279"/>
      <c r="K115" s="240">
        <v>3</v>
      </c>
      <c r="L115" s="279"/>
    </row>
    <row r="116" spans="1:12" ht="24" x14ac:dyDescent="0.3">
      <c r="A116" s="310"/>
      <c r="B116" s="313"/>
      <c r="C116" s="152"/>
      <c r="D116" s="152" t="s">
        <v>263</v>
      </c>
      <c r="E116" s="241"/>
      <c r="F116" s="241"/>
      <c r="G116" s="241"/>
      <c r="H116" s="279"/>
      <c r="I116" s="241"/>
      <c r="J116" s="279"/>
      <c r="K116" s="241"/>
      <c r="L116" s="279"/>
    </row>
    <row r="117" spans="1:12" ht="15" thickBot="1" x14ac:dyDescent="0.35">
      <c r="A117" s="311"/>
      <c r="B117" s="314"/>
      <c r="C117" s="153"/>
      <c r="D117" s="153" t="s">
        <v>264</v>
      </c>
      <c r="E117" s="242"/>
      <c r="F117" s="242"/>
      <c r="G117" s="242"/>
      <c r="H117" s="282"/>
      <c r="I117" s="242"/>
      <c r="J117" s="282"/>
      <c r="K117" s="242"/>
      <c r="L117" s="282"/>
    </row>
    <row r="118" spans="1:12" ht="24" x14ac:dyDescent="0.3">
      <c r="A118" s="280" t="s">
        <v>39</v>
      </c>
      <c r="B118" s="312" t="s">
        <v>265</v>
      </c>
      <c r="C118" s="312" t="s">
        <v>266</v>
      </c>
      <c r="D118" s="151" t="s">
        <v>267</v>
      </c>
      <c r="E118" s="240" t="s">
        <v>268</v>
      </c>
      <c r="F118" s="240">
        <v>1</v>
      </c>
      <c r="G118" s="240">
        <v>18</v>
      </c>
      <c r="H118" s="278">
        <f>(AVERAGE(F118:F123))*G118</f>
        <v>27</v>
      </c>
      <c r="I118" s="240">
        <v>1</v>
      </c>
      <c r="J118" s="278">
        <f>(AVERAGE(I118:I123)*G118)</f>
        <v>18</v>
      </c>
      <c r="K118" s="240">
        <v>3</v>
      </c>
      <c r="L118" s="278">
        <f>(AVERAGE(K118:K123))*G118</f>
        <v>54</v>
      </c>
    </row>
    <row r="119" spans="1:12" ht="24" x14ac:dyDescent="0.3">
      <c r="A119" s="281"/>
      <c r="B119" s="313"/>
      <c r="C119" s="313"/>
      <c r="D119" s="152" t="s">
        <v>269</v>
      </c>
      <c r="E119" s="241"/>
      <c r="F119" s="241"/>
      <c r="G119" s="241"/>
      <c r="H119" s="279"/>
      <c r="I119" s="241"/>
      <c r="J119" s="279"/>
      <c r="K119" s="241"/>
      <c r="L119" s="279"/>
    </row>
    <row r="120" spans="1:12" ht="24.6" thickBot="1" x14ac:dyDescent="0.35">
      <c r="A120" s="281"/>
      <c r="B120" s="313"/>
      <c r="C120" s="313"/>
      <c r="D120" s="152" t="s">
        <v>270</v>
      </c>
      <c r="E120" s="242"/>
      <c r="F120" s="241"/>
      <c r="G120" s="241"/>
      <c r="H120" s="279"/>
      <c r="I120" s="241"/>
      <c r="J120" s="279"/>
      <c r="K120" s="241"/>
      <c r="L120" s="279"/>
    </row>
    <row r="121" spans="1:12" ht="24" x14ac:dyDescent="0.3">
      <c r="A121" s="281"/>
      <c r="B121" s="313"/>
      <c r="C121" s="313"/>
      <c r="D121" s="143" t="s">
        <v>271</v>
      </c>
      <c r="E121" s="240" t="s">
        <v>272</v>
      </c>
      <c r="F121" s="240">
        <v>2</v>
      </c>
      <c r="G121" s="241"/>
      <c r="H121" s="279"/>
      <c r="I121" s="240">
        <v>1</v>
      </c>
      <c r="J121" s="279"/>
      <c r="K121" s="240">
        <v>3</v>
      </c>
      <c r="L121" s="279"/>
    </row>
    <row r="122" spans="1:12" ht="24" x14ac:dyDescent="0.3">
      <c r="A122" s="281"/>
      <c r="B122" s="313"/>
      <c r="C122" s="313"/>
      <c r="D122" s="145" t="s">
        <v>273</v>
      </c>
      <c r="E122" s="241"/>
      <c r="F122" s="241"/>
      <c r="G122" s="241"/>
      <c r="H122" s="279"/>
      <c r="I122" s="241"/>
      <c r="J122" s="279"/>
      <c r="K122" s="241"/>
      <c r="L122" s="279"/>
    </row>
    <row r="123" spans="1:12" ht="24.6" thickBot="1" x14ac:dyDescent="0.35">
      <c r="A123" s="285"/>
      <c r="B123" s="314"/>
      <c r="C123" s="314"/>
      <c r="D123" s="146" t="s">
        <v>274</v>
      </c>
      <c r="E123" s="242"/>
      <c r="F123" s="242"/>
      <c r="G123" s="242"/>
      <c r="H123" s="282"/>
      <c r="I123" s="242"/>
      <c r="J123" s="282"/>
      <c r="K123" s="242"/>
      <c r="L123" s="282"/>
    </row>
    <row r="124" spans="1:12" ht="24" x14ac:dyDescent="0.3">
      <c r="A124" s="280" t="s">
        <v>40</v>
      </c>
      <c r="B124" s="312" t="s">
        <v>275</v>
      </c>
      <c r="C124" s="151" t="s">
        <v>276</v>
      </c>
      <c r="D124" s="151" t="s">
        <v>277</v>
      </c>
      <c r="E124" s="240" t="s">
        <v>278</v>
      </c>
      <c r="F124" s="240">
        <v>1</v>
      </c>
      <c r="G124" s="240">
        <v>15</v>
      </c>
      <c r="H124" s="278">
        <f>F124*G124</f>
        <v>15</v>
      </c>
      <c r="I124" s="240">
        <v>1</v>
      </c>
      <c r="J124" s="278">
        <f>I124*G124</f>
        <v>15</v>
      </c>
      <c r="K124" s="240">
        <v>3</v>
      </c>
      <c r="L124" s="278">
        <f>K124*G124</f>
        <v>45</v>
      </c>
    </row>
    <row r="125" spans="1:12" ht="24" x14ac:dyDescent="0.3">
      <c r="A125" s="281"/>
      <c r="B125" s="313"/>
      <c r="C125" s="152" t="s">
        <v>279</v>
      </c>
      <c r="D125" s="152" t="s">
        <v>280</v>
      </c>
      <c r="E125" s="241"/>
      <c r="F125" s="241"/>
      <c r="G125" s="241"/>
      <c r="H125" s="279"/>
      <c r="I125" s="241"/>
      <c r="J125" s="279"/>
      <c r="K125" s="241"/>
      <c r="L125" s="279"/>
    </row>
    <row r="126" spans="1:12" ht="24.6" thickBot="1" x14ac:dyDescent="0.35">
      <c r="A126" s="285"/>
      <c r="B126" s="314"/>
      <c r="C126" s="153" t="s">
        <v>281</v>
      </c>
      <c r="D126" s="153" t="s">
        <v>282</v>
      </c>
      <c r="E126" s="242"/>
      <c r="F126" s="242"/>
      <c r="G126" s="242"/>
      <c r="H126" s="282"/>
      <c r="I126" s="242"/>
      <c r="J126" s="282"/>
      <c r="K126" s="242"/>
      <c r="L126" s="282"/>
    </row>
    <row r="127" spans="1:12" ht="36" x14ac:dyDescent="0.3">
      <c r="A127" s="280" t="s">
        <v>41</v>
      </c>
      <c r="B127" s="312" t="s">
        <v>283</v>
      </c>
      <c r="C127" s="312" t="s">
        <v>266</v>
      </c>
      <c r="D127" s="151" t="s">
        <v>284</v>
      </c>
      <c r="E127" s="240" t="s">
        <v>285</v>
      </c>
      <c r="F127" s="294">
        <v>2</v>
      </c>
      <c r="G127" s="294">
        <v>11</v>
      </c>
      <c r="H127" s="278">
        <f>(AVERAGE(F127:F132))*G127</f>
        <v>22</v>
      </c>
      <c r="I127" s="294">
        <v>1</v>
      </c>
      <c r="J127" s="278">
        <f>(AVERAGE(I127:I132))*G127</f>
        <v>11</v>
      </c>
      <c r="K127" s="294">
        <v>3</v>
      </c>
      <c r="L127" s="278">
        <f>(AVERAGE(K127:K132))*G127</f>
        <v>33</v>
      </c>
    </row>
    <row r="128" spans="1:12" ht="24" x14ac:dyDescent="0.3">
      <c r="A128" s="281"/>
      <c r="B128" s="313"/>
      <c r="C128" s="313"/>
      <c r="D128" s="152" t="s">
        <v>286</v>
      </c>
      <c r="E128" s="241"/>
      <c r="F128" s="295"/>
      <c r="G128" s="295"/>
      <c r="H128" s="279"/>
      <c r="I128" s="295"/>
      <c r="J128" s="279"/>
      <c r="K128" s="295"/>
      <c r="L128" s="279"/>
    </row>
    <row r="129" spans="1:12" ht="24.6" thickBot="1" x14ac:dyDescent="0.35">
      <c r="A129" s="281"/>
      <c r="B129" s="314"/>
      <c r="C129" s="314"/>
      <c r="D129" s="153" t="s">
        <v>287</v>
      </c>
      <c r="E129" s="242"/>
      <c r="F129" s="296"/>
      <c r="G129" s="295"/>
      <c r="H129" s="279"/>
      <c r="I129" s="296"/>
      <c r="J129" s="279"/>
      <c r="K129" s="296"/>
      <c r="L129" s="279"/>
    </row>
    <row r="130" spans="1:12" ht="24" x14ac:dyDescent="0.3">
      <c r="A130" s="281"/>
      <c r="B130" s="312" t="s">
        <v>288</v>
      </c>
      <c r="C130" s="312" t="s">
        <v>266</v>
      </c>
      <c r="D130" s="152" t="s">
        <v>289</v>
      </c>
      <c r="E130" s="240" t="s">
        <v>361</v>
      </c>
      <c r="F130" s="294">
        <v>2</v>
      </c>
      <c r="G130" s="295"/>
      <c r="H130" s="279"/>
      <c r="I130" s="294">
        <v>1</v>
      </c>
      <c r="J130" s="279"/>
      <c r="K130" s="294">
        <v>3</v>
      </c>
      <c r="L130" s="279"/>
    </row>
    <row r="131" spans="1:12" ht="24" x14ac:dyDescent="0.3">
      <c r="A131" s="281"/>
      <c r="B131" s="313"/>
      <c r="C131" s="313"/>
      <c r="D131" s="152" t="s">
        <v>291</v>
      </c>
      <c r="E131" s="241"/>
      <c r="F131" s="295"/>
      <c r="G131" s="295"/>
      <c r="H131" s="279"/>
      <c r="I131" s="295"/>
      <c r="J131" s="279"/>
      <c r="K131" s="295"/>
      <c r="L131" s="279"/>
    </row>
    <row r="132" spans="1:12" ht="24.6" thickBot="1" x14ac:dyDescent="0.35">
      <c r="A132" s="285"/>
      <c r="B132" s="314"/>
      <c r="C132" s="314"/>
      <c r="D132" s="153" t="s">
        <v>292</v>
      </c>
      <c r="E132" s="242"/>
      <c r="F132" s="296"/>
      <c r="G132" s="296"/>
      <c r="H132" s="282"/>
      <c r="I132" s="296"/>
      <c r="J132" s="282"/>
      <c r="K132" s="296"/>
      <c r="L132" s="282"/>
    </row>
    <row r="133" spans="1:12" ht="36" x14ac:dyDescent="0.3">
      <c r="A133" s="280" t="s">
        <v>42</v>
      </c>
      <c r="B133" s="312" t="s">
        <v>293</v>
      </c>
      <c r="C133" s="151" t="s">
        <v>294</v>
      </c>
      <c r="D133" s="151" t="s">
        <v>295</v>
      </c>
      <c r="E133" s="240" t="s">
        <v>296</v>
      </c>
      <c r="F133" s="294">
        <v>3</v>
      </c>
      <c r="G133" s="294">
        <v>5</v>
      </c>
      <c r="H133" s="278">
        <f>F133*G133</f>
        <v>15</v>
      </c>
      <c r="I133" s="294">
        <v>1</v>
      </c>
      <c r="J133" s="278">
        <f>I133*G133</f>
        <v>5</v>
      </c>
      <c r="K133" s="294">
        <v>3</v>
      </c>
      <c r="L133" s="278">
        <f>K133*G133</f>
        <v>15</v>
      </c>
    </row>
    <row r="134" spans="1:12" ht="48" x14ac:dyDescent="0.3">
      <c r="A134" s="281"/>
      <c r="B134" s="313"/>
      <c r="C134" s="152" t="s">
        <v>297</v>
      </c>
      <c r="D134" s="152" t="s">
        <v>298</v>
      </c>
      <c r="E134" s="241"/>
      <c r="F134" s="295"/>
      <c r="G134" s="295"/>
      <c r="H134" s="279"/>
      <c r="I134" s="295"/>
      <c r="J134" s="279"/>
      <c r="K134" s="295"/>
      <c r="L134" s="279"/>
    </row>
    <row r="135" spans="1:12" ht="36.6" thickBot="1" x14ac:dyDescent="0.35">
      <c r="A135" s="285"/>
      <c r="B135" s="314"/>
      <c r="C135" s="153" t="s">
        <v>299</v>
      </c>
      <c r="D135" s="153" t="s">
        <v>300</v>
      </c>
      <c r="E135" s="242"/>
      <c r="F135" s="296"/>
      <c r="G135" s="296"/>
      <c r="H135" s="282"/>
      <c r="I135" s="296"/>
      <c r="J135" s="282"/>
      <c r="K135" s="296"/>
      <c r="L135" s="282"/>
    </row>
    <row r="136" spans="1:12" x14ac:dyDescent="0.3">
      <c r="A136" s="172" t="s">
        <v>340</v>
      </c>
      <c r="B136" s="79"/>
      <c r="C136" s="79"/>
      <c r="D136" s="79"/>
      <c r="E136" s="79"/>
      <c r="F136" s="71" t="s">
        <v>122</v>
      </c>
      <c r="G136" s="71" t="s">
        <v>123</v>
      </c>
      <c r="H136" s="71" t="s">
        <v>123</v>
      </c>
      <c r="I136" s="71"/>
      <c r="J136" s="71" t="s">
        <v>34</v>
      </c>
      <c r="K136" s="71"/>
      <c r="L136" s="71" t="s">
        <v>35</v>
      </c>
    </row>
    <row r="137" spans="1:12" x14ac:dyDescent="0.3">
      <c r="A137" s="79"/>
      <c r="B137" s="79"/>
      <c r="C137" s="79"/>
      <c r="D137" s="79"/>
      <c r="E137" s="79"/>
      <c r="F137" s="209">
        <f>AVERAGE(F95:F135)</f>
        <v>2.1538461538461537</v>
      </c>
      <c r="G137" s="79">
        <f>SUM(G95:G135)</f>
        <v>100</v>
      </c>
      <c r="H137" s="70">
        <f>SUM(H95:H135)</f>
        <v>196</v>
      </c>
      <c r="I137" s="71"/>
      <c r="J137" s="70">
        <f>SUM(J95:J135)</f>
        <v>100</v>
      </c>
      <c r="K137" s="70"/>
      <c r="L137" s="70">
        <f>SUM(L95:L135)</f>
        <v>300</v>
      </c>
    </row>
  </sheetData>
  <mergeCells count="317">
    <mergeCell ref="L133:L135"/>
    <mergeCell ref="K130:K132"/>
    <mergeCell ref="A133:A135"/>
    <mergeCell ref="B133:B135"/>
    <mergeCell ref="E133:E135"/>
    <mergeCell ref="F133:F135"/>
    <mergeCell ref="G133:G135"/>
    <mergeCell ref="H133:H135"/>
    <mergeCell ref="I133:I135"/>
    <mergeCell ref="J133:J135"/>
    <mergeCell ref="K133:K135"/>
    <mergeCell ref="H127:H132"/>
    <mergeCell ref="I127:I129"/>
    <mergeCell ref="J127:J132"/>
    <mergeCell ref="K127:K129"/>
    <mergeCell ref="L127:L132"/>
    <mergeCell ref="B130:B132"/>
    <mergeCell ref="C130:C132"/>
    <mergeCell ref="E130:E132"/>
    <mergeCell ref="F130:F132"/>
    <mergeCell ref="I130:I132"/>
    <mergeCell ref="I124:I126"/>
    <mergeCell ref="J124:J126"/>
    <mergeCell ref="K124:K126"/>
    <mergeCell ref="L124:L126"/>
    <mergeCell ref="A127:A132"/>
    <mergeCell ref="B127:B129"/>
    <mergeCell ref="C127:C129"/>
    <mergeCell ref="E127:E129"/>
    <mergeCell ref="F127:F129"/>
    <mergeCell ref="G127:G132"/>
    <mergeCell ref="A124:A126"/>
    <mergeCell ref="B124:B126"/>
    <mergeCell ref="E124:E126"/>
    <mergeCell ref="F124:F126"/>
    <mergeCell ref="G124:G126"/>
    <mergeCell ref="H124:H126"/>
    <mergeCell ref="J118:J123"/>
    <mergeCell ref="K118:K120"/>
    <mergeCell ref="L118:L123"/>
    <mergeCell ref="E121:E123"/>
    <mergeCell ref="F121:F123"/>
    <mergeCell ref="I121:I123"/>
    <mergeCell ref="K121:K123"/>
    <mergeCell ref="I115:I117"/>
    <mergeCell ref="K115:K117"/>
    <mergeCell ref="A118:A123"/>
    <mergeCell ref="B118:B123"/>
    <mergeCell ref="C118:C123"/>
    <mergeCell ref="E118:E120"/>
    <mergeCell ref="F118:F120"/>
    <mergeCell ref="G118:G123"/>
    <mergeCell ref="H118:H123"/>
    <mergeCell ref="I118:I120"/>
    <mergeCell ref="I109:I111"/>
    <mergeCell ref="A102:A117"/>
    <mergeCell ref="B102:B108"/>
    <mergeCell ref="B109:B117"/>
    <mergeCell ref="K109:K111"/>
    <mergeCell ref="E112:E114"/>
    <mergeCell ref="F112:F114"/>
    <mergeCell ref="I112:I114"/>
    <mergeCell ref="K112:K114"/>
    <mergeCell ref="I102:I104"/>
    <mergeCell ref="J102:J117"/>
    <mergeCell ref="K102:K104"/>
    <mergeCell ref="L102:L117"/>
    <mergeCell ref="E105:E108"/>
    <mergeCell ref="F105:F108"/>
    <mergeCell ref="I105:I108"/>
    <mergeCell ref="K105:K108"/>
    <mergeCell ref="E109:E111"/>
    <mergeCell ref="F109:F111"/>
    <mergeCell ref="E102:E104"/>
    <mergeCell ref="F102:F104"/>
    <mergeCell ref="G102:G117"/>
    <mergeCell ref="H102:H117"/>
    <mergeCell ref="E115:E117"/>
    <mergeCell ref="F115:F117"/>
    <mergeCell ref="I95:I97"/>
    <mergeCell ref="J95:J101"/>
    <mergeCell ref="K95:K97"/>
    <mergeCell ref="L95:L101"/>
    <mergeCell ref="E98:E101"/>
    <mergeCell ref="F98:F101"/>
    <mergeCell ref="I98:I101"/>
    <mergeCell ref="K98:K101"/>
    <mergeCell ref="A95:A101"/>
    <mergeCell ref="B95:B101"/>
    <mergeCell ref="E95:E97"/>
    <mergeCell ref="F95:F97"/>
    <mergeCell ref="G95:G101"/>
    <mergeCell ref="H95:H101"/>
    <mergeCell ref="G88:G90"/>
    <mergeCell ref="H88:H90"/>
    <mergeCell ref="I88:I90"/>
    <mergeCell ref="J88:J90"/>
    <mergeCell ref="K88:K90"/>
    <mergeCell ref="L88:L90"/>
    <mergeCell ref="H85:H87"/>
    <mergeCell ref="I85:I87"/>
    <mergeCell ref="J85:J87"/>
    <mergeCell ref="K85:K87"/>
    <mergeCell ref="L85:L87"/>
    <mergeCell ref="G85:G87"/>
    <mergeCell ref="A88:A90"/>
    <mergeCell ref="B88:B90"/>
    <mergeCell ref="C88:C90"/>
    <mergeCell ref="E88:E90"/>
    <mergeCell ref="F88:F90"/>
    <mergeCell ref="A85:A87"/>
    <mergeCell ref="B85:B87"/>
    <mergeCell ref="C85:C87"/>
    <mergeCell ref="E85:E87"/>
    <mergeCell ref="F85:F87"/>
    <mergeCell ref="G82:G84"/>
    <mergeCell ref="H82:H84"/>
    <mergeCell ref="I82:I84"/>
    <mergeCell ref="J82:J84"/>
    <mergeCell ref="K82:K84"/>
    <mergeCell ref="L82:L84"/>
    <mergeCell ref="H75:H77"/>
    <mergeCell ref="I75:I77"/>
    <mergeCell ref="J75:J77"/>
    <mergeCell ref="K75:K77"/>
    <mergeCell ref="L75:L77"/>
    <mergeCell ref="G75:G77"/>
    <mergeCell ref="A82:A84"/>
    <mergeCell ref="B82:B84"/>
    <mergeCell ref="C82:C84"/>
    <mergeCell ref="E82:E84"/>
    <mergeCell ref="F82:F84"/>
    <mergeCell ref="A75:A77"/>
    <mergeCell ref="B75:B77"/>
    <mergeCell ref="C75:C77"/>
    <mergeCell ref="E75:E77"/>
    <mergeCell ref="F75:F77"/>
    <mergeCell ref="G72:G74"/>
    <mergeCell ref="H72:H74"/>
    <mergeCell ref="I72:I74"/>
    <mergeCell ref="J72:J74"/>
    <mergeCell ref="K72:K74"/>
    <mergeCell ref="L72:L74"/>
    <mergeCell ref="H69:H71"/>
    <mergeCell ref="I69:I71"/>
    <mergeCell ref="J69:J71"/>
    <mergeCell ref="K69:K71"/>
    <mergeCell ref="L69:L71"/>
    <mergeCell ref="G69:G71"/>
    <mergeCell ref="A72:A74"/>
    <mergeCell ref="B72:B74"/>
    <mergeCell ref="C72:C74"/>
    <mergeCell ref="E72:E74"/>
    <mergeCell ref="F72:F74"/>
    <mergeCell ref="A69:A71"/>
    <mergeCell ref="B69:B71"/>
    <mergeCell ref="C69:C71"/>
    <mergeCell ref="E69:E71"/>
    <mergeCell ref="F69:F71"/>
    <mergeCell ref="L56:L58"/>
    <mergeCell ref="G56:G58"/>
    <mergeCell ref="A62:A64"/>
    <mergeCell ref="B62:B64"/>
    <mergeCell ref="C62:C64"/>
    <mergeCell ref="E62:E64"/>
    <mergeCell ref="F62:F64"/>
    <mergeCell ref="A59:A61"/>
    <mergeCell ref="B59:B61"/>
    <mergeCell ref="C59:C61"/>
    <mergeCell ref="E59:E61"/>
    <mergeCell ref="F59:F61"/>
    <mergeCell ref="G62:G64"/>
    <mergeCell ref="H62:H64"/>
    <mergeCell ref="I62:I64"/>
    <mergeCell ref="J62:J64"/>
    <mergeCell ref="K62:K64"/>
    <mergeCell ref="L62:L64"/>
    <mergeCell ref="H59:H61"/>
    <mergeCell ref="I59:I61"/>
    <mergeCell ref="J59:J61"/>
    <mergeCell ref="K59:K61"/>
    <mergeCell ref="L59:L61"/>
    <mergeCell ref="G59:G61"/>
    <mergeCell ref="A56:A58"/>
    <mergeCell ref="B56:B58"/>
    <mergeCell ref="C56:C58"/>
    <mergeCell ref="E56:E58"/>
    <mergeCell ref="F56:F58"/>
    <mergeCell ref="H56:H58"/>
    <mergeCell ref="I56:I58"/>
    <mergeCell ref="J56:J58"/>
    <mergeCell ref="K56:K58"/>
    <mergeCell ref="K40:K42"/>
    <mergeCell ref="L40:L42"/>
    <mergeCell ref="A43:A50"/>
    <mergeCell ref="B43:B50"/>
    <mergeCell ref="E43:E46"/>
    <mergeCell ref="F43:F46"/>
    <mergeCell ref="G43:G50"/>
    <mergeCell ref="A40:A42"/>
    <mergeCell ref="B40:B42"/>
    <mergeCell ref="C40:C42"/>
    <mergeCell ref="E40:E42"/>
    <mergeCell ref="F40:F42"/>
    <mergeCell ref="G40:G42"/>
    <mergeCell ref="H43:H50"/>
    <mergeCell ref="I43:I46"/>
    <mergeCell ref="J43:J50"/>
    <mergeCell ref="K43:K46"/>
    <mergeCell ref="L43:L50"/>
    <mergeCell ref="E47:E50"/>
    <mergeCell ref="F47:F50"/>
    <mergeCell ref="I47:I50"/>
    <mergeCell ref="K47:K50"/>
    <mergeCell ref="A34:A39"/>
    <mergeCell ref="B34:B39"/>
    <mergeCell ref="E34:E36"/>
    <mergeCell ref="F34:F36"/>
    <mergeCell ref="G34:G39"/>
    <mergeCell ref="H34:H39"/>
    <mergeCell ref="H40:H42"/>
    <mergeCell ref="I40:I42"/>
    <mergeCell ref="J40:J42"/>
    <mergeCell ref="I31:I33"/>
    <mergeCell ref="K31:K33"/>
    <mergeCell ref="I34:I36"/>
    <mergeCell ref="J34:J39"/>
    <mergeCell ref="K34:K36"/>
    <mergeCell ref="L34:L39"/>
    <mergeCell ref="E37:E39"/>
    <mergeCell ref="F37:F39"/>
    <mergeCell ref="I37:I39"/>
    <mergeCell ref="K37:K39"/>
    <mergeCell ref="H21:H23"/>
    <mergeCell ref="I21:I23"/>
    <mergeCell ref="J21:J23"/>
    <mergeCell ref="K21:K23"/>
    <mergeCell ref="L21:L23"/>
    <mergeCell ref="A28:A33"/>
    <mergeCell ref="B28:B30"/>
    <mergeCell ref="E28:E30"/>
    <mergeCell ref="F28:F30"/>
    <mergeCell ref="G28:G33"/>
    <mergeCell ref="A21:A23"/>
    <mergeCell ref="B21:B23"/>
    <mergeCell ref="C21:C23"/>
    <mergeCell ref="E21:E23"/>
    <mergeCell ref="F21:F23"/>
    <mergeCell ref="G21:G23"/>
    <mergeCell ref="H28:H33"/>
    <mergeCell ref="I28:I30"/>
    <mergeCell ref="J28:J33"/>
    <mergeCell ref="K28:K30"/>
    <mergeCell ref="L28:L33"/>
    <mergeCell ref="B31:B33"/>
    <mergeCell ref="E31:E33"/>
    <mergeCell ref="F31:F33"/>
    <mergeCell ref="G12:G14"/>
    <mergeCell ref="E18:E20"/>
    <mergeCell ref="F18:F20"/>
    <mergeCell ref="I18:I20"/>
    <mergeCell ref="J18:J20"/>
    <mergeCell ref="K18:K20"/>
    <mergeCell ref="L18:L20"/>
    <mergeCell ref="G15:G20"/>
    <mergeCell ref="H15:H20"/>
    <mergeCell ref="I15:I17"/>
    <mergeCell ref="J15:J17"/>
    <mergeCell ref="K15:K17"/>
    <mergeCell ref="L15:L17"/>
    <mergeCell ref="A15:A20"/>
    <mergeCell ref="B15:B20"/>
    <mergeCell ref="C15:C20"/>
    <mergeCell ref="E15:E17"/>
    <mergeCell ref="F15:F17"/>
    <mergeCell ref="A12:A14"/>
    <mergeCell ref="B12:B14"/>
    <mergeCell ref="C12:C14"/>
    <mergeCell ref="E12:E14"/>
    <mergeCell ref="F12:F14"/>
    <mergeCell ref="J9:J11"/>
    <mergeCell ref="K9:K11"/>
    <mergeCell ref="L9:L11"/>
    <mergeCell ref="H6:H8"/>
    <mergeCell ref="I6:I8"/>
    <mergeCell ref="J6:J8"/>
    <mergeCell ref="K6:K8"/>
    <mergeCell ref="L6:L8"/>
    <mergeCell ref="H12:H14"/>
    <mergeCell ref="I12:I14"/>
    <mergeCell ref="J12:J14"/>
    <mergeCell ref="K12:K14"/>
    <mergeCell ref="L12:L14"/>
    <mergeCell ref="A9:A11"/>
    <mergeCell ref="B9:B11"/>
    <mergeCell ref="C9:C11"/>
    <mergeCell ref="E9:E11"/>
    <mergeCell ref="F9:F11"/>
    <mergeCell ref="I3:I5"/>
    <mergeCell ref="J3:J5"/>
    <mergeCell ref="K3:K5"/>
    <mergeCell ref="L3:L5"/>
    <mergeCell ref="A6:A8"/>
    <mergeCell ref="B6:B8"/>
    <mergeCell ref="C6:C8"/>
    <mergeCell ref="E6:E8"/>
    <mergeCell ref="F6:F8"/>
    <mergeCell ref="G6:G8"/>
    <mergeCell ref="A3:A5"/>
    <mergeCell ref="B3:B5"/>
    <mergeCell ref="E3:E5"/>
    <mergeCell ref="F3:F5"/>
    <mergeCell ref="G3:G5"/>
    <mergeCell ref="H3:H5"/>
    <mergeCell ref="G9:G11"/>
    <mergeCell ref="H9:H11"/>
    <mergeCell ref="I9:I11"/>
  </mergeCells>
  <conditionalFormatting sqref="F28:F52 I28:I50 K28:K50 I56:I64 K56:K64 F56:F66">
    <cfRule type="colorScale" priority="13">
      <colorScale>
        <cfvo type="num" val="1"/>
        <cfvo type="num" val="2"/>
        <cfvo type="num" val="3"/>
        <color rgb="FFFF0000"/>
        <color rgb="FFFFFF00"/>
        <color rgb="FF00B050"/>
      </colorScale>
    </cfRule>
  </conditionalFormatting>
  <conditionalFormatting sqref="F3:F25">
    <cfRule type="colorScale" priority="20">
      <colorScale>
        <cfvo type="num" val="1"/>
        <cfvo type="num" val="2"/>
        <cfvo type="num" val="3"/>
        <color rgb="FFFF0000"/>
        <color rgb="FFFFFF00"/>
        <color rgb="FF00B050"/>
      </colorScale>
    </cfRule>
  </conditionalFormatting>
  <conditionalFormatting sqref="K3:K23">
    <cfRule type="colorScale" priority="18">
      <colorScale>
        <cfvo type="num" val="1"/>
        <cfvo type="num" val="2"/>
        <cfvo type="num" val="3"/>
        <color rgb="FFFF0000"/>
        <color rgb="FFFFFF00"/>
        <color rgb="FF00B050"/>
      </colorScale>
    </cfRule>
  </conditionalFormatting>
  <conditionalFormatting sqref="I3:I23">
    <cfRule type="colorScale" priority="19">
      <colorScale>
        <cfvo type="num" val="1"/>
        <cfvo type="num" val="2"/>
        <cfvo type="num" val="3"/>
        <color rgb="FFFF0000"/>
        <color rgb="FFFFFF00"/>
        <color rgb="FF00B050"/>
      </colorScale>
    </cfRule>
  </conditionalFormatting>
  <conditionalFormatting sqref="F69:F79">
    <cfRule type="colorScale" priority="9">
      <colorScale>
        <cfvo type="num" val="1"/>
        <cfvo type="num" val="2"/>
        <cfvo type="num" val="3"/>
        <color rgb="FFFF0000"/>
        <color rgb="FFFFFF00"/>
        <color rgb="FF00B050"/>
      </colorScale>
    </cfRule>
  </conditionalFormatting>
  <conditionalFormatting sqref="I69:I77">
    <cfRule type="colorScale" priority="8">
      <colorScale>
        <cfvo type="num" val="1"/>
        <cfvo type="num" val="2"/>
        <cfvo type="num" val="3"/>
        <color rgb="FFFF0000"/>
        <color rgb="FFFFFF00"/>
        <color rgb="FF00B050"/>
      </colorScale>
    </cfRule>
  </conditionalFormatting>
  <conditionalFormatting sqref="K69:K77">
    <cfRule type="colorScale" priority="7">
      <colorScale>
        <cfvo type="num" val="1"/>
        <cfvo type="num" val="2"/>
        <cfvo type="num" val="3"/>
        <color rgb="FFFF0000"/>
        <color rgb="FFFFFF00"/>
        <color rgb="FF00B050"/>
      </colorScale>
    </cfRule>
  </conditionalFormatting>
  <conditionalFormatting sqref="F82:F92">
    <cfRule type="colorScale" priority="6">
      <colorScale>
        <cfvo type="num" val="1"/>
        <cfvo type="num" val="2"/>
        <cfvo type="num" val="3"/>
        <color rgb="FFFF0000"/>
        <color rgb="FFFFFF00"/>
        <color rgb="FF00B050"/>
      </colorScale>
    </cfRule>
  </conditionalFormatting>
  <conditionalFormatting sqref="I82:I90">
    <cfRule type="colorScale" priority="5">
      <colorScale>
        <cfvo type="num" val="1"/>
        <cfvo type="num" val="2"/>
        <cfvo type="num" val="3"/>
        <color rgb="FFFF0000"/>
        <color rgb="FFFFFF00"/>
        <color rgb="FF00B050"/>
      </colorScale>
    </cfRule>
  </conditionalFormatting>
  <conditionalFormatting sqref="K82:K90">
    <cfRule type="colorScale" priority="4">
      <colorScale>
        <cfvo type="num" val="1"/>
        <cfvo type="num" val="2"/>
        <cfvo type="num" val="3"/>
        <color rgb="FFFF0000"/>
        <color rgb="FFFFFF00"/>
        <color rgb="FF00B050"/>
      </colorScale>
    </cfRule>
  </conditionalFormatting>
  <conditionalFormatting sqref="F95:F137">
    <cfRule type="colorScale" priority="3">
      <colorScale>
        <cfvo type="num" val="1"/>
        <cfvo type="num" val="2"/>
        <cfvo type="num" val="3"/>
        <color rgb="FFFF0000"/>
        <color rgb="FFFFFF00"/>
        <color rgb="FF00B050"/>
      </colorScale>
    </cfRule>
  </conditionalFormatting>
  <conditionalFormatting sqref="I95:I135">
    <cfRule type="colorScale" priority="2">
      <colorScale>
        <cfvo type="num" val="1"/>
        <cfvo type="num" val="2"/>
        <cfvo type="num" val="3"/>
        <color rgb="FFFF0000"/>
        <color rgb="FFFFFF00"/>
        <color rgb="FF00B050"/>
      </colorScale>
    </cfRule>
  </conditionalFormatting>
  <conditionalFormatting sqref="K95:K135">
    <cfRule type="colorScale" priority="1">
      <colorScale>
        <cfvo type="num" val="1"/>
        <cfvo type="num" val="2"/>
        <cfvo type="num" val="3"/>
        <color rgb="FFFF0000"/>
        <color rgb="FFFFFF00"/>
        <color rgb="FF00B05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zoomScale="90" zoomScaleNormal="90" workbookViewId="0">
      <selection activeCell="E3" sqref="E3:E5"/>
    </sheetView>
  </sheetViews>
  <sheetFormatPr defaultRowHeight="14.4" x14ac:dyDescent="0.3"/>
  <cols>
    <col min="1" max="1" width="13" customWidth="1"/>
    <col min="2" max="2" width="22.5546875" customWidth="1"/>
    <col min="3" max="3" width="17.44140625" customWidth="1"/>
    <col min="4" max="4" width="18.33203125" customWidth="1"/>
    <col min="5" max="5" width="22" customWidth="1"/>
    <col min="6" max="6" width="6.44140625" customWidth="1"/>
    <col min="8" max="8" width="6.88671875" customWidth="1"/>
    <col min="10" max="10" width="7" customWidth="1"/>
    <col min="11" max="11" width="8" customWidth="1"/>
    <col min="12" max="12" width="7" customWidth="1"/>
  </cols>
  <sheetData>
    <row r="1" spans="1:12" ht="15" thickBot="1" x14ac:dyDescent="0.35"/>
    <row r="2" spans="1:12" ht="24.6" thickBot="1" x14ac:dyDescent="0.35">
      <c r="A2" s="61" t="s">
        <v>59</v>
      </c>
      <c r="B2" s="109" t="s">
        <v>78</v>
      </c>
      <c r="C2" s="109" t="s">
        <v>79</v>
      </c>
      <c r="D2" s="109" t="s">
        <v>80</v>
      </c>
      <c r="E2" s="61" t="s">
        <v>81</v>
      </c>
      <c r="F2" s="61" t="s">
        <v>82</v>
      </c>
      <c r="G2" s="61" t="s">
        <v>83</v>
      </c>
      <c r="H2" s="61" t="s">
        <v>84</v>
      </c>
      <c r="I2" s="62" t="s">
        <v>85</v>
      </c>
      <c r="J2" s="62" t="s">
        <v>34</v>
      </c>
      <c r="K2" s="62" t="s">
        <v>86</v>
      </c>
      <c r="L2" s="62" t="s">
        <v>35</v>
      </c>
    </row>
    <row r="3" spans="1:12" ht="36" x14ac:dyDescent="0.3">
      <c r="A3" s="246" t="s">
        <v>3</v>
      </c>
      <c r="B3" s="246" t="s">
        <v>87</v>
      </c>
      <c r="C3" s="137" t="s">
        <v>307</v>
      </c>
      <c r="D3" s="137" t="s">
        <v>89</v>
      </c>
      <c r="E3" s="267" t="s">
        <v>379</v>
      </c>
      <c r="F3" s="264">
        <v>2</v>
      </c>
      <c r="G3" s="267">
        <v>40</v>
      </c>
      <c r="H3" s="264">
        <f>F3*G3</f>
        <v>80</v>
      </c>
      <c r="I3" s="264">
        <v>1</v>
      </c>
      <c r="J3" s="264">
        <f>I3*G3</f>
        <v>40</v>
      </c>
      <c r="K3" s="264">
        <v>3</v>
      </c>
      <c r="L3" s="264">
        <f>K3*G3</f>
        <v>120</v>
      </c>
    </row>
    <row r="4" spans="1:12" ht="36" x14ac:dyDescent="0.3">
      <c r="A4" s="247"/>
      <c r="B4" s="247"/>
      <c r="C4" s="138"/>
      <c r="D4" s="138" t="s">
        <v>90</v>
      </c>
      <c r="E4" s="268"/>
      <c r="F4" s="265"/>
      <c r="G4" s="268"/>
      <c r="H4" s="265"/>
      <c r="I4" s="265"/>
      <c r="J4" s="265"/>
      <c r="K4" s="265"/>
      <c r="L4" s="265"/>
    </row>
    <row r="5" spans="1:12" ht="72.599999999999994" customHeight="1" thickBot="1" x14ac:dyDescent="0.35">
      <c r="A5" s="248"/>
      <c r="B5" s="248"/>
      <c r="C5" s="139"/>
      <c r="D5" s="139" t="s">
        <v>91</v>
      </c>
      <c r="E5" s="269"/>
      <c r="F5" s="266"/>
      <c r="G5" s="269"/>
      <c r="H5" s="266"/>
      <c r="I5" s="266"/>
      <c r="J5" s="266"/>
      <c r="K5" s="266"/>
      <c r="L5" s="266"/>
    </row>
    <row r="6" spans="1:12" ht="36" x14ac:dyDescent="0.3">
      <c r="A6" s="246" t="s">
        <v>4</v>
      </c>
      <c r="B6" s="246" t="s">
        <v>92</v>
      </c>
      <c r="C6" s="246" t="s">
        <v>308</v>
      </c>
      <c r="D6" s="134" t="s">
        <v>94</v>
      </c>
      <c r="E6" s="270" t="s">
        <v>63</v>
      </c>
      <c r="F6" s="267">
        <v>2</v>
      </c>
      <c r="G6" s="270">
        <v>20</v>
      </c>
      <c r="H6" s="315">
        <f>F6*G6</f>
        <v>40</v>
      </c>
      <c r="I6" s="264">
        <v>1</v>
      </c>
      <c r="J6" s="264">
        <f>I6*G6</f>
        <v>20</v>
      </c>
      <c r="K6" s="264">
        <v>3</v>
      </c>
      <c r="L6" s="264">
        <f>K6*G6</f>
        <v>60</v>
      </c>
    </row>
    <row r="7" spans="1:12" ht="24" x14ac:dyDescent="0.3">
      <c r="A7" s="247"/>
      <c r="B7" s="247"/>
      <c r="C7" s="247"/>
      <c r="D7" s="135" t="s">
        <v>95</v>
      </c>
      <c r="E7" s="270"/>
      <c r="F7" s="268"/>
      <c r="G7" s="270"/>
      <c r="H7" s="315"/>
      <c r="I7" s="265"/>
      <c r="J7" s="265"/>
      <c r="K7" s="265"/>
      <c r="L7" s="265"/>
    </row>
    <row r="8" spans="1:12" ht="24.6" thickBot="1" x14ac:dyDescent="0.35">
      <c r="A8" s="248"/>
      <c r="B8" s="248"/>
      <c r="C8" s="248"/>
      <c r="D8" s="136" t="s">
        <v>96</v>
      </c>
      <c r="E8" s="270"/>
      <c r="F8" s="269"/>
      <c r="G8" s="270"/>
      <c r="H8" s="315"/>
      <c r="I8" s="266"/>
      <c r="J8" s="266"/>
      <c r="K8" s="266"/>
      <c r="L8" s="266"/>
    </row>
    <row r="9" spans="1:12" x14ac:dyDescent="0.3">
      <c r="A9" s="246" t="s">
        <v>97</v>
      </c>
      <c r="B9" s="246" t="s">
        <v>98</v>
      </c>
      <c r="C9" s="246" t="s">
        <v>99</v>
      </c>
      <c r="D9" s="134" t="s">
        <v>100</v>
      </c>
      <c r="E9" s="267" t="s">
        <v>70</v>
      </c>
      <c r="F9" s="267">
        <v>2</v>
      </c>
      <c r="G9" s="267">
        <v>15</v>
      </c>
      <c r="H9" s="264">
        <f>F9*G9</f>
        <v>30</v>
      </c>
      <c r="I9" s="264">
        <v>1</v>
      </c>
      <c r="J9" s="264">
        <f>I9*G9</f>
        <v>15</v>
      </c>
      <c r="K9" s="264">
        <v>3</v>
      </c>
      <c r="L9" s="264">
        <f>K9*G9</f>
        <v>45</v>
      </c>
    </row>
    <row r="10" spans="1:12" x14ac:dyDescent="0.3">
      <c r="A10" s="247"/>
      <c r="B10" s="247"/>
      <c r="C10" s="247"/>
      <c r="D10" s="135" t="s">
        <v>101</v>
      </c>
      <c r="E10" s="268"/>
      <c r="F10" s="268"/>
      <c r="G10" s="268"/>
      <c r="H10" s="265"/>
      <c r="I10" s="265"/>
      <c r="J10" s="265"/>
      <c r="K10" s="265"/>
      <c r="L10" s="265"/>
    </row>
    <row r="11" spans="1:12" ht="39.6" customHeight="1" thickBot="1" x14ac:dyDescent="0.35">
      <c r="A11" s="248"/>
      <c r="B11" s="248"/>
      <c r="C11" s="248"/>
      <c r="D11" s="136" t="s">
        <v>102</v>
      </c>
      <c r="E11" s="269"/>
      <c r="F11" s="269"/>
      <c r="G11" s="269"/>
      <c r="H11" s="266"/>
      <c r="I11" s="266"/>
      <c r="J11" s="266"/>
      <c r="K11" s="266"/>
      <c r="L11" s="266"/>
    </row>
    <row r="12" spans="1:12" ht="36" x14ac:dyDescent="0.3">
      <c r="A12" s="246" t="s">
        <v>6</v>
      </c>
      <c r="B12" s="246" t="s">
        <v>103</v>
      </c>
      <c r="C12" s="246" t="s">
        <v>99</v>
      </c>
      <c r="D12" s="137" t="s">
        <v>104</v>
      </c>
      <c r="E12" s="267" t="s">
        <v>71</v>
      </c>
      <c r="F12" s="267">
        <v>2</v>
      </c>
      <c r="G12" s="267">
        <v>10</v>
      </c>
      <c r="H12" s="264">
        <f>F12*G12</f>
        <v>20</v>
      </c>
      <c r="I12" s="264">
        <v>1</v>
      </c>
      <c r="J12" s="264">
        <f>I12*G12</f>
        <v>10</v>
      </c>
      <c r="K12" s="264">
        <v>3</v>
      </c>
      <c r="L12" s="264">
        <f>K12*G12</f>
        <v>30</v>
      </c>
    </row>
    <row r="13" spans="1:12" ht="36" x14ac:dyDescent="0.3">
      <c r="A13" s="247"/>
      <c r="B13" s="247"/>
      <c r="C13" s="247"/>
      <c r="D13" s="138" t="s">
        <v>105</v>
      </c>
      <c r="E13" s="268"/>
      <c r="F13" s="268"/>
      <c r="G13" s="268"/>
      <c r="H13" s="265"/>
      <c r="I13" s="265"/>
      <c r="J13" s="265"/>
      <c r="K13" s="265"/>
      <c r="L13" s="265"/>
    </row>
    <row r="14" spans="1:12" ht="36.6" thickBot="1" x14ac:dyDescent="0.35">
      <c r="A14" s="248"/>
      <c r="B14" s="248"/>
      <c r="C14" s="248"/>
      <c r="D14" s="139" t="s">
        <v>106</v>
      </c>
      <c r="E14" s="269"/>
      <c r="F14" s="269"/>
      <c r="G14" s="269"/>
      <c r="H14" s="266"/>
      <c r="I14" s="266"/>
      <c r="J14" s="266"/>
      <c r="K14" s="266"/>
      <c r="L14" s="266"/>
    </row>
    <row r="15" spans="1:12" ht="36" x14ac:dyDescent="0.3">
      <c r="A15" s="246" t="s">
        <v>107</v>
      </c>
      <c r="B15" s="246" t="s">
        <v>108</v>
      </c>
      <c r="C15" s="246" t="s">
        <v>99</v>
      </c>
      <c r="D15" s="134" t="s">
        <v>110</v>
      </c>
      <c r="E15" s="267" t="s">
        <v>341</v>
      </c>
      <c r="F15" s="267">
        <v>2</v>
      </c>
      <c r="G15" s="267">
        <v>10</v>
      </c>
      <c r="H15" s="264">
        <f>AVERAGE(F15:F20)*G15</f>
        <v>20</v>
      </c>
      <c r="I15" s="264">
        <v>1</v>
      </c>
      <c r="J15" s="264">
        <f>AVERAGE(I15:I20)*G15</f>
        <v>10</v>
      </c>
      <c r="K15" s="264">
        <v>3</v>
      </c>
      <c r="L15" s="264">
        <f>AVERAGE(K15:K20)*G15</f>
        <v>30</v>
      </c>
    </row>
    <row r="16" spans="1:12" ht="36" x14ac:dyDescent="0.3">
      <c r="A16" s="247"/>
      <c r="B16" s="247"/>
      <c r="C16" s="247"/>
      <c r="D16" s="135" t="s">
        <v>112</v>
      </c>
      <c r="E16" s="268"/>
      <c r="F16" s="268"/>
      <c r="G16" s="268"/>
      <c r="H16" s="265"/>
      <c r="I16" s="265"/>
      <c r="J16" s="265"/>
      <c r="K16" s="265"/>
      <c r="L16" s="265"/>
    </row>
    <row r="17" spans="1:12" ht="36.6" thickBot="1" x14ac:dyDescent="0.35">
      <c r="A17" s="247"/>
      <c r="B17" s="247"/>
      <c r="C17" s="247"/>
      <c r="D17" s="136" t="s">
        <v>113</v>
      </c>
      <c r="E17" s="269"/>
      <c r="F17" s="269"/>
      <c r="G17" s="268"/>
      <c r="H17" s="265"/>
      <c r="I17" s="266"/>
      <c r="J17" s="266"/>
      <c r="K17" s="266"/>
      <c r="L17" s="266"/>
    </row>
    <row r="18" spans="1:12" ht="48" x14ac:dyDescent="0.3">
      <c r="A18" s="247"/>
      <c r="B18" s="247"/>
      <c r="C18" s="247"/>
      <c r="D18" s="134" t="s">
        <v>114</v>
      </c>
      <c r="E18" s="267" t="s">
        <v>72</v>
      </c>
      <c r="F18" s="267">
        <v>2</v>
      </c>
      <c r="G18" s="268"/>
      <c r="H18" s="265"/>
      <c r="I18" s="264">
        <v>1</v>
      </c>
      <c r="J18" s="264">
        <f>I18*G18</f>
        <v>0</v>
      </c>
      <c r="K18" s="264">
        <v>3</v>
      </c>
      <c r="L18" s="264">
        <f>K18*G18</f>
        <v>0</v>
      </c>
    </row>
    <row r="19" spans="1:12" ht="36" x14ac:dyDescent="0.3">
      <c r="A19" s="247"/>
      <c r="B19" s="247"/>
      <c r="C19" s="247"/>
      <c r="D19" s="135" t="s">
        <v>115</v>
      </c>
      <c r="E19" s="268"/>
      <c r="F19" s="268"/>
      <c r="G19" s="268"/>
      <c r="H19" s="265"/>
      <c r="I19" s="265"/>
      <c r="J19" s="265"/>
      <c r="K19" s="265"/>
      <c r="L19" s="265"/>
    </row>
    <row r="20" spans="1:12" ht="48.6" thickBot="1" x14ac:dyDescent="0.35">
      <c r="A20" s="248"/>
      <c r="B20" s="248"/>
      <c r="C20" s="248"/>
      <c r="D20" s="136" t="s">
        <v>116</v>
      </c>
      <c r="E20" s="269"/>
      <c r="F20" s="269"/>
      <c r="G20" s="269"/>
      <c r="H20" s="266"/>
      <c r="I20" s="266"/>
      <c r="J20" s="266"/>
      <c r="K20" s="266"/>
      <c r="L20" s="266"/>
    </row>
    <row r="21" spans="1:12" ht="36" x14ac:dyDescent="0.3">
      <c r="A21" s="246" t="s">
        <v>8</v>
      </c>
      <c r="B21" s="246" t="s">
        <v>117</v>
      </c>
      <c r="C21" s="246" t="s">
        <v>99</v>
      </c>
      <c r="D21" s="137" t="s">
        <v>119</v>
      </c>
      <c r="E21" s="267" t="s">
        <v>73</v>
      </c>
      <c r="F21" s="267">
        <v>2</v>
      </c>
      <c r="G21" s="267">
        <v>5</v>
      </c>
      <c r="H21" s="264">
        <f>F21*G21</f>
        <v>10</v>
      </c>
      <c r="I21" s="264">
        <v>1</v>
      </c>
      <c r="J21" s="264">
        <f>I21*G21</f>
        <v>5</v>
      </c>
      <c r="K21" s="264">
        <v>3</v>
      </c>
      <c r="L21" s="264">
        <f>K21*G21</f>
        <v>15</v>
      </c>
    </row>
    <row r="22" spans="1:12" ht="24" x14ac:dyDescent="0.3">
      <c r="A22" s="247"/>
      <c r="B22" s="247"/>
      <c r="C22" s="247"/>
      <c r="D22" s="138" t="s">
        <v>120</v>
      </c>
      <c r="E22" s="268"/>
      <c r="F22" s="268"/>
      <c r="G22" s="268"/>
      <c r="H22" s="265"/>
      <c r="I22" s="265"/>
      <c r="J22" s="265"/>
      <c r="K22" s="265"/>
      <c r="L22" s="265"/>
    </row>
    <row r="23" spans="1:12" ht="24.6" thickBot="1" x14ac:dyDescent="0.35">
      <c r="A23" s="248"/>
      <c r="B23" s="248"/>
      <c r="C23" s="248"/>
      <c r="D23" s="139" t="s">
        <v>121</v>
      </c>
      <c r="E23" s="269"/>
      <c r="F23" s="269"/>
      <c r="G23" s="269"/>
      <c r="H23" s="266"/>
      <c r="I23" s="266"/>
      <c r="J23" s="266"/>
      <c r="K23" s="266"/>
      <c r="L23" s="266"/>
    </row>
    <row r="24" spans="1:12" x14ac:dyDescent="0.3">
      <c r="A24" s="163"/>
      <c r="B24" s="163"/>
      <c r="C24" s="163"/>
      <c r="D24" s="163"/>
      <c r="E24" s="163"/>
      <c r="F24" s="164" t="s">
        <v>122</v>
      </c>
      <c r="G24" s="164" t="s">
        <v>123</v>
      </c>
      <c r="H24" s="164" t="s">
        <v>123</v>
      </c>
      <c r="I24" s="164"/>
      <c r="J24" s="165">
        <f>SUM(J3:J21)</f>
        <v>100</v>
      </c>
      <c r="K24" s="166"/>
      <c r="L24" s="165">
        <f>SUM(L3:L21)</f>
        <v>300</v>
      </c>
    </row>
    <row r="25" spans="1:12" x14ac:dyDescent="0.3">
      <c r="A25" s="163"/>
      <c r="B25" s="163"/>
      <c r="C25" s="163"/>
      <c r="D25" s="163"/>
      <c r="E25" s="163"/>
      <c r="F25" s="205">
        <f>AVERAGE(F3:F24)</f>
        <v>2</v>
      </c>
      <c r="G25" s="163">
        <f>SUM(G3:G23)</f>
        <v>100</v>
      </c>
      <c r="H25" s="168">
        <f>SUM(H3:H23)</f>
        <v>200</v>
      </c>
      <c r="I25" s="164"/>
      <c r="J25" s="166" t="s">
        <v>34</v>
      </c>
      <c r="K25" s="166"/>
      <c r="L25" s="166" t="s">
        <v>35</v>
      </c>
    </row>
    <row r="26" spans="1:12" x14ac:dyDescent="0.3">
      <c r="A26" s="163"/>
      <c r="B26" s="163"/>
      <c r="C26" s="163"/>
      <c r="D26" s="163"/>
      <c r="E26" s="163"/>
      <c r="F26" s="167"/>
      <c r="G26" s="163"/>
      <c r="H26" s="164"/>
      <c r="I26" s="164"/>
      <c r="J26" s="166"/>
      <c r="K26" s="166"/>
      <c r="L26" s="166"/>
    </row>
    <row r="27" spans="1:12" ht="15" thickBot="1" x14ac:dyDescent="0.35">
      <c r="A27" t="s">
        <v>168</v>
      </c>
    </row>
    <row r="28" spans="1:12" ht="24.6" thickBot="1" x14ac:dyDescent="0.35">
      <c r="A28" s="77" t="s">
        <v>59</v>
      </c>
      <c r="B28" s="80" t="s">
        <v>78</v>
      </c>
      <c r="C28" s="80" t="s">
        <v>79</v>
      </c>
      <c r="D28" s="80" t="s">
        <v>80</v>
      </c>
      <c r="E28" s="77" t="s">
        <v>81</v>
      </c>
      <c r="F28" s="77" t="s">
        <v>82</v>
      </c>
      <c r="G28" s="77" t="s">
        <v>83</v>
      </c>
      <c r="H28" s="77" t="s">
        <v>84</v>
      </c>
      <c r="I28" s="78" t="s">
        <v>124</v>
      </c>
      <c r="J28" s="78" t="s">
        <v>34</v>
      </c>
      <c r="K28" s="78" t="s">
        <v>125</v>
      </c>
      <c r="L28" s="78" t="s">
        <v>35</v>
      </c>
    </row>
    <row r="29" spans="1:12" ht="24" x14ac:dyDescent="0.3">
      <c r="A29" s="274" t="s">
        <v>74</v>
      </c>
      <c r="B29" s="281" t="s">
        <v>126</v>
      </c>
      <c r="C29" s="81" t="s">
        <v>312</v>
      </c>
      <c r="D29" s="81" t="s">
        <v>127</v>
      </c>
      <c r="E29" s="240" t="s">
        <v>128</v>
      </c>
      <c r="F29" s="240">
        <v>3</v>
      </c>
      <c r="G29" s="277">
        <v>34</v>
      </c>
      <c r="H29" s="278">
        <f>(AVERAGE(F29:F34))*G29</f>
        <v>85</v>
      </c>
      <c r="I29" s="240">
        <v>1</v>
      </c>
      <c r="J29" s="241">
        <f>(AVERAGE(I29:I34)*G29)</f>
        <v>34</v>
      </c>
      <c r="K29" s="240">
        <v>3</v>
      </c>
      <c r="L29" s="278">
        <f>(AVERAGE(K29:K34)*G29)</f>
        <v>102</v>
      </c>
    </row>
    <row r="30" spans="1:12" ht="60" x14ac:dyDescent="0.3">
      <c r="A30" s="274"/>
      <c r="B30" s="281"/>
      <c r="C30" s="81" t="s">
        <v>313</v>
      </c>
      <c r="D30" s="81" t="s">
        <v>129</v>
      </c>
      <c r="E30" s="241"/>
      <c r="F30" s="241"/>
      <c r="G30" s="277"/>
      <c r="H30" s="279"/>
      <c r="I30" s="241"/>
      <c r="J30" s="241"/>
      <c r="K30" s="241"/>
      <c r="L30" s="279"/>
    </row>
    <row r="31" spans="1:12" ht="15" thickBot="1" x14ac:dyDescent="0.35">
      <c r="A31" s="274"/>
      <c r="B31" s="285"/>
      <c r="C31" s="82"/>
      <c r="D31" s="82" t="s">
        <v>130</v>
      </c>
      <c r="E31" s="242"/>
      <c r="F31" s="242"/>
      <c r="G31" s="277"/>
      <c r="H31" s="279"/>
      <c r="I31" s="242"/>
      <c r="J31" s="241"/>
      <c r="K31" s="242"/>
      <c r="L31" s="279"/>
    </row>
    <row r="32" spans="1:12" ht="36" x14ac:dyDescent="0.3">
      <c r="A32" s="274"/>
      <c r="B32" s="280" t="s">
        <v>131</v>
      </c>
      <c r="C32" s="131" t="s">
        <v>314</v>
      </c>
      <c r="D32" s="128" t="s">
        <v>133</v>
      </c>
      <c r="E32" s="240" t="s">
        <v>342</v>
      </c>
      <c r="F32" s="240">
        <v>2</v>
      </c>
      <c r="G32" s="277"/>
      <c r="H32" s="279"/>
      <c r="I32" s="240">
        <v>1</v>
      </c>
      <c r="J32" s="241"/>
      <c r="K32" s="240">
        <v>3</v>
      </c>
      <c r="L32" s="279"/>
    </row>
    <row r="33" spans="1:12" ht="108" x14ac:dyDescent="0.3">
      <c r="A33" s="274"/>
      <c r="B33" s="281"/>
      <c r="C33" s="132" t="s">
        <v>316</v>
      </c>
      <c r="D33" s="129" t="s">
        <v>135</v>
      </c>
      <c r="E33" s="241"/>
      <c r="F33" s="241"/>
      <c r="G33" s="277"/>
      <c r="H33" s="279"/>
      <c r="I33" s="241"/>
      <c r="J33" s="241"/>
      <c r="K33" s="241"/>
      <c r="L33" s="279"/>
    </row>
    <row r="34" spans="1:12" ht="36.6" thickBot="1" x14ac:dyDescent="0.35">
      <c r="A34" s="274"/>
      <c r="B34" s="281"/>
      <c r="C34" s="133"/>
      <c r="D34" s="130" t="s">
        <v>136</v>
      </c>
      <c r="E34" s="241"/>
      <c r="F34" s="242"/>
      <c r="G34" s="277"/>
      <c r="H34" s="279"/>
      <c r="I34" s="242"/>
      <c r="J34" s="241"/>
      <c r="K34" s="242"/>
      <c r="L34" s="279"/>
    </row>
    <row r="35" spans="1:12" ht="36" x14ac:dyDescent="0.3">
      <c r="A35" s="283" t="s">
        <v>75</v>
      </c>
      <c r="B35" s="280" t="s">
        <v>138</v>
      </c>
      <c r="C35" s="132" t="s">
        <v>137</v>
      </c>
      <c r="D35" s="131" t="s">
        <v>139</v>
      </c>
      <c r="E35" s="240" t="s">
        <v>343</v>
      </c>
      <c r="F35" s="240">
        <v>1</v>
      </c>
      <c r="G35" s="286">
        <v>25</v>
      </c>
      <c r="H35" s="278">
        <f>AVERAGE(F35:F40)*G35</f>
        <v>25</v>
      </c>
      <c r="I35" s="240">
        <v>1</v>
      </c>
      <c r="J35" s="240">
        <f>AVERAGE(I35:I40)*G35</f>
        <v>25</v>
      </c>
      <c r="K35" s="240">
        <v>3</v>
      </c>
      <c r="L35" s="278">
        <f>AVERAGE(K35:K40)*G35</f>
        <v>75</v>
      </c>
    </row>
    <row r="36" spans="1:12" ht="24" x14ac:dyDescent="0.3">
      <c r="A36" s="274"/>
      <c r="B36" s="281"/>
      <c r="C36" s="132" t="s">
        <v>141</v>
      </c>
      <c r="D36" s="132" t="s">
        <v>165</v>
      </c>
      <c r="E36" s="241"/>
      <c r="F36" s="241"/>
      <c r="G36" s="277"/>
      <c r="H36" s="279"/>
      <c r="I36" s="241"/>
      <c r="J36" s="241"/>
      <c r="K36" s="241"/>
      <c r="L36" s="279"/>
    </row>
    <row r="37" spans="1:12" ht="60.6" thickBot="1" x14ac:dyDescent="0.35">
      <c r="A37" s="274"/>
      <c r="B37" s="281"/>
      <c r="C37" s="132" t="s">
        <v>142</v>
      </c>
      <c r="D37" s="133" t="s">
        <v>166</v>
      </c>
      <c r="E37" s="242"/>
      <c r="F37" s="242"/>
      <c r="G37" s="277"/>
      <c r="H37" s="279"/>
      <c r="I37" s="242"/>
      <c r="J37" s="241"/>
      <c r="K37" s="242"/>
      <c r="L37" s="279"/>
    </row>
    <row r="38" spans="1:12" ht="36" x14ac:dyDescent="0.3">
      <c r="A38" s="274"/>
      <c r="B38" s="281"/>
      <c r="C38" s="132"/>
      <c r="D38" s="89" t="s">
        <v>143</v>
      </c>
      <c r="E38" s="240" t="s">
        <v>344</v>
      </c>
      <c r="F38" s="240">
        <v>1</v>
      </c>
      <c r="G38" s="277"/>
      <c r="H38" s="279"/>
      <c r="I38" s="240">
        <v>1</v>
      </c>
      <c r="J38" s="241"/>
      <c r="K38" s="240">
        <v>3</v>
      </c>
      <c r="L38" s="279"/>
    </row>
    <row r="39" spans="1:12" ht="36" x14ac:dyDescent="0.3">
      <c r="A39" s="274"/>
      <c r="B39" s="281"/>
      <c r="C39" s="132"/>
      <c r="D39" s="89" t="s">
        <v>145</v>
      </c>
      <c r="E39" s="241"/>
      <c r="F39" s="241"/>
      <c r="G39" s="277"/>
      <c r="H39" s="279"/>
      <c r="I39" s="241"/>
      <c r="J39" s="241"/>
      <c r="K39" s="241"/>
      <c r="L39" s="279"/>
    </row>
    <row r="40" spans="1:12" ht="24.6" thickBot="1" x14ac:dyDescent="0.35">
      <c r="A40" s="284"/>
      <c r="B40" s="285"/>
      <c r="C40" s="133"/>
      <c r="D40" s="90" t="s">
        <v>146</v>
      </c>
      <c r="E40" s="242"/>
      <c r="F40" s="242"/>
      <c r="G40" s="287"/>
      <c r="H40" s="282"/>
      <c r="I40" s="242"/>
      <c r="J40" s="242"/>
      <c r="K40" s="242"/>
      <c r="L40" s="282"/>
    </row>
    <row r="41" spans="1:12" ht="24" x14ac:dyDescent="0.3">
      <c r="A41" s="283" t="s">
        <v>76</v>
      </c>
      <c r="B41" s="261" t="s">
        <v>147</v>
      </c>
      <c r="C41" s="255" t="s">
        <v>319</v>
      </c>
      <c r="D41" s="91" t="s">
        <v>149</v>
      </c>
      <c r="E41" s="240" t="s">
        <v>345</v>
      </c>
      <c r="F41" s="240">
        <v>3</v>
      </c>
      <c r="G41" s="286">
        <v>25</v>
      </c>
      <c r="H41" s="278">
        <f>F41*G41</f>
        <v>75</v>
      </c>
      <c r="I41" s="240">
        <v>1</v>
      </c>
      <c r="J41" s="240">
        <f>I41*G41</f>
        <v>25</v>
      </c>
      <c r="K41" s="240">
        <v>3</v>
      </c>
      <c r="L41" s="278">
        <f>K41*G41</f>
        <v>75</v>
      </c>
    </row>
    <row r="42" spans="1:12" ht="48" x14ac:dyDescent="0.3">
      <c r="A42" s="274"/>
      <c r="B42" s="262"/>
      <c r="C42" s="256"/>
      <c r="D42" s="81" t="s">
        <v>151</v>
      </c>
      <c r="E42" s="241"/>
      <c r="F42" s="241"/>
      <c r="G42" s="277"/>
      <c r="H42" s="279"/>
      <c r="I42" s="241"/>
      <c r="J42" s="241"/>
      <c r="K42" s="241"/>
      <c r="L42" s="279"/>
    </row>
    <row r="43" spans="1:12" ht="36.6" thickBot="1" x14ac:dyDescent="0.35">
      <c r="A43" s="284"/>
      <c r="B43" s="263"/>
      <c r="C43" s="257"/>
      <c r="D43" s="81" t="s">
        <v>152</v>
      </c>
      <c r="E43" s="242"/>
      <c r="F43" s="242"/>
      <c r="G43" s="287"/>
      <c r="H43" s="282"/>
      <c r="I43" s="242"/>
      <c r="J43" s="242"/>
      <c r="K43" s="242"/>
      <c r="L43" s="282"/>
    </row>
    <row r="44" spans="1:12" ht="48" x14ac:dyDescent="0.3">
      <c r="A44" s="319" t="s">
        <v>77</v>
      </c>
      <c r="B44" s="291" t="s">
        <v>153</v>
      </c>
      <c r="C44" s="92" t="s">
        <v>154</v>
      </c>
      <c r="D44" s="93" t="s">
        <v>155</v>
      </c>
      <c r="E44" s="294" t="s">
        <v>156</v>
      </c>
      <c r="F44" s="294">
        <v>1</v>
      </c>
      <c r="G44" s="297">
        <v>16</v>
      </c>
      <c r="H44" s="278">
        <f>(AVERAGE(F44:F51))*G44</f>
        <v>16</v>
      </c>
      <c r="I44" s="294">
        <v>1</v>
      </c>
      <c r="J44" s="278">
        <f>(AVERAGE(I44:I51))*G44</f>
        <v>16</v>
      </c>
      <c r="K44" s="294">
        <v>3</v>
      </c>
      <c r="L44" s="278">
        <f>(AVERAGE(K44:K51))*G44</f>
        <v>48</v>
      </c>
    </row>
    <row r="45" spans="1:12" ht="36" x14ac:dyDescent="0.3">
      <c r="A45" s="320"/>
      <c r="B45" s="292"/>
      <c r="C45" s="94"/>
      <c r="D45" s="95" t="s">
        <v>157</v>
      </c>
      <c r="E45" s="295"/>
      <c r="F45" s="295"/>
      <c r="G45" s="298"/>
      <c r="H45" s="279"/>
      <c r="I45" s="295"/>
      <c r="J45" s="279"/>
      <c r="K45" s="295"/>
      <c r="L45" s="279"/>
    </row>
    <row r="46" spans="1:12" ht="60" x14ac:dyDescent="0.3">
      <c r="A46" s="320"/>
      <c r="B46" s="292"/>
      <c r="C46" s="96"/>
      <c r="D46" s="95" t="s">
        <v>158</v>
      </c>
      <c r="E46" s="295"/>
      <c r="F46" s="295"/>
      <c r="G46" s="298"/>
      <c r="H46" s="279"/>
      <c r="I46" s="295"/>
      <c r="J46" s="279"/>
      <c r="K46" s="295"/>
      <c r="L46" s="279"/>
    </row>
    <row r="47" spans="1:12" ht="60.6" thickBot="1" x14ac:dyDescent="0.35">
      <c r="A47" s="320"/>
      <c r="B47" s="292"/>
      <c r="C47" s="96"/>
      <c r="D47" s="97" t="s">
        <v>160</v>
      </c>
      <c r="E47" s="296"/>
      <c r="F47" s="296"/>
      <c r="G47" s="298"/>
      <c r="H47" s="279"/>
      <c r="I47" s="296"/>
      <c r="J47" s="279"/>
      <c r="K47" s="296"/>
      <c r="L47" s="279"/>
    </row>
    <row r="48" spans="1:12" ht="36" x14ac:dyDescent="0.3">
      <c r="A48" s="320"/>
      <c r="B48" s="292"/>
      <c r="C48" s="96"/>
      <c r="D48" s="93" t="s">
        <v>161</v>
      </c>
      <c r="E48" s="294" t="s">
        <v>33</v>
      </c>
      <c r="F48" s="294"/>
      <c r="G48" s="298"/>
      <c r="H48" s="279"/>
      <c r="I48" s="294"/>
      <c r="J48" s="279"/>
      <c r="K48" s="294"/>
      <c r="L48" s="279"/>
    </row>
    <row r="49" spans="1:12" ht="48" x14ac:dyDescent="0.3">
      <c r="A49" s="320"/>
      <c r="B49" s="292"/>
      <c r="C49" s="96"/>
      <c r="D49" s="95" t="s">
        <v>162</v>
      </c>
      <c r="E49" s="295"/>
      <c r="F49" s="295"/>
      <c r="G49" s="298"/>
      <c r="H49" s="279"/>
      <c r="I49" s="295"/>
      <c r="J49" s="279"/>
      <c r="K49" s="295"/>
      <c r="L49" s="279"/>
    </row>
    <row r="50" spans="1:12" ht="48" x14ac:dyDescent="0.3">
      <c r="A50" s="320"/>
      <c r="B50" s="292"/>
      <c r="C50" s="96"/>
      <c r="D50" s="95" t="s">
        <v>163</v>
      </c>
      <c r="E50" s="295"/>
      <c r="F50" s="295"/>
      <c r="G50" s="298"/>
      <c r="H50" s="279"/>
      <c r="I50" s="295"/>
      <c r="J50" s="279"/>
      <c r="K50" s="295"/>
      <c r="L50" s="279"/>
    </row>
    <row r="51" spans="1:12" ht="36.6" thickBot="1" x14ac:dyDescent="0.35">
      <c r="A51" s="321"/>
      <c r="B51" s="293"/>
      <c r="C51" s="98"/>
      <c r="D51" s="97" t="s">
        <v>164</v>
      </c>
      <c r="E51" s="296"/>
      <c r="F51" s="296"/>
      <c r="G51" s="299"/>
      <c r="H51" s="282"/>
      <c r="I51" s="296"/>
      <c r="J51" s="282"/>
      <c r="K51" s="296"/>
      <c r="L51" s="282"/>
    </row>
    <row r="52" spans="1:12" x14ac:dyDescent="0.3">
      <c r="A52" s="79"/>
      <c r="B52" s="79"/>
      <c r="C52" s="79"/>
      <c r="D52" s="79"/>
      <c r="E52" s="79"/>
      <c r="F52" s="71" t="s">
        <v>122</v>
      </c>
      <c r="G52" s="71" t="s">
        <v>123</v>
      </c>
      <c r="H52" s="71" t="s">
        <v>123</v>
      </c>
      <c r="I52" s="79"/>
      <c r="J52" s="71">
        <f>SUM(J29:J44)</f>
        <v>100</v>
      </c>
      <c r="K52" s="71"/>
      <c r="L52" s="70">
        <f>SUM(L29:L44)</f>
        <v>300</v>
      </c>
    </row>
    <row r="53" spans="1:12" x14ac:dyDescent="0.3">
      <c r="A53" s="79"/>
      <c r="B53" s="79"/>
      <c r="C53" s="79"/>
      <c r="D53" s="79"/>
      <c r="E53" s="79"/>
      <c r="F53" s="71">
        <f>AVERAGE(F29:F51)</f>
        <v>1.8333333333333333</v>
      </c>
      <c r="G53" s="71">
        <f>SUM(G29:G51)</f>
        <v>100</v>
      </c>
      <c r="H53" s="71">
        <f>SUM(H29:H51)</f>
        <v>201</v>
      </c>
      <c r="I53" s="71"/>
      <c r="J53" s="71" t="s">
        <v>34</v>
      </c>
      <c r="K53" s="71"/>
      <c r="L53" s="71" t="s">
        <v>35</v>
      </c>
    </row>
    <row r="55" spans="1:12" ht="15" thickBot="1" x14ac:dyDescent="0.35">
      <c r="A55" t="s">
        <v>348</v>
      </c>
    </row>
    <row r="56" spans="1:12" ht="24.6" thickBot="1" x14ac:dyDescent="0.35">
      <c r="A56" s="103" t="s">
        <v>59</v>
      </c>
      <c r="B56" s="104" t="s">
        <v>78</v>
      </c>
      <c r="C56" s="104" t="s">
        <v>79</v>
      </c>
      <c r="D56" s="104" t="s">
        <v>80</v>
      </c>
      <c r="E56" s="103" t="s">
        <v>81</v>
      </c>
      <c r="F56" s="103" t="s">
        <v>82</v>
      </c>
      <c r="G56" s="103" t="s">
        <v>83</v>
      </c>
      <c r="H56" s="103" t="s">
        <v>84</v>
      </c>
      <c r="I56" s="78" t="s">
        <v>124</v>
      </c>
      <c r="J56" s="78" t="s">
        <v>34</v>
      </c>
      <c r="K56" s="78" t="s">
        <v>125</v>
      </c>
      <c r="L56" s="78" t="s">
        <v>35</v>
      </c>
    </row>
    <row r="57" spans="1:12" ht="24" x14ac:dyDescent="0.3">
      <c r="A57" s="317" t="s">
        <v>17</v>
      </c>
      <c r="B57" s="252" t="s">
        <v>170</v>
      </c>
      <c r="C57" s="280" t="s">
        <v>321</v>
      </c>
      <c r="D57" s="106" t="s">
        <v>187</v>
      </c>
      <c r="E57" s="240" t="s">
        <v>358</v>
      </c>
      <c r="F57" s="240">
        <v>3</v>
      </c>
      <c r="G57" s="240">
        <v>50</v>
      </c>
      <c r="H57" s="243">
        <f>F57*G57</f>
        <v>150</v>
      </c>
      <c r="I57" s="240">
        <v>1</v>
      </c>
      <c r="J57" s="243">
        <f>I57*G57</f>
        <v>50</v>
      </c>
      <c r="K57" s="240">
        <v>3</v>
      </c>
      <c r="L57" s="243">
        <f>K57*G57</f>
        <v>150</v>
      </c>
    </row>
    <row r="58" spans="1:12" ht="36" x14ac:dyDescent="0.3">
      <c r="A58" s="316"/>
      <c r="B58" s="253"/>
      <c r="C58" s="281"/>
      <c r="D58" s="89" t="s">
        <v>172</v>
      </c>
      <c r="E58" s="241"/>
      <c r="F58" s="241"/>
      <c r="G58" s="241"/>
      <c r="H58" s="244"/>
      <c r="I58" s="241"/>
      <c r="J58" s="244"/>
      <c r="K58" s="241"/>
      <c r="L58" s="244"/>
    </row>
    <row r="59" spans="1:12" ht="36.6" thickBot="1" x14ac:dyDescent="0.35">
      <c r="A59" s="318"/>
      <c r="B59" s="254"/>
      <c r="C59" s="285"/>
      <c r="D59" s="90" t="s">
        <v>173</v>
      </c>
      <c r="E59" s="242"/>
      <c r="F59" s="242"/>
      <c r="G59" s="242"/>
      <c r="H59" s="245"/>
      <c r="I59" s="242"/>
      <c r="J59" s="245"/>
      <c r="K59" s="242"/>
      <c r="L59" s="245"/>
    </row>
    <row r="60" spans="1:12" ht="24" x14ac:dyDescent="0.3">
      <c r="A60" s="252" t="s">
        <v>19</v>
      </c>
      <c r="B60" s="255" t="s">
        <v>174</v>
      </c>
      <c r="C60" s="261" t="s">
        <v>323</v>
      </c>
      <c r="D60" s="107" t="s">
        <v>175</v>
      </c>
      <c r="E60" s="240" t="s">
        <v>346</v>
      </c>
      <c r="F60" s="240">
        <v>3</v>
      </c>
      <c r="G60" s="240">
        <v>25</v>
      </c>
      <c r="H60" s="243">
        <f>F60*G60</f>
        <v>75</v>
      </c>
      <c r="I60" s="240">
        <v>1</v>
      </c>
      <c r="J60" s="243">
        <f t="shared" ref="J60" si="0">I60*G60</f>
        <v>25</v>
      </c>
      <c r="K60" s="240">
        <v>3</v>
      </c>
      <c r="L60" s="243">
        <f t="shared" ref="L60" si="1">K60*G60</f>
        <v>75</v>
      </c>
    </row>
    <row r="61" spans="1:12" ht="24" x14ac:dyDescent="0.3">
      <c r="A61" s="253"/>
      <c r="B61" s="256"/>
      <c r="C61" s="262"/>
      <c r="D61" s="107" t="s">
        <v>176</v>
      </c>
      <c r="E61" s="241"/>
      <c r="F61" s="241"/>
      <c r="G61" s="241"/>
      <c r="H61" s="244"/>
      <c r="I61" s="241"/>
      <c r="J61" s="244"/>
      <c r="K61" s="241"/>
      <c r="L61" s="244"/>
    </row>
    <row r="62" spans="1:12" ht="24.6" thickBot="1" x14ac:dyDescent="0.35">
      <c r="A62" s="254"/>
      <c r="B62" s="257"/>
      <c r="C62" s="263"/>
      <c r="D62" s="108" t="s">
        <v>177</v>
      </c>
      <c r="E62" s="242"/>
      <c r="F62" s="242"/>
      <c r="G62" s="242"/>
      <c r="H62" s="245"/>
      <c r="I62" s="242"/>
      <c r="J62" s="245"/>
      <c r="K62" s="242"/>
      <c r="L62" s="245"/>
    </row>
    <row r="63" spans="1:12" x14ac:dyDescent="0.3">
      <c r="A63" s="252" t="s">
        <v>20</v>
      </c>
      <c r="B63" s="255" t="s">
        <v>178</v>
      </c>
      <c r="C63" s="255" t="s">
        <v>179</v>
      </c>
      <c r="D63" s="81" t="s">
        <v>188</v>
      </c>
      <c r="E63" s="240" t="s">
        <v>347</v>
      </c>
      <c r="F63" s="240">
        <v>3</v>
      </c>
      <c r="G63" s="240">
        <v>25</v>
      </c>
      <c r="H63" s="243">
        <f>F63*G63</f>
        <v>75</v>
      </c>
      <c r="I63" s="240">
        <v>1</v>
      </c>
      <c r="J63" s="243">
        <f t="shared" ref="J63" si="2">I63*G63</f>
        <v>25</v>
      </c>
      <c r="K63" s="240">
        <v>3</v>
      </c>
      <c r="L63" s="243">
        <f t="shared" ref="L63" si="3">K63*G63</f>
        <v>75</v>
      </c>
    </row>
    <row r="64" spans="1:12" x14ac:dyDescent="0.3">
      <c r="A64" s="253"/>
      <c r="B64" s="256"/>
      <c r="C64" s="256"/>
      <c r="D64" s="81" t="s">
        <v>189</v>
      </c>
      <c r="E64" s="241"/>
      <c r="F64" s="241"/>
      <c r="G64" s="241"/>
      <c r="H64" s="244"/>
      <c r="I64" s="241"/>
      <c r="J64" s="244"/>
      <c r="K64" s="241"/>
      <c r="L64" s="244"/>
    </row>
    <row r="65" spans="1:12" ht="48.6" thickBot="1" x14ac:dyDescent="0.35">
      <c r="A65" s="254"/>
      <c r="B65" s="257"/>
      <c r="C65" s="257"/>
      <c r="D65" s="82" t="s">
        <v>190</v>
      </c>
      <c r="E65" s="242"/>
      <c r="F65" s="242"/>
      <c r="G65" s="242"/>
      <c r="H65" s="245"/>
      <c r="I65" s="242"/>
      <c r="J65" s="245"/>
      <c r="K65" s="242"/>
      <c r="L65" s="245"/>
    </row>
    <row r="66" spans="1:12" x14ac:dyDescent="0.3">
      <c r="A66" s="79"/>
      <c r="B66" s="79"/>
      <c r="C66" s="79"/>
      <c r="D66" s="79"/>
      <c r="E66" s="79"/>
      <c r="F66" s="71" t="s">
        <v>122</v>
      </c>
      <c r="G66" s="71" t="s">
        <v>123</v>
      </c>
      <c r="H66" s="71" t="s">
        <v>123</v>
      </c>
      <c r="I66" s="71"/>
      <c r="J66" s="71" t="s">
        <v>34</v>
      </c>
      <c r="K66" s="71"/>
      <c r="L66" s="71" t="s">
        <v>35</v>
      </c>
    </row>
    <row r="67" spans="1:12" x14ac:dyDescent="0.3">
      <c r="A67" s="79"/>
      <c r="B67" s="79"/>
      <c r="C67" s="79"/>
      <c r="D67" s="79"/>
      <c r="E67" s="79"/>
      <c r="F67" s="79">
        <f>AVERAGE(F57:F65)</f>
        <v>3</v>
      </c>
      <c r="G67" s="71">
        <f>SUM(G57:G65)</f>
        <v>100</v>
      </c>
      <c r="H67" s="70">
        <f>SUM(H57:H65)</f>
        <v>300</v>
      </c>
      <c r="I67" s="71"/>
      <c r="J67" s="70">
        <f>SUM(J57:J65)</f>
        <v>100</v>
      </c>
      <c r="K67" s="71"/>
      <c r="L67" s="70">
        <f>SUM(L57:L65)</f>
        <v>300</v>
      </c>
    </row>
    <row r="69" spans="1:12" ht="15" thickBot="1" x14ac:dyDescent="0.35">
      <c r="A69" t="s">
        <v>206</v>
      </c>
    </row>
    <row r="70" spans="1:12" ht="24.6" thickBot="1" x14ac:dyDescent="0.35">
      <c r="A70" s="103" t="s">
        <v>59</v>
      </c>
      <c r="B70" s="104" t="s">
        <v>78</v>
      </c>
      <c r="C70" s="104" t="s">
        <v>79</v>
      </c>
      <c r="D70" s="104" t="s">
        <v>80</v>
      </c>
      <c r="E70" s="103" t="s">
        <v>81</v>
      </c>
      <c r="F70" s="103" t="s">
        <v>82</v>
      </c>
      <c r="G70" s="103" t="s">
        <v>83</v>
      </c>
      <c r="H70" s="103" t="s">
        <v>84</v>
      </c>
      <c r="I70" s="78" t="s">
        <v>327</v>
      </c>
      <c r="J70" s="78" t="s">
        <v>34</v>
      </c>
      <c r="K70" s="78" t="s">
        <v>125</v>
      </c>
      <c r="L70" s="78" t="s">
        <v>35</v>
      </c>
    </row>
    <row r="71" spans="1:12" x14ac:dyDescent="0.3">
      <c r="A71" s="252" t="s">
        <v>24</v>
      </c>
      <c r="B71" s="255" t="s">
        <v>191</v>
      </c>
      <c r="C71" s="261" t="s">
        <v>328</v>
      </c>
      <c r="D71" s="106" t="s">
        <v>192</v>
      </c>
      <c r="E71" s="240" t="s">
        <v>349</v>
      </c>
      <c r="F71" s="240">
        <v>2</v>
      </c>
      <c r="G71" s="240">
        <v>40</v>
      </c>
      <c r="H71" s="243">
        <f>F71*G71</f>
        <v>80</v>
      </c>
      <c r="I71" s="240">
        <v>1</v>
      </c>
      <c r="J71" s="243">
        <f>I71*G71</f>
        <v>40</v>
      </c>
      <c r="K71" s="240">
        <v>3</v>
      </c>
      <c r="L71" s="243">
        <f>K71*G71</f>
        <v>120</v>
      </c>
    </row>
    <row r="72" spans="1:12" x14ac:dyDescent="0.3">
      <c r="A72" s="253"/>
      <c r="B72" s="256"/>
      <c r="C72" s="262"/>
      <c r="D72" s="89" t="s">
        <v>193</v>
      </c>
      <c r="E72" s="241"/>
      <c r="F72" s="241"/>
      <c r="G72" s="241"/>
      <c r="H72" s="244"/>
      <c r="I72" s="241"/>
      <c r="J72" s="244"/>
      <c r="K72" s="241"/>
      <c r="L72" s="244"/>
    </row>
    <row r="73" spans="1:12" ht="72" customHeight="1" thickBot="1" x14ac:dyDescent="0.35">
      <c r="A73" s="254"/>
      <c r="B73" s="257"/>
      <c r="C73" s="263"/>
      <c r="D73" s="90" t="s">
        <v>194</v>
      </c>
      <c r="E73" s="242"/>
      <c r="F73" s="242"/>
      <c r="G73" s="242"/>
      <c r="H73" s="245"/>
      <c r="I73" s="242"/>
      <c r="J73" s="245"/>
      <c r="K73" s="242"/>
      <c r="L73" s="245"/>
    </row>
    <row r="74" spans="1:12" ht="24" x14ac:dyDescent="0.3">
      <c r="A74" s="252" t="s">
        <v>25</v>
      </c>
      <c r="B74" s="258" t="s">
        <v>205</v>
      </c>
      <c r="C74" s="255" t="s">
        <v>330</v>
      </c>
      <c r="D74" s="91" t="s">
        <v>195</v>
      </c>
      <c r="E74" s="240" t="s">
        <v>350</v>
      </c>
      <c r="F74" s="240">
        <v>2</v>
      </c>
      <c r="G74" s="240">
        <v>35</v>
      </c>
      <c r="H74" s="243">
        <f>F74*G74</f>
        <v>70</v>
      </c>
      <c r="I74" s="240">
        <v>1</v>
      </c>
      <c r="J74" s="243">
        <f t="shared" ref="J74" si="4">I74*G74</f>
        <v>35</v>
      </c>
      <c r="K74" s="240">
        <v>3</v>
      </c>
      <c r="L74" s="243">
        <f t="shared" ref="L74" si="5">K74*G74</f>
        <v>105</v>
      </c>
    </row>
    <row r="75" spans="1:12" x14ac:dyDescent="0.3">
      <c r="A75" s="253"/>
      <c r="B75" s="259"/>
      <c r="C75" s="256"/>
      <c r="D75" s="81" t="s">
        <v>197</v>
      </c>
      <c r="E75" s="241"/>
      <c r="F75" s="241"/>
      <c r="G75" s="241"/>
      <c r="H75" s="244"/>
      <c r="I75" s="241"/>
      <c r="J75" s="244"/>
      <c r="K75" s="241"/>
      <c r="L75" s="244"/>
    </row>
    <row r="76" spans="1:12" ht="57" customHeight="1" thickBot="1" x14ac:dyDescent="0.35">
      <c r="A76" s="254"/>
      <c r="B76" s="260"/>
      <c r="C76" s="257"/>
      <c r="D76" s="82" t="s">
        <v>198</v>
      </c>
      <c r="E76" s="242"/>
      <c r="F76" s="242"/>
      <c r="G76" s="242"/>
      <c r="H76" s="245"/>
      <c r="I76" s="242"/>
      <c r="J76" s="245"/>
      <c r="K76" s="242"/>
      <c r="L76" s="245"/>
    </row>
    <row r="77" spans="1:12" x14ac:dyDescent="0.3">
      <c r="A77" s="252" t="s">
        <v>199</v>
      </c>
      <c r="B77" s="255" t="s">
        <v>200</v>
      </c>
      <c r="C77" s="255" t="s">
        <v>332</v>
      </c>
      <c r="D77" s="91" t="s">
        <v>201</v>
      </c>
      <c r="E77" s="240" t="s">
        <v>351</v>
      </c>
      <c r="F77" s="240">
        <v>3</v>
      </c>
      <c r="G77" s="240">
        <v>25</v>
      </c>
      <c r="H77" s="243">
        <f>F77*G77</f>
        <v>75</v>
      </c>
      <c r="I77" s="240">
        <v>1</v>
      </c>
      <c r="J77" s="243">
        <f t="shared" ref="J77" si="6">I77*G77</f>
        <v>25</v>
      </c>
      <c r="K77" s="240">
        <v>3</v>
      </c>
      <c r="L77" s="243">
        <f t="shared" ref="L77" si="7">K77*G77</f>
        <v>75</v>
      </c>
    </row>
    <row r="78" spans="1:12" x14ac:dyDescent="0.3">
      <c r="A78" s="253"/>
      <c r="B78" s="256"/>
      <c r="C78" s="256"/>
      <c r="D78" s="81" t="s">
        <v>203</v>
      </c>
      <c r="E78" s="241"/>
      <c r="F78" s="241"/>
      <c r="G78" s="241"/>
      <c r="H78" s="244"/>
      <c r="I78" s="241"/>
      <c r="J78" s="244"/>
      <c r="K78" s="241"/>
      <c r="L78" s="244"/>
    </row>
    <row r="79" spans="1:12" ht="36" customHeight="1" thickBot="1" x14ac:dyDescent="0.35">
      <c r="A79" s="254"/>
      <c r="B79" s="257"/>
      <c r="C79" s="257"/>
      <c r="D79" s="82" t="s">
        <v>204</v>
      </c>
      <c r="E79" s="242"/>
      <c r="F79" s="242"/>
      <c r="G79" s="242"/>
      <c r="H79" s="245"/>
      <c r="I79" s="242"/>
      <c r="J79" s="245"/>
      <c r="K79" s="242"/>
      <c r="L79" s="245"/>
    </row>
    <row r="80" spans="1:12" x14ac:dyDescent="0.3">
      <c r="A80" s="172"/>
      <c r="B80" s="172"/>
      <c r="C80" s="172"/>
      <c r="D80" s="172"/>
      <c r="E80" s="79"/>
      <c r="F80" s="71" t="s">
        <v>122</v>
      </c>
      <c r="G80" s="71" t="s">
        <v>123</v>
      </c>
      <c r="H80" s="71" t="s">
        <v>123</v>
      </c>
      <c r="I80" s="71"/>
      <c r="J80" s="71" t="s">
        <v>34</v>
      </c>
      <c r="K80" s="71"/>
      <c r="L80" s="71" t="s">
        <v>35</v>
      </c>
    </row>
    <row r="81" spans="1:12" x14ac:dyDescent="0.3">
      <c r="A81" s="79"/>
      <c r="B81" s="79"/>
      <c r="C81" s="79"/>
      <c r="D81" s="79"/>
      <c r="E81" s="79"/>
      <c r="F81" s="79">
        <f>AVERAGE(F71:F79)</f>
        <v>2.3333333333333335</v>
      </c>
      <c r="G81" s="79">
        <f>SUM(G71:G79)</f>
        <v>100</v>
      </c>
      <c r="H81" s="70">
        <f>SUM(H71:H79)</f>
        <v>225</v>
      </c>
      <c r="I81" s="71"/>
      <c r="J81" s="70">
        <f>SUM(J71:J79)</f>
        <v>100</v>
      </c>
      <c r="K81" s="71"/>
      <c r="L81" s="70">
        <f>SUM(L71:L79)</f>
        <v>300</v>
      </c>
    </row>
    <row r="82" spans="1:12" x14ac:dyDescent="0.3">
      <c r="A82" s="79"/>
      <c r="B82" s="79"/>
      <c r="C82" s="79"/>
      <c r="D82" s="79"/>
      <c r="E82" s="79"/>
      <c r="F82" s="79"/>
      <c r="G82" s="79"/>
      <c r="H82" s="79"/>
      <c r="I82" s="79"/>
      <c r="J82" s="79"/>
      <c r="K82" s="79"/>
      <c r="L82" s="79"/>
    </row>
    <row r="83" spans="1:12" ht="15" thickBot="1" x14ac:dyDescent="0.35">
      <c r="A83" t="s">
        <v>221</v>
      </c>
    </row>
    <row r="84" spans="1:12" ht="24.6" thickBot="1" x14ac:dyDescent="0.35">
      <c r="A84" s="61" t="s">
        <v>59</v>
      </c>
      <c r="B84" s="109" t="s">
        <v>78</v>
      </c>
      <c r="C84" s="109" t="s">
        <v>79</v>
      </c>
      <c r="D84" s="109" t="s">
        <v>80</v>
      </c>
      <c r="E84" s="103" t="s">
        <v>81</v>
      </c>
      <c r="F84" s="103" t="s">
        <v>82</v>
      </c>
      <c r="G84" s="103" t="s">
        <v>83</v>
      </c>
      <c r="H84" s="103" t="s">
        <v>84</v>
      </c>
      <c r="I84" s="78" t="s">
        <v>124</v>
      </c>
      <c r="J84" s="78" t="s">
        <v>34</v>
      </c>
      <c r="K84" s="78" t="s">
        <v>125</v>
      </c>
      <c r="L84" s="78" t="s">
        <v>35</v>
      </c>
    </row>
    <row r="85" spans="1:12" ht="24" x14ac:dyDescent="0.3">
      <c r="A85" s="246" t="s">
        <v>359</v>
      </c>
      <c r="B85" s="249" t="s">
        <v>211</v>
      </c>
      <c r="C85" s="246" t="s">
        <v>334</v>
      </c>
      <c r="D85" s="110" t="s">
        <v>212</v>
      </c>
      <c r="E85" s="240" t="s">
        <v>369</v>
      </c>
      <c r="F85" s="240">
        <v>2</v>
      </c>
      <c r="G85" s="240">
        <v>45</v>
      </c>
      <c r="H85" s="243">
        <f>F85*G85</f>
        <v>90</v>
      </c>
      <c r="I85" s="240">
        <v>1</v>
      </c>
      <c r="J85" s="243">
        <f>I85*G85</f>
        <v>45</v>
      </c>
      <c r="K85" s="240">
        <v>3</v>
      </c>
      <c r="L85" s="243">
        <f>K85*G85</f>
        <v>135</v>
      </c>
    </row>
    <row r="86" spans="1:12" ht="24" x14ac:dyDescent="0.3">
      <c r="A86" s="247"/>
      <c r="B86" s="250"/>
      <c r="C86" s="247"/>
      <c r="D86" s="111" t="s">
        <v>214</v>
      </c>
      <c r="E86" s="241"/>
      <c r="F86" s="241"/>
      <c r="G86" s="241"/>
      <c r="H86" s="244"/>
      <c r="I86" s="241"/>
      <c r="J86" s="244"/>
      <c r="K86" s="241"/>
      <c r="L86" s="244"/>
    </row>
    <row r="87" spans="1:12" ht="24.6" thickBot="1" x14ac:dyDescent="0.35">
      <c r="A87" s="248"/>
      <c r="B87" s="251"/>
      <c r="C87" s="248"/>
      <c r="D87" s="112" t="s">
        <v>215</v>
      </c>
      <c r="E87" s="242"/>
      <c r="F87" s="242"/>
      <c r="G87" s="242"/>
      <c r="H87" s="245"/>
      <c r="I87" s="242"/>
      <c r="J87" s="245"/>
      <c r="K87" s="242"/>
      <c r="L87" s="245"/>
    </row>
    <row r="88" spans="1:12" ht="24" x14ac:dyDescent="0.3">
      <c r="A88" s="246" t="s">
        <v>360</v>
      </c>
      <c r="B88" s="250" t="s">
        <v>216</v>
      </c>
      <c r="C88" s="249" t="s">
        <v>336</v>
      </c>
      <c r="D88" s="111" t="s">
        <v>217</v>
      </c>
      <c r="E88" s="240" t="s">
        <v>352</v>
      </c>
      <c r="F88" s="240">
        <v>3</v>
      </c>
      <c r="G88" s="240">
        <v>30</v>
      </c>
      <c r="H88" s="243">
        <f t="shared" ref="H88" si="8">F88*G88</f>
        <v>90</v>
      </c>
      <c r="I88" s="240">
        <v>1</v>
      </c>
      <c r="J88" s="243">
        <f t="shared" ref="J88" si="9">I88*G88</f>
        <v>30</v>
      </c>
      <c r="K88" s="240">
        <v>3</v>
      </c>
      <c r="L88" s="243">
        <f t="shared" ref="L88" si="10">K88*G88</f>
        <v>90</v>
      </c>
    </row>
    <row r="89" spans="1:12" ht="24" x14ac:dyDescent="0.3">
      <c r="A89" s="247"/>
      <c r="B89" s="250"/>
      <c r="C89" s="250"/>
      <c r="D89" s="111" t="s">
        <v>218</v>
      </c>
      <c r="E89" s="241"/>
      <c r="F89" s="241"/>
      <c r="G89" s="241"/>
      <c r="H89" s="244"/>
      <c r="I89" s="241"/>
      <c r="J89" s="244"/>
      <c r="K89" s="241"/>
      <c r="L89" s="244"/>
    </row>
    <row r="90" spans="1:12" ht="15" thickBot="1" x14ac:dyDescent="0.35">
      <c r="A90" s="248"/>
      <c r="B90" s="251"/>
      <c r="C90" s="251"/>
      <c r="D90" s="112" t="s">
        <v>219</v>
      </c>
      <c r="E90" s="242"/>
      <c r="F90" s="242"/>
      <c r="G90" s="242"/>
      <c r="H90" s="245"/>
      <c r="I90" s="242"/>
      <c r="J90" s="245"/>
      <c r="K90" s="242"/>
      <c r="L90" s="245"/>
    </row>
    <row r="91" spans="1:12" ht="24" customHeight="1" x14ac:dyDescent="0.3">
      <c r="A91" s="246" t="s">
        <v>364</v>
      </c>
      <c r="B91" s="249" t="s">
        <v>367</v>
      </c>
      <c r="C91" s="249" t="s">
        <v>220</v>
      </c>
      <c r="D91" s="202" t="s">
        <v>374</v>
      </c>
      <c r="E91" s="240" t="s">
        <v>366</v>
      </c>
      <c r="F91" s="240">
        <v>3</v>
      </c>
      <c r="G91" s="240">
        <v>25</v>
      </c>
      <c r="H91" s="243">
        <f t="shared" ref="H91" si="11">F91*G91</f>
        <v>75</v>
      </c>
      <c r="I91" s="240">
        <v>1</v>
      </c>
      <c r="J91" s="243">
        <f t="shared" ref="J91" si="12">I91*G91</f>
        <v>25</v>
      </c>
      <c r="K91" s="240">
        <v>3</v>
      </c>
      <c r="L91" s="243">
        <f t="shared" ref="L91" si="13">K91*G91</f>
        <v>75</v>
      </c>
    </row>
    <row r="92" spans="1:12" x14ac:dyDescent="0.3">
      <c r="A92" s="247"/>
      <c r="B92" s="250"/>
      <c r="C92" s="250"/>
      <c r="D92" s="203" t="s">
        <v>373</v>
      </c>
      <c r="E92" s="241"/>
      <c r="F92" s="241"/>
      <c r="G92" s="241"/>
      <c r="H92" s="244"/>
      <c r="I92" s="241"/>
      <c r="J92" s="244"/>
      <c r="K92" s="241"/>
      <c r="L92" s="244"/>
    </row>
    <row r="93" spans="1:12" ht="15" thickBot="1" x14ac:dyDescent="0.35">
      <c r="A93" s="248"/>
      <c r="B93" s="251"/>
      <c r="C93" s="251"/>
      <c r="D93" s="178" t="s">
        <v>372</v>
      </c>
      <c r="E93" s="242"/>
      <c r="F93" s="242"/>
      <c r="G93" s="242"/>
      <c r="H93" s="245"/>
      <c r="I93" s="242"/>
      <c r="J93" s="245"/>
      <c r="K93" s="242"/>
      <c r="L93" s="245"/>
    </row>
    <row r="94" spans="1:12" x14ac:dyDescent="0.3">
      <c r="A94" s="79"/>
      <c r="B94" s="79"/>
      <c r="C94" s="79"/>
      <c r="D94" s="79"/>
      <c r="E94" s="79"/>
      <c r="F94" s="71" t="s">
        <v>122</v>
      </c>
      <c r="G94" s="71" t="s">
        <v>123</v>
      </c>
      <c r="H94" s="71" t="s">
        <v>123</v>
      </c>
      <c r="I94" s="71"/>
      <c r="J94" s="71" t="s">
        <v>34</v>
      </c>
      <c r="K94" s="71"/>
      <c r="L94" s="71" t="s">
        <v>35</v>
      </c>
    </row>
    <row r="95" spans="1:12" x14ac:dyDescent="0.3">
      <c r="A95" s="79"/>
      <c r="B95" s="79"/>
      <c r="C95" s="79"/>
      <c r="D95" s="79"/>
      <c r="E95" s="79"/>
      <c r="F95" s="79">
        <f>AVERAGE(F85:F93)</f>
        <v>2.6666666666666665</v>
      </c>
      <c r="G95" s="71">
        <f>SUM(G85:G93)</f>
        <v>100</v>
      </c>
      <c r="H95" s="71">
        <f>SUM(H85:H93)</f>
        <v>255</v>
      </c>
      <c r="I95" s="71"/>
      <c r="J95" s="70">
        <f>SUM(J85:J93)</f>
        <v>100</v>
      </c>
      <c r="K95" s="71"/>
      <c r="L95" s="70">
        <f>SUM(L85:L93)</f>
        <v>300</v>
      </c>
    </row>
    <row r="96" spans="1:12" x14ac:dyDescent="0.3">
      <c r="A96" s="79"/>
      <c r="B96" s="79"/>
      <c r="C96" s="79"/>
      <c r="D96" s="79"/>
      <c r="E96" s="79"/>
      <c r="F96" s="79"/>
      <c r="G96" s="79"/>
      <c r="H96" s="79"/>
      <c r="I96" s="79"/>
      <c r="J96" s="79"/>
      <c r="K96" s="79"/>
      <c r="L96" s="79"/>
    </row>
    <row r="97" spans="1:12" ht="15" thickBot="1" x14ac:dyDescent="0.35">
      <c r="A97" t="s">
        <v>301</v>
      </c>
    </row>
    <row r="98" spans="1:12" ht="24.6" thickBot="1" x14ac:dyDescent="0.35">
      <c r="A98" s="61" t="s">
        <v>59</v>
      </c>
      <c r="B98" s="109" t="s">
        <v>78</v>
      </c>
      <c r="C98" s="109" t="s">
        <v>79</v>
      </c>
      <c r="D98" s="109" t="s">
        <v>80</v>
      </c>
      <c r="E98" s="103" t="s">
        <v>81</v>
      </c>
      <c r="F98" s="103" t="s">
        <v>82</v>
      </c>
      <c r="G98" s="103" t="s">
        <v>83</v>
      </c>
      <c r="H98" s="103" t="s">
        <v>84</v>
      </c>
      <c r="I98" s="78" t="s">
        <v>124</v>
      </c>
      <c r="J98" s="78" t="s">
        <v>34</v>
      </c>
      <c r="K98" s="78" t="s">
        <v>125</v>
      </c>
      <c r="L98" s="78" t="s">
        <v>35</v>
      </c>
    </row>
    <row r="99" spans="1:12" ht="48" x14ac:dyDescent="0.3">
      <c r="A99" s="303" t="s">
        <v>222</v>
      </c>
      <c r="B99" s="306" t="s">
        <v>223</v>
      </c>
      <c r="C99" s="142" t="s">
        <v>224</v>
      </c>
      <c r="D99" s="148" t="s">
        <v>225</v>
      </c>
      <c r="E99" s="240" t="s">
        <v>353</v>
      </c>
      <c r="F99" s="240">
        <v>2</v>
      </c>
      <c r="G99" s="240">
        <v>26</v>
      </c>
      <c r="H99" s="278">
        <f>(AVERAGE(F99:F105))*G99</f>
        <v>52</v>
      </c>
      <c r="I99" s="240">
        <v>1</v>
      </c>
      <c r="J99" s="278">
        <f>(AVERAGE(I99:I105))*G99</f>
        <v>26</v>
      </c>
      <c r="K99" s="240">
        <v>3</v>
      </c>
      <c r="L99" s="278">
        <f>(AVERAGE(K99:K105))*G99</f>
        <v>78</v>
      </c>
    </row>
    <row r="100" spans="1:12" ht="36" x14ac:dyDescent="0.3">
      <c r="A100" s="304"/>
      <c r="B100" s="307"/>
      <c r="C100" s="144" t="s">
        <v>227</v>
      </c>
      <c r="D100" s="149" t="s">
        <v>228</v>
      </c>
      <c r="E100" s="241"/>
      <c r="F100" s="241"/>
      <c r="G100" s="241"/>
      <c r="H100" s="279"/>
      <c r="I100" s="241"/>
      <c r="J100" s="279"/>
      <c r="K100" s="241"/>
      <c r="L100" s="279"/>
    </row>
    <row r="101" spans="1:12" ht="96.6" thickBot="1" x14ac:dyDescent="0.35">
      <c r="A101" s="304"/>
      <c r="B101" s="307"/>
      <c r="C101" s="144" t="s">
        <v>229</v>
      </c>
      <c r="D101" s="150" t="s">
        <v>230</v>
      </c>
      <c r="E101" s="242"/>
      <c r="F101" s="242"/>
      <c r="G101" s="241"/>
      <c r="H101" s="279"/>
      <c r="I101" s="242"/>
      <c r="J101" s="279"/>
      <c r="K101" s="242"/>
      <c r="L101" s="279"/>
    </row>
    <row r="102" spans="1:12" ht="48" x14ac:dyDescent="0.3">
      <c r="A102" s="304"/>
      <c r="B102" s="307"/>
      <c r="C102" s="144" t="s">
        <v>231</v>
      </c>
      <c r="D102" s="148" t="s">
        <v>232</v>
      </c>
      <c r="E102" s="240" t="s">
        <v>354</v>
      </c>
      <c r="F102" s="240">
        <v>2</v>
      </c>
      <c r="G102" s="241"/>
      <c r="H102" s="279"/>
      <c r="I102" s="240">
        <v>1</v>
      </c>
      <c r="J102" s="279"/>
      <c r="K102" s="240">
        <v>3</v>
      </c>
      <c r="L102" s="279"/>
    </row>
    <row r="103" spans="1:12" ht="24" x14ac:dyDescent="0.3">
      <c r="A103" s="304"/>
      <c r="B103" s="307"/>
      <c r="C103" s="144"/>
      <c r="D103" s="149" t="s">
        <v>234</v>
      </c>
      <c r="E103" s="241"/>
      <c r="F103" s="241"/>
      <c r="G103" s="241"/>
      <c r="H103" s="279"/>
      <c r="I103" s="241"/>
      <c r="J103" s="279"/>
      <c r="K103" s="241"/>
      <c r="L103" s="279"/>
    </row>
    <row r="104" spans="1:12" ht="24" x14ac:dyDescent="0.3">
      <c r="A104" s="304"/>
      <c r="B104" s="307"/>
      <c r="C104" s="144"/>
      <c r="D104" s="149" t="s">
        <v>235</v>
      </c>
      <c r="E104" s="241"/>
      <c r="F104" s="241"/>
      <c r="G104" s="241"/>
      <c r="H104" s="279"/>
      <c r="I104" s="241"/>
      <c r="J104" s="279"/>
      <c r="K104" s="241"/>
      <c r="L104" s="279"/>
    </row>
    <row r="105" spans="1:12" ht="24.6" thickBot="1" x14ac:dyDescent="0.35">
      <c r="A105" s="305"/>
      <c r="B105" s="308"/>
      <c r="C105" s="147"/>
      <c r="D105" s="150" t="s">
        <v>236</v>
      </c>
      <c r="E105" s="242"/>
      <c r="F105" s="242"/>
      <c r="G105" s="242"/>
      <c r="H105" s="282"/>
      <c r="I105" s="242"/>
      <c r="J105" s="282"/>
      <c r="K105" s="242"/>
      <c r="L105" s="282"/>
    </row>
    <row r="106" spans="1:12" ht="72" x14ac:dyDescent="0.3">
      <c r="A106" s="309" t="s">
        <v>38</v>
      </c>
      <c r="B106" s="312" t="s">
        <v>237</v>
      </c>
      <c r="C106" s="144" t="s">
        <v>238</v>
      </c>
      <c r="D106" s="138" t="s">
        <v>239</v>
      </c>
      <c r="E106" s="240" t="s">
        <v>355</v>
      </c>
      <c r="F106" s="240">
        <v>2</v>
      </c>
      <c r="G106" s="240">
        <v>25</v>
      </c>
      <c r="H106" s="278">
        <f>(AVERAGE(F106:F121))*G106</f>
        <v>65</v>
      </c>
      <c r="I106" s="240">
        <v>1</v>
      </c>
      <c r="J106" s="278">
        <f>(AVERAGE(I106:I121)*G106)</f>
        <v>25</v>
      </c>
      <c r="K106" s="240">
        <v>3</v>
      </c>
      <c r="L106" s="278">
        <f>(AVERAGE(K106:K121))*G106</f>
        <v>75</v>
      </c>
    </row>
    <row r="107" spans="1:12" ht="48" x14ac:dyDescent="0.3">
      <c r="A107" s="310"/>
      <c r="B107" s="313"/>
      <c r="C107" s="144" t="s">
        <v>240</v>
      </c>
      <c r="D107" s="138" t="s">
        <v>241</v>
      </c>
      <c r="E107" s="241"/>
      <c r="F107" s="241"/>
      <c r="G107" s="241"/>
      <c r="H107" s="279"/>
      <c r="I107" s="241"/>
      <c r="J107" s="279"/>
      <c r="K107" s="241"/>
      <c r="L107" s="279"/>
    </row>
    <row r="108" spans="1:12" ht="48.6" thickBot="1" x14ac:dyDescent="0.35">
      <c r="A108" s="310"/>
      <c r="B108" s="313"/>
      <c r="C108" s="144" t="s">
        <v>242</v>
      </c>
      <c r="D108" s="139" t="s">
        <v>243</v>
      </c>
      <c r="E108" s="242"/>
      <c r="F108" s="242"/>
      <c r="G108" s="241"/>
      <c r="H108" s="279"/>
      <c r="I108" s="242"/>
      <c r="J108" s="279"/>
      <c r="K108" s="242"/>
      <c r="L108" s="279"/>
    </row>
    <row r="109" spans="1:12" x14ac:dyDescent="0.3">
      <c r="A109" s="310"/>
      <c r="B109" s="313"/>
      <c r="C109" s="144"/>
      <c r="D109" s="148" t="s">
        <v>244</v>
      </c>
      <c r="E109" s="240" t="s">
        <v>375</v>
      </c>
      <c r="F109" s="240">
        <v>2</v>
      </c>
      <c r="G109" s="241"/>
      <c r="H109" s="279"/>
      <c r="I109" s="240">
        <v>1</v>
      </c>
      <c r="J109" s="279"/>
      <c r="K109" s="240">
        <v>3</v>
      </c>
      <c r="L109" s="279"/>
    </row>
    <row r="110" spans="1:12" ht="24" x14ac:dyDescent="0.3">
      <c r="A110" s="310"/>
      <c r="B110" s="313"/>
      <c r="C110" s="144"/>
      <c r="D110" s="149" t="s">
        <v>246</v>
      </c>
      <c r="E110" s="241"/>
      <c r="F110" s="241"/>
      <c r="G110" s="241"/>
      <c r="H110" s="279"/>
      <c r="I110" s="241"/>
      <c r="J110" s="279"/>
      <c r="K110" s="241"/>
      <c r="L110" s="279"/>
    </row>
    <row r="111" spans="1:12" ht="24" x14ac:dyDescent="0.3">
      <c r="A111" s="310"/>
      <c r="B111" s="313"/>
      <c r="C111" s="144"/>
      <c r="D111" s="149" t="s">
        <v>247</v>
      </c>
      <c r="E111" s="241"/>
      <c r="F111" s="241"/>
      <c r="G111" s="241"/>
      <c r="H111" s="279"/>
      <c r="I111" s="241"/>
      <c r="J111" s="279"/>
      <c r="K111" s="241"/>
      <c r="L111" s="279"/>
    </row>
    <row r="112" spans="1:12" ht="24.6" thickBot="1" x14ac:dyDescent="0.35">
      <c r="A112" s="310"/>
      <c r="B112" s="314"/>
      <c r="C112" s="144"/>
      <c r="D112" s="150" t="s">
        <v>248</v>
      </c>
      <c r="E112" s="242"/>
      <c r="F112" s="242"/>
      <c r="G112" s="241"/>
      <c r="H112" s="279"/>
      <c r="I112" s="242"/>
      <c r="J112" s="279"/>
      <c r="K112" s="242"/>
      <c r="L112" s="279"/>
    </row>
    <row r="113" spans="1:12" ht="36" x14ac:dyDescent="0.3">
      <c r="A113" s="310"/>
      <c r="B113" s="312" t="s">
        <v>249</v>
      </c>
      <c r="C113" s="151" t="s">
        <v>250</v>
      </c>
      <c r="D113" s="151" t="s">
        <v>251</v>
      </c>
      <c r="E113" s="240" t="s">
        <v>252</v>
      </c>
      <c r="F113" s="240">
        <v>3</v>
      </c>
      <c r="G113" s="241"/>
      <c r="H113" s="279"/>
      <c r="I113" s="240">
        <v>1</v>
      </c>
      <c r="J113" s="279"/>
      <c r="K113" s="240">
        <v>3</v>
      </c>
      <c r="L113" s="279"/>
    </row>
    <row r="114" spans="1:12" ht="36" x14ac:dyDescent="0.3">
      <c r="A114" s="310"/>
      <c r="B114" s="313"/>
      <c r="C114" s="152" t="s">
        <v>253</v>
      </c>
      <c r="D114" s="152" t="s">
        <v>254</v>
      </c>
      <c r="E114" s="241"/>
      <c r="F114" s="241"/>
      <c r="G114" s="241"/>
      <c r="H114" s="279"/>
      <c r="I114" s="241"/>
      <c r="J114" s="279"/>
      <c r="K114" s="241"/>
      <c r="L114" s="279"/>
    </row>
    <row r="115" spans="1:12" ht="36.6" thickBot="1" x14ac:dyDescent="0.35">
      <c r="A115" s="310"/>
      <c r="B115" s="313"/>
      <c r="C115" s="152" t="s">
        <v>255</v>
      </c>
      <c r="D115" s="152" t="s">
        <v>256</v>
      </c>
      <c r="E115" s="242"/>
      <c r="F115" s="242"/>
      <c r="G115" s="241"/>
      <c r="H115" s="279"/>
      <c r="I115" s="242"/>
      <c r="J115" s="279"/>
      <c r="K115" s="242"/>
      <c r="L115" s="279"/>
    </row>
    <row r="116" spans="1:12" ht="24" x14ac:dyDescent="0.3">
      <c r="A116" s="310"/>
      <c r="B116" s="313"/>
      <c r="C116" s="152"/>
      <c r="D116" s="148" t="s">
        <v>257</v>
      </c>
      <c r="E116" s="240" t="s">
        <v>356</v>
      </c>
      <c r="F116" s="240">
        <v>3</v>
      </c>
      <c r="G116" s="241"/>
      <c r="H116" s="279"/>
      <c r="I116" s="240">
        <v>1</v>
      </c>
      <c r="J116" s="279"/>
      <c r="K116" s="240">
        <v>3</v>
      </c>
      <c r="L116" s="279"/>
    </row>
    <row r="117" spans="1:12" ht="24" x14ac:dyDescent="0.3">
      <c r="A117" s="310"/>
      <c r="B117" s="313"/>
      <c r="C117" s="152"/>
      <c r="D117" s="149" t="s">
        <v>259</v>
      </c>
      <c r="E117" s="241"/>
      <c r="F117" s="241"/>
      <c r="G117" s="241"/>
      <c r="H117" s="279"/>
      <c r="I117" s="241"/>
      <c r="J117" s="279"/>
      <c r="K117" s="241"/>
      <c r="L117" s="279"/>
    </row>
    <row r="118" spans="1:12" ht="24.6" thickBot="1" x14ac:dyDescent="0.35">
      <c r="A118" s="310"/>
      <c r="B118" s="313"/>
      <c r="C118" s="152"/>
      <c r="D118" s="150" t="s">
        <v>260</v>
      </c>
      <c r="E118" s="242"/>
      <c r="F118" s="242"/>
      <c r="G118" s="241"/>
      <c r="H118" s="279"/>
      <c r="I118" s="242"/>
      <c r="J118" s="279"/>
      <c r="K118" s="242"/>
      <c r="L118" s="279"/>
    </row>
    <row r="119" spans="1:12" ht="24" x14ac:dyDescent="0.3">
      <c r="A119" s="310"/>
      <c r="B119" s="313"/>
      <c r="C119" s="152"/>
      <c r="D119" s="152" t="s">
        <v>261</v>
      </c>
      <c r="E119" s="240" t="s">
        <v>339</v>
      </c>
      <c r="F119" s="240">
        <v>3</v>
      </c>
      <c r="G119" s="241"/>
      <c r="H119" s="279"/>
      <c r="I119" s="240">
        <v>1</v>
      </c>
      <c r="J119" s="279"/>
      <c r="K119" s="240">
        <v>3</v>
      </c>
      <c r="L119" s="279"/>
    </row>
    <row r="120" spans="1:12" ht="24" x14ac:dyDescent="0.3">
      <c r="A120" s="310"/>
      <c r="B120" s="313"/>
      <c r="C120" s="152"/>
      <c r="D120" s="152" t="s">
        <v>263</v>
      </c>
      <c r="E120" s="241"/>
      <c r="F120" s="241"/>
      <c r="G120" s="241"/>
      <c r="H120" s="279"/>
      <c r="I120" s="241"/>
      <c r="J120" s="279"/>
      <c r="K120" s="241"/>
      <c r="L120" s="279"/>
    </row>
    <row r="121" spans="1:12" ht="24.6" thickBot="1" x14ac:dyDescent="0.35">
      <c r="A121" s="311"/>
      <c r="B121" s="314"/>
      <c r="C121" s="153"/>
      <c r="D121" s="153" t="s">
        <v>264</v>
      </c>
      <c r="E121" s="242"/>
      <c r="F121" s="242"/>
      <c r="G121" s="242"/>
      <c r="H121" s="282"/>
      <c r="I121" s="242"/>
      <c r="J121" s="282"/>
      <c r="K121" s="242"/>
      <c r="L121" s="282"/>
    </row>
    <row r="122" spans="1:12" ht="24" x14ac:dyDescent="0.3">
      <c r="A122" s="280" t="s">
        <v>39</v>
      </c>
      <c r="B122" s="312" t="s">
        <v>265</v>
      </c>
      <c r="C122" s="312" t="s">
        <v>266</v>
      </c>
      <c r="D122" s="151" t="s">
        <v>267</v>
      </c>
      <c r="E122" s="240" t="s">
        <v>268</v>
      </c>
      <c r="F122" s="240">
        <v>1</v>
      </c>
      <c r="G122" s="240">
        <v>18</v>
      </c>
      <c r="H122" s="278">
        <f>(AVERAGE(F122:F127))*G122</f>
        <v>27</v>
      </c>
      <c r="I122" s="240">
        <v>1</v>
      </c>
      <c r="J122" s="278">
        <f>(AVERAGE(I122:I127)*G122)</f>
        <v>18</v>
      </c>
      <c r="K122" s="240">
        <v>3</v>
      </c>
      <c r="L122" s="278">
        <f>(AVERAGE(K122:K127))*G122</f>
        <v>54</v>
      </c>
    </row>
    <row r="123" spans="1:12" ht="24" x14ac:dyDescent="0.3">
      <c r="A123" s="281"/>
      <c r="B123" s="313"/>
      <c r="C123" s="313"/>
      <c r="D123" s="152" t="s">
        <v>269</v>
      </c>
      <c r="E123" s="241"/>
      <c r="F123" s="241"/>
      <c r="G123" s="241"/>
      <c r="H123" s="279"/>
      <c r="I123" s="241"/>
      <c r="J123" s="279"/>
      <c r="K123" s="241"/>
      <c r="L123" s="279"/>
    </row>
    <row r="124" spans="1:12" ht="24.6" thickBot="1" x14ac:dyDescent="0.35">
      <c r="A124" s="281"/>
      <c r="B124" s="313"/>
      <c r="C124" s="313"/>
      <c r="D124" s="152" t="s">
        <v>270</v>
      </c>
      <c r="E124" s="242"/>
      <c r="F124" s="241"/>
      <c r="G124" s="241"/>
      <c r="H124" s="279"/>
      <c r="I124" s="241"/>
      <c r="J124" s="279"/>
      <c r="K124" s="241"/>
      <c r="L124" s="279"/>
    </row>
    <row r="125" spans="1:12" ht="24" x14ac:dyDescent="0.3">
      <c r="A125" s="281"/>
      <c r="B125" s="313"/>
      <c r="C125" s="313"/>
      <c r="D125" s="148" t="s">
        <v>271</v>
      </c>
      <c r="E125" s="240" t="s">
        <v>272</v>
      </c>
      <c r="F125" s="240">
        <v>2</v>
      </c>
      <c r="G125" s="241"/>
      <c r="H125" s="279"/>
      <c r="I125" s="240">
        <v>1</v>
      </c>
      <c r="J125" s="279"/>
      <c r="K125" s="240">
        <v>3</v>
      </c>
      <c r="L125" s="279"/>
    </row>
    <row r="126" spans="1:12" ht="24" x14ac:dyDescent="0.3">
      <c r="A126" s="281"/>
      <c r="B126" s="313"/>
      <c r="C126" s="313"/>
      <c r="D126" s="149" t="s">
        <v>273</v>
      </c>
      <c r="E126" s="241"/>
      <c r="F126" s="241"/>
      <c r="G126" s="241"/>
      <c r="H126" s="279"/>
      <c r="I126" s="241"/>
      <c r="J126" s="279"/>
      <c r="K126" s="241"/>
      <c r="L126" s="279"/>
    </row>
    <row r="127" spans="1:12" ht="24.6" thickBot="1" x14ac:dyDescent="0.35">
      <c r="A127" s="285"/>
      <c r="B127" s="314"/>
      <c r="C127" s="314"/>
      <c r="D127" s="150" t="s">
        <v>274</v>
      </c>
      <c r="E127" s="242"/>
      <c r="F127" s="242"/>
      <c r="G127" s="242"/>
      <c r="H127" s="282"/>
      <c r="I127" s="242"/>
      <c r="J127" s="282"/>
      <c r="K127" s="242"/>
      <c r="L127" s="282"/>
    </row>
    <row r="128" spans="1:12" ht="36" x14ac:dyDescent="0.3">
      <c r="A128" s="280" t="s">
        <v>40</v>
      </c>
      <c r="B128" s="312" t="s">
        <v>275</v>
      </c>
      <c r="C128" s="151" t="s">
        <v>276</v>
      </c>
      <c r="D128" s="151" t="s">
        <v>277</v>
      </c>
      <c r="E128" s="240" t="s">
        <v>278</v>
      </c>
      <c r="F128" s="240">
        <v>1</v>
      </c>
      <c r="G128" s="240">
        <v>15</v>
      </c>
      <c r="H128" s="278">
        <f>F128*G128</f>
        <v>15</v>
      </c>
      <c r="I128" s="240">
        <v>1</v>
      </c>
      <c r="J128" s="278">
        <f>I128*G128</f>
        <v>15</v>
      </c>
      <c r="K128" s="240">
        <v>3</v>
      </c>
      <c r="L128" s="278">
        <f>K128*G128</f>
        <v>45</v>
      </c>
    </row>
    <row r="129" spans="1:12" ht="24" x14ac:dyDescent="0.3">
      <c r="A129" s="281"/>
      <c r="B129" s="313"/>
      <c r="C129" s="152" t="s">
        <v>279</v>
      </c>
      <c r="D129" s="152" t="s">
        <v>280</v>
      </c>
      <c r="E129" s="241"/>
      <c r="F129" s="241"/>
      <c r="G129" s="241"/>
      <c r="H129" s="279"/>
      <c r="I129" s="241"/>
      <c r="J129" s="279"/>
      <c r="K129" s="241"/>
      <c r="L129" s="279"/>
    </row>
    <row r="130" spans="1:12" ht="36.6" thickBot="1" x14ac:dyDescent="0.35">
      <c r="A130" s="285"/>
      <c r="B130" s="314"/>
      <c r="C130" s="153" t="s">
        <v>281</v>
      </c>
      <c r="D130" s="153" t="s">
        <v>282</v>
      </c>
      <c r="E130" s="242"/>
      <c r="F130" s="242"/>
      <c r="G130" s="242"/>
      <c r="H130" s="282"/>
      <c r="I130" s="242"/>
      <c r="J130" s="282"/>
      <c r="K130" s="242"/>
      <c r="L130" s="282"/>
    </row>
    <row r="131" spans="1:12" ht="36" x14ac:dyDescent="0.3">
      <c r="A131" s="280" t="s">
        <v>41</v>
      </c>
      <c r="B131" s="312" t="s">
        <v>283</v>
      </c>
      <c r="C131" s="312" t="s">
        <v>266</v>
      </c>
      <c r="D131" s="151" t="s">
        <v>284</v>
      </c>
      <c r="E131" s="240" t="s">
        <v>285</v>
      </c>
      <c r="F131" s="294">
        <v>2</v>
      </c>
      <c r="G131" s="294">
        <v>11</v>
      </c>
      <c r="H131" s="278">
        <f>(AVERAGE(F131:F136))*G131</f>
        <v>22</v>
      </c>
      <c r="I131" s="294">
        <v>1</v>
      </c>
      <c r="J131" s="278">
        <f>(AVERAGE(I131:I136))*G131</f>
        <v>11</v>
      </c>
      <c r="K131" s="294">
        <v>3</v>
      </c>
      <c r="L131" s="278">
        <f>(AVERAGE(K131:K136))*G131</f>
        <v>33</v>
      </c>
    </row>
    <row r="132" spans="1:12" ht="24" x14ac:dyDescent="0.3">
      <c r="A132" s="281"/>
      <c r="B132" s="313"/>
      <c r="C132" s="313"/>
      <c r="D132" s="152" t="s">
        <v>286</v>
      </c>
      <c r="E132" s="241"/>
      <c r="F132" s="295"/>
      <c r="G132" s="295"/>
      <c r="H132" s="279"/>
      <c r="I132" s="295"/>
      <c r="J132" s="279"/>
      <c r="K132" s="295"/>
      <c r="L132" s="279"/>
    </row>
    <row r="133" spans="1:12" ht="24.6" thickBot="1" x14ac:dyDescent="0.35">
      <c r="A133" s="281"/>
      <c r="B133" s="314"/>
      <c r="C133" s="314"/>
      <c r="D133" s="153" t="s">
        <v>287</v>
      </c>
      <c r="E133" s="242"/>
      <c r="F133" s="296"/>
      <c r="G133" s="295"/>
      <c r="H133" s="279"/>
      <c r="I133" s="296"/>
      <c r="J133" s="279"/>
      <c r="K133" s="296"/>
      <c r="L133" s="279"/>
    </row>
    <row r="134" spans="1:12" ht="36" x14ac:dyDescent="0.3">
      <c r="A134" s="281"/>
      <c r="B134" s="312" t="s">
        <v>288</v>
      </c>
      <c r="C134" s="312" t="s">
        <v>266</v>
      </c>
      <c r="D134" s="152" t="s">
        <v>289</v>
      </c>
      <c r="E134" s="240" t="s">
        <v>357</v>
      </c>
      <c r="F134" s="294">
        <v>2</v>
      </c>
      <c r="G134" s="295"/>
      <c r="H134" s="279"/>
      <c r="I134" s="294">
        <v>1</v>
      </c>
      <c r="J134" s="279"/>
      <c r="K134" s="294">
        <v>3</v>
      </c>
      <c r="L134" s="279"/>
    </row>
    <row r="135" spans="1:12" ht="24" x14ac:dyDescent="0.3">
      <c r="A135" s="281"/>
      <c r="B135" s="313"/>
      <c r="C135" s="313"/>
      <c r="D135" s="152" t="s">
        <v>291</v>
      </c>
      <c r="E135" s="241"/>
      <c r="F135" s="295"/>
      <c r="G135" s="295"/>
      <c r="H135" s="279"/>
      <c r="I135" s="295"/>
      <c r="J135" s="279"/>
      <c r="K135" s="295"/>
      <c r="L135" s="279"/>
    </row>
    <row r="136" spans="1:12" ht="24.6" thickBot="1" x14ac:dyDescent="0.35">
      <c r="A136" s="285"/>
      <c r="B136" s="314"/>
      <c r="C136" s="314"/>
      <c r="D136" s="153" t="s">
        <v>292</v>
      </c>
      <c r="E136" s="242"/>
      <c r="F136" s="296"/>
      <c r="G136" s="296"/>
      <c r="H136" s="282"/>
      <c r="I136" s="296"/>
      <c r="J136" s="282"/>
      <c r="K136" s="296"/>
      <c r="L136" s="282"/>
    </row>
    <row r="137" spans="1:12" ht="48" x14ac:dyDescent="0.3">
      <c r="A137" s="280" t="s">
        <v>42</v>
      </c>
      <c r="B137" s="312" t="s">
        <v>293</v>
      </c>
      <c r="C137" s="151" t="s">
        <v>294</v>
      </c>
      <c r="D137" s="151" t="s">
        <v>295</v>
      </c>
      <c r="E137" s="240" t="s">
        <v>296</v>
      </c>
      <c r="F137" s="294">
        <v>3</v>
      </c>
      <c r="G137" s="294">
        <v>5</v>
      </c>
      <c r="H137" s="278">
        <f>F137*G137</f>
        <v>15</v>
      </c>
      <c r="I137" s="294">
        <v>1</v>
      </c>
      <c r="J137" s="278">
        <f>I137*G137</f>
        <v>5</v>
      </c>
      <c r="K137" s="294">
        <v>3</v>
      </c>
      <c r="L137" s="278">
        <f>K137*G137</f>
        <v>15</v>
      </c>
    </row>
    <row r="138" spans="1:12" ht="60" x14ac:dyDescent="0.3">
      <c r="A138" s="281"/>
      <c r="B138" s="313"/>
      <c r="C138" s="152" t="s">
        <v>297</v>
      </c>
      <c r="D138" s="152" t="s">
        <v>298</v>
      </c>
      <c r="E138" s="241"/>
      <c r="F138" s="295"/>
      <c r="G138" s="295"/>
      <c r="H138" s="279"/>
      <c r="I138" s="295"/>
      <c r="J138" s="279"/>
      <c r="K138" s="295"/>
      <c r="L138" s="279"/>
    </row>
    <row r="139" spans="1:12" ht="48.6" thickBot="1" x14ac:dyDescent="0.35">
      <c r="A139" s="285"/>
      <c r="B139" s="314"/>
      <c r="C139" s="153" t="s">
        <v>299</v>
      </c>
      <c r="D139" s="153" t="s">
        <v>300</v>
      </c>
      <c r="E139" s="242"/>
      <c r="F139" s="296"/>
      <c r="G139" s="296"/>
      <c r="H139" s="282"/>
      <c r="I139" s="296"/>
      <c r="J139" s="282"/>
      <c r="K139" s="296"/>
      <c r="L139" s="282"/>
    </row>
    <row r="140" spans="1:12" x14ac:dyDescent="0.3">
      <c r="A140" s="172"/>
      <c r="B140" s="79"/>
      <c r="C140" s="79"/>
      <c r="D140" s="79"/>
      <c r="E140" s="79"/>
      <c r="F140" s="71" t="s">
        <v>122</v>
      </c>
      <c r="G140" s="71" t="s">
        <v>123</v>
      </c>
      <c r="H140" s="71" t="s">
        <v>123</v>
      </c>
      <c r="I140" s="71"/>
      <c r="J140" s="71" t="s">
        <v>34</v>
      </c>
      <c r="K140" s="71"/>
      <c r="L140" s="71" t="s">
        <v>35</v>
      </c>
    </row>
    <row r="141" spans="1:12" x14ac:dyDescent="0.3">
      <c r="A141" s="79"/>
      <c r="B141" s="79"/>
      <c r="C141" s="79"/>
      <c r="D141" s="79"/>
      <c r="E141" s="79"/>
      <c r="F141" s="79">
        <f>AVERAGE(F99:F139)</f>
        <v>2.1538461538461537</v>
      </c>
      <c r="G141" s="71">
        <f>SUM(G99:G139)</f>
        <v>100</v>
      </c>
      <c r="H141" s="71">
        <f>SUM(H99:H139)</f>
        <v>196</v>
      </c>
      <c r="I141" s="71"/>
      <c r="J141" s="70">
        <f>SUM(J99:J139)</f>
        <v>100</v>
      </c>
      <c r="K141" s="70"/>
      <c r="L141" s="70">
        <f>SUM(L99:L139)</f>
        <v>300</v>
      </c>
    </row>
  </sheetData>
  <mergeCells count="317">
    <mergeCell ref="A9:A11"/>
    <mergeCell ref="B9:B11"/>
    <mergeCell ref="C9:C11"/>
    <mergeCell ref="E9:E11"/>
    <mergeCell ref="F9:F11"/>
    <mergeCell ref="I3:I5"/>
    <mergeCell ref="J3:J5"/>
    <mergeCell ref="K3:K5"/>
    <mergeCell ref="L3:L5"/>
    <mergeCell ref="A6:A8"/>
    <mergeCell ref="B6:B8"/>
    <mergeCell ref="C6:C8"/>
    <mergeCell ref="E6:E8"/>
    <mergeCell ref="F6:F8"/>
    <mergeCell ref="G6:G8"/>
    <mergeCell ref="A3:A5"/>
    <mergeCell ref="B3:B5"/>
    <mergeCell ref="E3:E5"/>
    <mergeCell ref="F3:F5"/>
    <mergeCell ref="G3:G5"/>
    <mergeCell ref="H3:H5"/>
    <mergeCell ref="G9:G11"/>
    <mergeCell ref="H9:H11"/>
    <mergeCell ref="I9:I11"/>
    <mergeCell ref="J9:J11"/>
    <mergeCell ref="K9:K11"/>
    <mergeCell ref="L9:L11"/>
    <mergeCell ref="H6:H8"/>
    <mergeCell ref="I6:I8"/>
    <mergeCell ref="J6:J8"/>
    <mergeCell ref="K6:K8"/>
    <mergeCell ref="L6:L8"/>
    <mergeCell ref="H12:H14"/>
    <mergeCell ref="I12:I14"/>
    <mergeCell ref="J12:J14"/>
    <mergeCell ref="K12:K14"/>
    <mergeCell ref="L12:L14"/>
    <mergeCell ref="A15:A20"/>
    <mergeCell ref="B15:B20"/>
    <mergeCell ref="C15:C20"/>
    <mergeCell ref="E15:E17"/>
    <mergeCell ref="F15:F17"/>
    <mergeCell ref="A12:A14"/>
    <mergeCell ref="B12:B14"/>
    <mergeCell ref="C12:C14"/>
    <mergeCell ref="E12:E14"/>
    <mergeCell ref="F12:F14"/>
    <mergeCell ref="G12:G14"/>
    <mergeCell ref="E18:E20"/>
    <mergeCell ref="F18:F20"/>
    <mergeCell ref="I18:I20"/>
    <mergeCell ref="J18:J20"/>
    <mergeCell ref="K18:K20"/>
    <mergeCell ref="L18:L20"/>
    <mergeCell ref="G15:G20"/>
    <mergeCell ref="H15:H20"/>
    <mergeCell ref="I15:I17"/>
    <mergeCell ref="J15:J17"/>
    <mergeCell ref="K15:K17"/>
    <mergeCell ref="L15:L17"/>
    <mergeCell ref="H21:H23"/>
    <mergeCell ref="I21:I23"/>
    <mergeCell ref="J21:J23"/>
    <mergeCell ref="K21:K23"/>
    <mergeCell ref="L21:L23"/>
    <mergeCell ref="A29:A34"/>
    <mergeCell ref="B29:B31"/>
    <mergeCell ref="E29:E31"/>
    <mergeCell ref="F29:F31"/>
    <mergeCell ref="G29:G34"/>
    <mergeCell ref="A21:A23"/>
    <mergeCell ref="B21:B23"/>
    <mergeCell ref="C21:C23"/>
    <mergeCell ref="E21:E23"/>
    <mergeCell ref="F21:F23"/>
    <mergeCell ref="G21:G23"/>
    <mergeCell ref="H29:H34"/>
    <mergeCell ref="I29:I31"/>
    <mergeCell ref="J29:J34"/>
    <mergeCell ref="K29:K31"/>
    <mergeCell ref="L29:L34"/>
    <mergeCell ref="B32:B34"/>
    <mergeCell ref="E32:E34"/>
    <mergeCell ref="F32:F34"/>
    <mergeCell ref="I32:I34"/>
    <mergeCell ref="K32:K34"/>
    <mergeCell ref="I35:I37"/>
    <mergeCell ref="J35:J40"/>
    <mergeCell ref="K35:K37"/>
    <mergeCell ref="L35:L40"/>
    <mergeCell ref="E38:E40"/>
    <mergeCell ref="F38:F40"/>
    <mergeCell ref="I38:I40"/>
    <mergeCell ref="K38:K40"/>
    <mergeCell ref="A35:A40"/>
    <mergeCell ref="B35:B40"/>
    <mergeCell ref="E35:E37"/>
    <mergeCell ref="F35:F37"/>
    <mergeCell ref="G35:G40"/>
    <mergeCell ref="H35:H40"/>
    <mergeCell ref="H41:H43"/>
    <mergeCell ref="I41:I43"/>
    <mergeCell ref="J41:J43"/>
    <mergeCell ref="K41:K43"/>
    <mergeCell ref="L41:L43"/>
    <mergeCell ref="A44:A51"/>
    <mergeCell ref="B44:B51"/>
    <mergeCell ref="E44:E47"/>
    <mergeCell ref="F44:F47"/>
    <mergeCell ref="G44:G51"/>
    <mergeCell ref="A41:A43"/>
    <mergeCell ref="B41:B43"/>
    <mergeCell ref="C41:C43"/>
    <mergeCell ref="E41:E43"/>
    <mergeCell ref="F41:F43"/>
    <mergeCell ref="G41:G43"/>
    <mergeCell ref="H44:H51"/>
    <mergeCell ref="I44:I47"/>
    <mergeCell ref="J44:J51"/>
    <mergeCell ref="K44:K47"/>
    <mergeCell ref="L44:L51"/>
    <mergeCell ref="E48:E51"/>
    <mergeCell ref="F48:F51"/>
    <mergeCell ref="I48:I51"/>
    <mergeCell ref="K48:K51"/>
    <mergeCell ref="H57:H59"/>
    <mergeCell ref="I57:I59"/>
    <mergeCell ref="J57:J59"/>
    <mergeCell ref="K57:K59"/>
    <mergeCell ref="L57:L59"/>
    <mergeCell ref="A57:A59"/>
    <mergeCell ref="B57:B59"/>
    <mergeCell ref="C57:C59"/>
    <mergeCell ref="E57:E59"/>
    <mergeCell ref="F57:F59"/>
    <mergeCell ref="G57:G59"/>
    <mergeCell ref="H60:H62"/>
    <mergeCell ref="I60:I62"/>
    <mergeCell ref="J60:J62"/>
    <mergeCell ref="K60:K62"/>
    <mergeCell ref="L60:L62"/>
    <mergeCell ref="A60:A62"/>
    <mergeCell ref="B60:B62"/>
    <mergeCell ref="C60:C62"/>
    <mergeCell ref="E60:E62"/>
    <mergeCell ref="F60:F62"/>
    <mergeCell ref="G60:G62"/>
    <mergeCell ref="H63:H65"/>
    <mergeCell ref="I63:I65"/>
    <mergeCell ref="J63:J65"/>
    <mergeCell ref="K63:K65"/>
    <mergeCell ref="L63:L65"/>
    <mergeCell ref="A63:A65"/>
    <mergeCell ref="B63:B65"/>
    <mergeCell ref="C63:C65"/>
    <mergeCell ref="E63:E65"/>
    <mergeCell ref="F63:F65"/>
    <mergeCell ref="G63:G65"/>
    <mergeCell ref="F71:F73"/>
    <mergeCell ref="G71:G73"/>
    <mergeCell ref="H71:H73"/>
    <mergeCell ref="I71:I73"/>
    <mergeCell ref="J71:J73"/>
    <mergeCell ref="K71:K73"/>
    <mergeCell ref="L71:L73"/>
    <mergeCell ref="A71:A73"/>
    <mergeCell ref="B71:B73"/>
    <mergeCell ref="C71:C73"/>
    <mergeCell ref="E71:E73"/>
    <mergeCell ref="A77:A79"/>
    <mergeCell ref="B77:B79"/>
    <mergeCell ref="C77:C79"/>
    <mergeCell ref="E77:E79"/>
    <mergeCell ref="F77:F79"/>
    <mergeCell ref="A74:A76"/>
    <mergeCell ref="B74:B76"/>
    <mergeCell ref="C74:C76"/>
    <mergeCell ref="E74:E76"/>
    <mergeCell ref="F74:F76"/>
    <mergeCell ref="G77:G79"/>
    <mergeCell ref="H77:H79"/>
    <mergeCell ref="I77:I79"/>
    <mergeCell ref="J77:J79"/>
    <mergeCell ref="K77:K79"/>
    <mergeCell ref="L77:L79"/>
    <mergeCell ref="H74:H76"/>
    <mergeCell ref="I74:I76"/>
    <mergeCell ref="J74:J76"/>
    <mergeCell ref="K74:K76"/>
    <mergeCell ref="L74:L76"/>
    <mergeCell ref="G74:G76"/>
    <mergeCell ref="H85:H87"/>
    <mergeCell ref="I85:I87"/>
    <mergeCell ref="J85:J87"/>
    <mergeCell ref="K85:K87"/>
    <mergeCell ref="L85:L87"/>
    <mergeCell ref="A85:A87"/>
    <mergeCell ref="B85:B87"/>
    <mergeCell ref="C85:C87"/>
    <mergeCell ref="E85:E87"/>
    <mergeCell ref="F85:F87"/>
    <mergeCell ref="G85:G87"/>
    <mergeCell ref="H88:H90"/>
    <mergeCell ref="I88:I90"/>
    <mergeCell ref="J88:J90"/>
    <mergeCell ref="K88:K90"/>
    <mergeCell ref="L88:L90"/>
    <mergeCell ref="A88:A90"/>
    <mergeCell ref="B88:B90"/>
    <mergeCell ref="C88:C90"/>
    <mergeCell ref="E88:E90"/>
    <mergeCell ref="F88:F90"/>
    <mergeCell ref="G88:G90"/>
    <mergeCell ref="H91:H93"/>
    <mergeCell ref="I91:I93"/>
    <mergeCell ref="J91:J93"/>
    <mergeCell ref="K91:K93"/>
    <mergeCell ref="L91:L93"/>
    <mergeCell ref="A91:A93"/>
    <mergeCell ref="B91:B93"/>
    <mergeCell ref="C91:C93"/>
    <mergeCell ref="E91:E93"/>
    <mergeCell ref="F91:F93"/>
    <mergeCell ref="G91:G93"/>
    <mergeCell ref="I99:I101"/>
    <mergeCell ref="J99:J105"/>
    <mergeCell ref="K99:K101"/>
    <mergeCell ref="L99:L105"/>
    <mergeCell ref="E102:E105"/>
    <mergeCell ref="F102:F105"/>
    <mergeCell ref="I102:I105"/>
    <mergeCell ref="K102:K105"/>
    <mergeCell ref="A99:A105"/>
    <mergeCell ref="B99:B105"/>
    <mergeCell ref="E99:E101"/>
    <mergeCell ref="F99:F101"/>
    <mergeCell ref="G99:G105"/>
    <mergeCell ref="H99:H105"/>
    <mergeCell ref="K113:K115"/>
    <mergeCell ref="E116:E118"/>
    <mergeCell ref="F116:F118"/>
    <mergeCell ref="I116:I118"/>
    <mergeCell ref="K116:K118"/>
    <mergeCell ref="I106:I108"/>
    <mergeCell ref="J106:J121"/>
    <mergeCell ref="K106:K108"/>
    <mergeCell ref="L106:L121"/>
    <mergeCell ref="E109:E112"/>
    <mergeCell ref="F109:F112"/>
    <mergeCell ref="I109:I112"/>
    <mergeCell ref="K109:K112"/>
    <mergeCell ref="E113:E115"/>
    <mergeCell ref="F113:F115"/>
    <mergeCell ref="E106:E108"/>
    <mergeCell ref="F106:F108"/>
    <mergeCell ref="G106:G121"/>
    <mergeCell ref="H106:H121"/>
    <mergeCell ref="E119:E121"/>
    <mergeCell ref="F119:F121"/>
    <mergeCell ref="A122:A127"/>
    <mergeCell ref="B122:B127"/>
    <mergeCell ref="C122:C127"/>
    <mergeCell ref="E122:E124"/>
    <mergeCell ref="F122:F124"/>
    <mergeCell ref="G122:G127"/>
    <mergeCell ref="H122:H127"/>
    <mergeCell ref="I122:I124"/>
    <mergeCell ref="I113:I115"/>
    <mergeCell ref="A106:A121"/>
    <mergeCell ref="B106:B112"/>
    <mergeCell ref="B113:B121"/>
    <mergeCell ref="J122:J127"/>
    <mergeCell ref="K122:K124"/>
    <mergeCell ref="L122:L127"/>
    <mergeCell ref="E125:E127"/>
    <mergeCell ref="F125:F127"/>
    <mergeCell ref="I125:I127"/>
    <mergeCell ref="K125:K127"/>
    <mergeCell ref="I119:I121"/>
    <mergeCell ref="K119:K121"/>
    <mergeCell ref="I128:I130"/>
    <mergeCell ref="J128:J130"/>
    <mergeCell ref="K128:K130"/>
    <mergeCell ref="L128:L130"/>
    <mergeCell ref="A131:A136"/>
    <mergeCell ref="B131:B133"/>
    <mergeCell ref="C131:C133"/>
    <mergeCell ref="E131:E133"/>
    <mergeCell ref="F131:F133"/>
    <mergeCell ref="G131:G136"/>
    <mergeCell ref="A128:A130"/>
    <mergeCell ref="B128:B130"/>
    <mergeCell ref="E128:E130"/>
    <mergeCell ref="F128:F130"/>
    <mergeCell ref="G128:G130"/>
    <mergeCell ref="H128:H130"/>
    <mergeCell ref="L137:L139"/>
    <mergeCell ref="K134:K136"/>
    <mergeCell ref="A137:A139"/>
    <mergeCell ref="B137:B139"/>
    <mergeCell ref="E137:E139"/>
    <mergeCell ref="F137:F139"/>
    <mergeCell ref="G137:G139"/>
    <mergeCell ref="H137:H139"/>
    <mergeCell ref="I137:I139"/>
    <mergeCell ref="J137:J139"/>
    <mergeCell ref="K137:K139"/>
    <mergeCell ref="H131:H136"/>
    <mergeCell ref="I131:I133"/>
    <mergeCell ref="J131:J136"/>
    <mergeCell ref="K131:K133"/>
    <mergeCell ref="L131:L136"/>
    <mergeCell ref="B134:B136"/>
    <mergeCell ref="C134:C136"/>
    <mergeCell ref="E134:E136"/>
    <mergeCell ref="F134:F136"/>
    <mergeCell ref="I134:I136"/>
  </mergeCells>
  <conditionalFormatting sqref="F3:F26 I35:I51 K35:K51 F29:F53 I57:I65 K57:K65 F57:F67">
    <cfRule type="colorScale" priority="20">
      <colorScale>
        <cfvo type="num" val="1"/>
        <cfvo type="num" val="2"/>
        <cfvo type="num" val="3"/>
        <color rgb="FFFF0000"/>
        <color rgb="FFFFFF00"/>
        <color rgb="FF00B050"/>
      </colorScale>
    </cfRule>
  </conditionalFormatting>
  <conditionalFormatting sqref="I3:I23">
    <cfRule type="colorScale" priority="19">
      <colorScale>
        <cfvo type="num" val="1"/>
        <cfvo type="num" val="2"/>
        <cfvo type="num" val="3"/>
        <color rgb="FFFF0000"/>
        <color rgb="FFFFFF00"/>
        <color rgb="FF00B050"/>
      </colorScale>
    </cfRule>
  </conditionalFormatting>
  <conditionalFormatting sqref="K3:K23">
    <cfRule type="colorScale" priority="18">
      <colorScale>
        <cfvo type="num" val="1"/>
        <cfvo type="num" val="2"/>
        <cfvo type="num" val="3"/>
        <color rgb="FFFF0000"/>
        <color rgb="FFFFFF00"/>
        <color rgb="FF00B050"/>
      </colorScale>
    </cfRule>
  </conditionalFormatting>
  <conditionalFormatting sqref="I29:I34">
    <cfRule type="colorScale" priority="16">
      <colorScale>
        <cfvo type="num" val="1"/>
        <cfvo type="num" val="2"/>
        <cfvo type="num" val="3"/>
        <color rgb="FFFF0000"/>
        <color rgb="FFFFFF00"/>
        <color rgb="FF00B050"/>
      </colorScale>
    </cfRule>
  </conditionalFormatting>
  <conditionalFormatting sqref="K29:K34">
    <cfRule type="colorScale" priority="13">
      <colorScale>
        <cfvo type="num" val="1"/>
        <cfvo type="num" val="2"/>
        <cfvo type="num" val="3"/>
        <color rgb="FFFF0000"/>
        <color rgb="FFFFFF00"/>
        <color rgb="FF00B050"/>
      </colorScale>
    </cfRule>
  </conditionalFormatting>
  <conditionalFormatting sqref="F71:F81">
    <cfRule type="colorScale" priority="9">
      <colorScale>
        <cfvo type="num" val="1"/>
        <cfvo type="num" val="2"/>
        <cfvo type="num" val="3"/>
        <color rgb="FFFF0000"/>
        <color rgb="FFFFFF00"/>
        <color rgb="FF00B050"/>
      </colorScale>
    </cfRule>
  </conditionalFormatting>
  <conditionalFormatting sqref="I71:I79">
    <cfRule type="colorScale" priority="8">
      <colorScale>
        <cfvo type="num" val="1"/>
        <cfvo type="num" val="2"/>
        <cfvo type="num" val="3"/>
        <color rgb="FFFF0000"/>
        <color rgb="FFFFFF00"/>
        <color rgb="FF00B050"/>
      </colorScale>
    </cfRule>
  </conditionalFormatting>
  <conditionalFormatting sqref="K71:K79">
    <cfRule type="colorScale" priority="7">
      <colorScale>
        <cfvo type="num" val="1"/>
        <cfvo type="num" val="2"/>
        <cfvo type="num" val="3"/>
        <color rgb="FFFF0000"/>
        <color rgb="FFFFFF00"/>
        <color rgb="FF00B050"/>
      </colorScale>
    </cfRule>
  </conditionalFormatting>
  <conditionalFormatting sqref="F85:F95">
    <cfRule type="colorScale" priority="6">
      <colorScale>
        <cfvo type="num" val="1"/>
        <cfvo type="num" val="2"/>
        <cfvo type="num" val="3"/>
        <color rgb="FFFF0000"/>
        <color rgb="FFFFFF00"/>
        <color rgb="FF00B050"/>
      </colorScale>
    </cfRule>
  </conditionalFormatting>
  <conditionalFormatting sqref="I85:I93">
    <cfRule type="colorScale" priority="5">
      <colorScale>
        <cfvo type="num" val="1"/>
        <cfvo type="num" val="2"/>
        <cfvo type="num" val="3"/>
        <color rgb="FFFF0000"/>
        <color rgb="FFFFFF00"/>
        <color rgb="FF00B050"/>
      </colorScale>
    </cfRule>
  </conditionalFormatting>
  <conditionalFormatting sqref="K85:K93">
    <cfRule type="colorScale" priority="4">
      <colorScale>
        <cfvo type="num" val="1"/>
        <cfvo type="num" val="2"/>
        <cfvo type="num" val="3"/>
        <color rgb="FFFF0000"/>
        <color rgb="FFFFFF00"/>
        <color rgb="FF00B050"/>
      </colorScale>
    </cfRule>
  </conditionalFormatting>
  <conditionalFormatting sqref="F99:F141">
    <cfRule type="colorScale" priority="3">
      <colorScale>
        <cfvo type="num" val="1"/>
        <cfvo type="num" val="2"/>
        <cfvo type="num" val="3"/>
        <color rgb="FFFF0000"/>
        <color rgb="FFFFFF00"/>
        <color rgb="FF00B050"/>
      </colorScale>
    </cfRule>
  </conditionalFormatting>
  <conditionalFormatting sqref="I99:I139">
    <cfRule type="colorScale" priority="2">
      <colorScale>
        <cfvo type="num" val="1"/>
        <cfvo type="num" val="2"/>
        <cfvo type="num" val="3"/>
        <color rgb="FFFF0000"/>
        <color rgb="FFFFFF00"/>
        <color rgb="FF00B050"/>
      </colorScale>
    </cfRule>
  </conditionalFormatting>
  <conditionalFormatting sqref="K99:K139">
    <cfRule type="colorScale" priority="1">
      <colorScale>
        <cfvo type="num" val="1"/>
        <cfvo type="num" val="2"/>
        <cfvo type="num" val="3"/>
        <color rgb="FFFF0000"/>
        <color rgb="FFFFFF00"/>
        <color rgb="FF00B050"/>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8"/>
  <sheetViews>
    <sheetView topLeftCell="B74" zoomScale="90" zoomScaleNormal="90" workbookViewId="0">
      <selection activeCell="H89" sqref="H89"/>
    </sheetView>
  </sheetViews>
  <sheetFormatPr defaultRowHeight="14.4" x14ac:dyDescent="0.3"/>
  <cols>
    <col min="1" max="1" width="57.44140625" customWidth="1"/>
    <col min="2" max="2" width="16.21875" customWidth="1"/>
    <col min="3" max="3" width="15.44140625" customWidth="1"/>
    <col min="4" max="4" width="26.33203125" customWidth="1"/>
    <col min="5" max="5" width="14.6640625" customWidth="1"/>
    <col min="6" max="6" width="13.33203125" customWidth="1"/>
    <col min="7" max="7" width="11.6640625" customWidth="1"/>
  </cols>
  <sheetData>
    <row r="1" spans="1:19" ht="18" x14ac:dyDescent="0.35">
      <c r="A1" s="53" t="s">
        <v>56</v>
      </c>
      <c r="B1" s="53"/>
    </row>
    <row r="3" spans="1:19" x14ac:dyDescent="0.3">
      <c r="A3" s="1" t="s">
        <v>0</v>
      </c>
      <c r="B3" s="222"/>
      <c r="E3" s="56"/>
      <c r="F3" s="55"/>
      <c r="G3" s="55"/>
      <c r="H3" s="55"/>
      <c r="I3" s="55"/>
      <c r="J3" s="55"/>
      <c r="K3" s="55"/>
      <c r="L3" s="55"/>
      <c r="M3" s="55"/>
      <c r="N3" s="55"/>
      <c r="O3" s="55"/>
      <c r="P3" s="55"/>
      <c r="Q3" s="55"/>
      <c r="R3" s="55"/>
      <c r="S3" s="55"/>
    </row>
    <row r="4" spans="1:19" x14ac:dyDescent="0.3">
      <c r="A4" s="2" t="s">
        <v>1</v>
      </c>
      <c r="B4" s="223" t="s">
        <v>60</v>
      </c>
      <c r="C4" s="2" t="s">
        <v>2</v>
      </c>
      <c r="D4" t="s">
        <v>30</v>
      </c>
      <c r="E4" s="55"/>
      <c r="F4" s="55"/>
      <c r="G4" s="55"/>
      <c r="H4" s="55"/>
      <c r="I4" s="55"/>
      <c r="J4" s="55"/>
      <c r="K4" s="55"/>
      <c r="L4" s="55"/>
      <c r="M4" s="55"/>
      <c r="N4" s="55"/>
      <c r="O4" s="55"/>
      <c r="P4" s="55"/>
      <c r="Q4" s="55"/>
      <c r="R4" s="55"/>
      <c r="S4" s="55"/>
    </row>
    <row r="5" spans="1:19" x14ac:dyDescent="0.3">
      <c r="A5" s="3" t="s">
        <v>3</v>
      </c>
      <c r="B5" s="211">
        <f>'Komposit Zona A'!F4</f>
        <v>3</v>
      </c>
      <c r="C5" s="8">
        <f>'Komposit Zona A'!$H$4</f>
        <v>120</v>
      </c>
      <c r="E5" s="55"/>
      <c r="F5" s="19"/>
      <c r="G5" s="19"/>
      <c r="H5" s="20"/>
      <c r="I5" s="55"/>
      <c r="J5" s="55"/>
      <c r="K5" s="55"/>
      <c r="L5" s="55"/>
      <c r="M5" s="55"/>
      <c r="N5" s="55"/>
      <c r="O5" s="55"/>
      <c r="P5" s="55"/>
      <c r="Q5" s="55"/>
      <c r="R5" s="55"/>
      <c r="S5" s="55"/>
    </row>
    <row r="6" spans="1:19" x14ac:dyDescent="0.3">
      <c r="A6" s="3" t="s">
        <v>4</v>
      </c>
      <c r="B6" s="211">
        <f>'Komposit Zona A'!F7</f>
        <v>2</v>
      </c>
      <c r="C6" s="8">
        <f>'Komposit Zona A'!$H$7</f>
        <v>40</v>
      </c>
      <c r="E6" s="55"/>
      <c r="F6" s="27"/>
      <c r="G6" s="27"/>
      <c r="H6" s="27"/>
      <c r="I6" s="55"/>
      <c r="J6" s="55"/>
      <c r="K6" s="55"/>
      <c r="L6" s="55"/>
      <c r="M6" s="55"/>
      <c r="N6" s="55"/>
      <c r="O6" s="55"/>
      <c r="P6" s="55"/>
      <c r="Q6" s="55"/>
      <c r="R6" s="55"/>
      <c r="S6" s="55"/>
    </row>
    <row r="7" spans="1:19" x14ac:dyDescent="0.3">
      <c r="A7" s="3" t="s">
        <v>5</v>
      </c>
      <c r="B7" s="211">
        <f>'Komposit Zona A'!F10</f>
        <v>2</v>
      </c>
      <c r="C7" s="8">
        <f>'Komposit Zona A'!$H$10</f>
        <v>30</v>
      </c>
      <c r="E7" s="55"/>
      <c r="F7" s="27"/>
      <c r="G7" s="27"/>
      <c r="H7" s="27"/>
      <c r="I7" s="55"/>
      <c r="J7" s="55"/>
      <c r="K7" s="55"/>
      <c r="L7" s="55"/>
      <c r="M7" s="55"/>
      <c r="N7" s="55"/>
      <c r="O7" s="55"/>
      <c r="P7" s="55"/>
      <c r="Q7" s="55"/>
      <c r="R7" s="55"/>
      <c r="S7" s="55"/>
    </row>
    <row r="8" spans="1:19" x14ac:dyDescent="0.3">
      <c r="A8" s="3" t="s">
        <v>6</v>
      </c>
      <c r="B8" s="211">
        <f>'Komposit Zona A'!F7</f>
        <v>2</v>
      </c>
      <c r="C8" s="8">
        <f>'Komposit Zona A'!$H$13</f>
        <v>20</v>
      </c>
      <c r="E8" s="55"/>
      <c r="F8" s="27"/>
      <c r="G8" s="27"/>
      <c r="H8" s="55"/>
      <c r="I8" s="55"/>
      <c r="J8" s="55"/>
      <c r="K8" s="55"/>
      <c r="L8" s="55"/>
      <c r="M8" s="55"/>
      <c r="N8" s="55"/>
      <c r="O8" s="55"/>
      <c r="P8" s="55"/>
      <c r="Q8" s="55"/>
      <c r="R8" s="55"/>
      <c r="S8" s="55"/>
    </row>
    <row r="9" spans="1:19" x14ac:dyDescent="0.3">
      <c r="A9" s="3" t="s">
        <v>7</v>
      </c>
      <c r="B9" s="211">
        <f>AVERAGE('Komposit Zona A'!F16:F21)</f>
        <v>1.5</v>
      </c>
      <c r="C9" s="8">
        <f>'Komposit Zona A'!$H$16</f>
        <v>15</v>
      </c>
      <c r="E9" s="55"/>
      <c r="F9" s="27"/>
      <c r="G9" s="27"/>
      <c r="H9" s="55"/>
      <c r="I9" s="55"/>
      <c r="J9" s="55"/>
      <c r="K9" s="55"/>
      <c r="L9" s="55"/>
      <c r="M9" s="55"/>
      <c r="N9" s="55"/>
      <c r="O9" s="55"/>
      <c r="P9" s="55"/>
      <c r="Q9" s="55"/>
      <c r="R9" s="55"/>
      <c r="S9" s="55"/>
    </row>
    <row r="10" spans="1:19" x14ac:dyDescent="0.3">
      <c r="A10" s="3" t="s">
        <v>8</v>
      </c>
      <c r="B10" s="211">
        <f>'Komposit Zona A'!F22</f>
        <v>3</v>
      </c>
      <c r="C10" s="8">
        <f>'Komposit Zona A'!$H$22</f>
        <v>15</v>
      </c>
      <c r="E10" s="55"/>
      <c r="F10" s="55"/>
      <c r="G10" s="55"/>
      <c r="H10" s="55"/>
      <c r="I10" s="55"/>
      <c r="J10" s="55"/>
      <c r="K10" s="55"/>
      <c r="L10" s="55"/>
      <c r="M10" s="55"/>
      <c r="N10" s="55"/>
      <c r="O10" s="55"/>
      <c r="P10" s="55"/>
      <c r="Q10" s="55"/>
      <c r="R10" s="55"/>
      <c r="S10" s="55"/>
    </row>
    <row r="11" spans="1:19" x14ac:dyDescent="0.3">
      <c r="A11" s="10" t="s">
        <v>31</v>
      </c>
      <c r="B11" s="211"/>
      <c r="C11" s="11">
        <f>SUM(C5:C10)</f>
        <v>240</v>
      </c>
      <c r="D11" s="125">
        <f>'Komposit Zona A'!$F$26</f>
        <v>2</v>
      </c>
      <c r="E11" s="27"/>
      <c r="F11" s="55"/>
      <c r="G11" s="55"/>
      <c r="H11" s="55"/>
      <c r="I11" s="55"/>
      <c r="J11" s="55"/>
      <c r="K11" s="55"/>
      <c r="L11" s="55"/>
      <c r="M11" s="55"/>
      <c r="N11" s="55"/>
      <c r="O11" s="55"/>
      <c r="P11" s="55"/>
      <c r="Q11" s="55"/>
      <c r="R11" s="55"/>
      <c r="S11" s="55"/>
    </row>
    <row r="12" spans="1:19" x14ac:dyDescent="0.3">
      <c r="A12" s="13" t="s">
        <v>34</v>
      </c>
      <c r="B12" s="224"/>
      <c r="C12" s="7">
        <f>'Komposit Zona A'!$J$25</f>
        <v>100</v>
      </c>
      <c r="E12" s="55"/>
      <c r="F12" s="55"/>
      <c r="G12" s="55"/>
      <c r="H12" s="55"/>
      <c r="I12" s="55"/>
      <c r="J12" s="55"/>
      <c r="K12" s="55"/>
      <c r="L12" s="55"/>
      <c r="M12" s="55"/>
      <c r="N12" s="55"/>
      <c r="O12" s="55"/>
      <c r="P12" s="55"/>
      <c r="Q12" s="55"/>
      <c r="R12" s="55"/>
      <c r="S12" s="55"/>
    </row>
    <row r="13" spans="1:19" x14ac:dyDescent="0.3">
      <c r="A13" s="13" t="s">
        <v>35</v>
      </c>
      <c r="B13" s="224"/>
      <c r="C13" s="7">
        <f>'Komposit Zona A'!$L$25</f>
        <v>300</v>
      </c>
      <c r="E13" s="55"/>
      <c r="F13" s="27"/>
      <c r="G13" s="55"/>
      <c r="H13" s="55"/>
      <c r="I13" s="55"/>
      <c r="J13" s="55"/>
      <c r="K13" s="55"/>
      <c r="L13" s="55"/>
      <c r="M13" s="55"/>
      <c r="N13" s="55"/>
      <c r="O13" s="55"/>
      <c r="P13" s="55"/>
      <c r="Q13" s="55"/>
      <c r="R13" s="55"/>
      <c r="S13" s="55"/>
    </row>
    <row r="14" spans="1:19" x14ac:dyDescent="0.3">
      <c r="B14" s="225"/>
      <c r="C14" s="5"/>
      <c r="E14" s="55"/>
      <c r="F14" s="27"/>
      <c r="G14" s="55"/>
      <c r="H14" s="55"/>
      <c r="I14" s="55"/>
      <c r="J14" s="55"/>
      <c r="K14" s="55"/>
      <c r="L14" s="55"/>
      <c r="M14" s="55"/>
      <c r="N14" s="55"/>
      <c r="O14" s="55"/>
      <c r="P14" s="55"/>
      <c r="Q14" s="55"/>
      <c r="R14" s="55"/>
      <c r="S14" s="55"/>
    </row>
    <row r="15" spans="1:19" x14ac:dyDescent="0.3">
      <c r="B15" s="225"/>
      <c r="C15" s="5"/>
      <c r="E15" s="55"/>
      <c r="F15" s="55"/>
      <c r="G15" s="55"/>
      <c r="H15" s="55"/>
      <c r="I15" s="55"/>
      <c r="J15" s="55"/>
      <c r="K15" s="55"/>
      <c r="L15" s="55"/>
      <c r="M15" s="55"/>
      <c r="N15" s="55"/>
      <c r="O15" s="55"/>
      <c r="P15" s="55"/>
      <c r="Q15" s="55"/>
      <c r="R15" s="55"/>
      <c r="S15" s="55"/>
    </row>
    <row r="16" spans="1:19" x14ac:dyDescent="0.3">
      <c r="A16" s="1" t="s">
        <v>9</v>
      </c>
      <c r="B16" s="222"/>
      <c r="E16" s="56"/>
      <c r="F16" s="55"/>
      <c r="G16" s="55"/>
      <c r="H16" s="55"/>
      <c r="I16" s="55"/>
      <c r="J16" s="55"/>
      <c r="K16" s="55"/>
      <c r="L16" s="55"/>
      <c r="M16" s="55"/>
      <c r="N16" s="55"/>
      <c r="O16" s="55"/>
      <c r="P16" s="55"/>
      <c r="Q16" s="55"/>
      <c r="R16" s="55"/>
      <c r="S16" s="55"/>
    </row>
    <row r="17" spans="1:19" x14ac:dyDescent="0.3">
      <c r="A17" s="2" t="s">
        <v>1</v>
      </c>
      <c r="B17" s="223" t="s">
        <v>60</v>
      </c>
      <c r="C17" s="2" t="s">
        <v>2</v>
      </c>
      <c r="D17" t="s">
        <v>30</v>
      </c>
      <c r="E17" s="55"/>
      <c r="F17" s="55"/>
      <c r="G17" s="55"/>
      <c r="H17" s="55"/>
      <c r="I17" s="55"/>
      <c r="J17" s="55"/>
      <c r="K17" s="55"/>
      <c r="L17" s="55"/>
      <c r="M17" s="55"/>
      <c r="N17" s="55"/>
      <c r="O17" s="55"/>
      <c r="P17" s="55"/>
      <c r="Q17" s="55"/>
      <c r="R17" s="55"/>
      <c r="S17" s="55"/>
    </row>
    <row r="18" spans="1:19" x14ac:dyDescent="0.3">
      <c r="A18" s="3" t="s">
        <v>10</v>
      </c>
      <c r="B18" s="226">
        <f>AVERAGE('Komposit Zona A'!F30:F35)</f>
        <v>2.5</v>
      </c>
      <c r="C18" s="7">
        <f>'Komposit Zona A'!$H$30</f>
        <v>85</v>
      </c>
      <c r="E18" s="55"/>
      <c r="F18" s="27"/>
      <c r="G18" s="27"/>
      <c r="H18" s="20"/>
      <c r="I18" s="55"/>
      <c r="J18" s="55"/>
      <c r="K18" s="55"/>
      <c r="L18" s="55"/>
      <c r="M18" s="55"/>
      <c r="N18" s="55"/>
      <c r="O18" s="55"/>
      <c r="P18" s="55"/>
      <c r="Q18" s="55"/>
      <c r="R18" s="55"/>
      <c r="S18" s="55"/>
    </row>
    <row r="19" spans="1:19" x14ac:dyDescent="0.3">
      <c r="A19" s="3" t="s">
        <v>11</v>
      </c>
      <c r="B19" s="226"/>
      <c r="C19" s="7" t="s">
        <v>32</v>
      </c>
      <c r="E19" s="21"/>
      <c r="F19" s="19"/>
      <c r="G19" s="19"/>
      <c r="H19" s="20"/>
      <c r="I19" s="55"/>
      <c r="J19" s="55"/>
      <c r="K19" s="55"/>
      <c r="L19" s="55"/>
      <c r="M19" s="55"/>
      <c r="N19" s="55"/>
      <c r="O19" s="55"/>
      <c r="P19" s="55"/>
      <c r="Q19" s="55"/>
      <c r="R19" s="55"/>
      <c r="S19" s="55"/>
    </row>
    <row r="20" spans="1:19" x14ac:dyDescent="0.3">
      <c r="A20" s="3" t="s">
        <v>12</v>
      </c>
      <c r="B20" s="226"/>
      <c r="C20" s="7" t="s">
        <v>32</v>
      </c>
      <c r="E20" s="21"/>
      <c r="F20" s="19"/>
      <c r="G20" s="19"/>
      <c r="H20" s="21"/>
      <c r="I20" s="55"/>
      <c r="J20" s="55"/>
      <c r="K20" s="55"/>
      <c r="L20" s="55"/>
      <c r="M20" s="55"/>
      <c r="N20" s="55"/>
      <c r="O20" s="55"/>
      <c r="P20" s="55"/>
      <c r="Q20" s="55"/>
      <c r="R20" s="55"/>
      <c r="S20" s="55"/>
    </row>
    <row r="21" spans="1:19" x14ac:dyDescent="0.3">
      <c r="A21" s="3" t="s">
        <v>13</v>
      </c>
      <c r="B21" s="226">
        <f>AVERAGE('Komposit Zona A'!F36:F41)</f>
        <v>1.5</v>
      </c>
      <c r="C21" s="7">
        <f>'Komposit Zona A'!$H$36</f>
        <v>37.5</v>
      </c>
      <c r="E21" s="55"/>
      <c r="F21" s="27"/>
      <c r="G21" s="27"/>
      <c r="H21" s="55"/>
      <c r="I21" s="55"/>
      <c r="J21" s="55"/>
      <c r="K21" s="55"/>
      <c r="L21" s="55"/>
      <c r="M21" s="55"/>
      <c r="N21" s="55"/>
      <c r="O21" s="55"/>
      <c r="P21" s="55"/>
      <c r="Q21" s="55"/>
      <c r="R21" s="55"/>
      <c r="S21" s="55"/>
    </row>
    <row r="22" spans="1:19" x14ac:dyDescent="0.3">
      <c r="A22" s="3" t="s">
        <v>14</v>
      </c>
      <c r="B22" s="226">
        <f>'Komposit Zona A'!F42</f>
        <v>1</v>
      </c>
      <c r="C22" s="7">
        <f>'Komposit Zona A'!$H$42</f>
        <v>25</v>
      </c>
      <c r="E22" s="55"/>
      <c r="F22" s="27"/>
      <c r="G22" s="27"/>
      <c r="H22" s="55"/>
      <c r="I22" s="55"/>
      <c r="J22" s="55"/>
      <c r="K22" s="55"/>
      <c r="L22" s="55"/>
      <c r="M22" s="55"/>
      <c r="N22" s="55"/>
      <c r="O22" s="55"/>
      <c r="P22" s="55"/>
      <c r="Q22" s="55"/>
      <c r="R22" s="55"/>
      <c r="S22" s="55"/>
    </row>
    <row r="23" spans="1:19" x14ac:dyDescent="0.3">
      <c r="A23" s="3" t="s">
        <v>15</v>
      </c>
      <c r="B23" s="226">
        <f>AVERAGE('Komposit Zona A'!F45:F52)</f>
        <v>1</v>
      </c>
      <c r="C23" s="7">
        <f>'Komposit Zona A'!$H$45</f>
        <v>16</v>
      </c>
      <c r="E23" s="55"/>
      <c r="F23" s="27"/>
      <c r="G23" s="55"/>
      <c r="H23" s="55"/>
      <c r="I23" s="55"/>
      <c r="J23" s="55"/>
      <c r="K23" s="55"/>
      <c r="L23" s="55"/>
      <c r="M23" s="55"/>
      <c r="N23" s="55"/>
      <c r="O23" s="55"/>
      <c r="P23" s="55"/>
      <c r="Q23" s="55"/>
      <c r="R23" s="55"/>
      <c r="S23" s="55"/>
    </row>
    <row r="24" spans="1:19" ht="15.6" x14ac:dyDescent="0.3">
      <c r="A24" s="13" t="s">
        <v>31</v>
      </c>
      <c r="B24" s="224"/>
      <c r="C24" s="9">
        <f>'Komposit Zona A'!H54</f>
        <v>163.5</v>
      </c>
      <c r="D24" s="12">
        <f>'Komposit Zona A'!F54</f>
        <v>1.6666666666666667</v>
      </c>
      <c r="E24" s="55"/>
      <c r="F24" s="55"/>
      <c r="G24" s="27"/>
      <c r="H24" s="55"/>
      <c r="I24" s="55"/>
      <c r="J24" s="55"/>
      <c r="K24" s="55"/>
      <c r="L24" s="55"/>
      <c r="M24" s="55"/>
      <c r="N24" s="55"/>
      <c r="O24" s="55"/>
      <c r="P24" s="55"/>
      <c r="Q24" s="55"/>
      <c r="R24" s="55"/>
      <c r="S24" s="55"/>
    </row>
    <row r="25" spans="1:19" x14ac:dyDescent="0.3">
      <c r="A25" s="13" t="s">
        <v>34</v>
      </c>
      <c r="B25" s="224"/>
      <c r="C25" s="15">
        <f>'Komposit Zona A'!J53</f>
        <v>100</v>
      </c>
      <c r="E25" s="55"/>
      <c r="F25" s="27"/>
      <c r="G25" s="27"/>
      <c r="H25" s="55"/>
      <c r="I25" s="55"/>
      <c r="J25" s="55"/>
      <c r="K25" s="55"/>
      <c r="L25" s="55"/>
      <c r="M25" s="55"/>
      <c r="N25" s="55"/>
      <c r="O25" s="55"/>
      <c r="P25" s="55"/>
      <c r="Q25" s="55"/>
      <c r="R25" s="55"/>
      <c r="S25" s="55"/>
    </row>
    <row r="26" spans="1:19" x14ac:dyDescent="0.3">
      <c r="A26" s="13" t="s">
        <v>35</v>
      </c>
      <c r="B26" s="224"/>
      <c r="C26" s="9">
        <f>'Komposit Zona A'!L53</f>
        <v>300</v>
      </c>
      <c r="E26" s="55"/>
      <c r="F26" s="27"/>
      <c r="G26" s="55"/>
      <c r="H26" s="55"/>
      <c r="I26" s="55"/>
      <c r="J26" s="55"/>
      <c r="K26" s="55"/>
      <c r="L26" s="55"/>
      <c r="M26" s="55"/>
      <c r="N26" s="55"/>
      <c r="O26" s="55"/>
      <c r="P26" s="55"/>
      <c r="Q26" s="55"/>
      <c r="R26" s="55"/>
      <c r="S26" s="55"/>
    </row>
    <row r="27" spans="1:19" x14ac:dyDescent="0.3">
      <c r="A27" s="13"/>
      <c r="B27" s="224"/>
      <c r="C27" s="5"/>
      <c r="E27" s="55"/>
      <c r="F27" s="27"/>
      <c r="G27" s="55"/>
      <c r="H27" s="55"/>
      <c r="I27" s="55"/>
      <c r="J27" s="55"/>
      <c r="K27" s="55"/>
      <c r="L27" s="55"/>
      <c r="M27" s="55"/>
      <c r="N27" s="55"/>
      <c r="O27" s="55"/>
      <c r="P27" s="55"/>
      <c r="Q27" s="55"/>
      <c r="R27" s="55"/>
      <c r="S27" s="55"/>
    </row>
    <row r="28" spans="1:19" x14ac:dyDescent="0.3">
      <c r="A28" s="13"/>
      <c r="B28" s="224"/>
      <c r="C28" s="5"/>
      <c r="E28" s="55"/>
      <c r="F28" s="27"/>
      <c r="G28" s="55"/>
      <c r="H28" s="55"/>
      <c r="I28" s="55"/>
      <c r="J28" s="55"/>
      <c r="K28" s="55"/>
      <c r="L28" s="55"/>
      <c r="M28" s="55"/>
      <c r="N28" s="55"/>
      <c r="O28" s="55"/>
      <c r="P28" s="55"/>
      <c r="Q28" s="55"/>
      <c r="R28" s="55"/>
      <c r="S28" s="55"/>
    </row>
    <row r="29" spans="1:19" x14ac:dyDescent="0.3">
      <c r="A29" s="1" t="s">
        <v>16</v>
      </c>
      <c r="B29" s="222"/>
      <c r="E29" s="56"/>
      <c r="F29" s="55"/>
      <c r="G29" s="55"/>
      <c r="H29" s="55"/>
      <c r="I29" s="55"/>
      <c r="J29" s="55"/>
      <c r="K29" s="55"/>
      <c r="L29" s="55"/>
      <c r="M29" s="55"/>
      <c r="N29" s="55"/>
      <c r="O29" s="55"/>
      <c r="P29" s="55"/>
      <c r="Q29" s="55"/>
      <c r="R29" s="55"/>
      <c r="S29" s="55"/>
    </row>
    <row r="30" spans="1:19" x14ac:dyDescent="0.3">
      <c r="A30" s="2" t="s">
        <v>1</v>
      </c>
      <c r="B30" s="223" t="s">
        <v>60</v>
      </c>
      <c r="C30" s="2" t="s">
        <v>2</v>
      </c>
      <c r="D30" t="s">
        <v>30</v>
      </c>
      <c r="E30" s="55"/>
      <c r="F30" s="55"/>
      <c r="G30" s="55"/>
      <c r="H30" s="55"/>
      <c r="I30" s="55"/>
      <c r="J30" s="55"/>
      <c r="K30" s="55"/>
      <c r="L30" s="55"/>
      <c r="M30" s="55"/>
      <c r="N30" s="55"/>
      <c r="O30" s="55"/>
      <c r="P30" s="55"/>
      <c r="Q30" s="55"/>
      <c r="R30" s="55"/>
      <c r="S30" s="55"/>
    </row>
    <row r="31" spans="1:19" x14ac:dyDescent="0.3">
      <c r="A31" s="3" t="s">
        <v>17</v>
      </c>
      <c r="B31" s="211">
        <f>'Komposit Zona A'!F58</f>
        <v>3</v>
      </c>
      <c r="C31" s="155">
        <f>'Komposit Zona A'!$H$58</f>
        <v>150</v>
      </c>
      <c r="E31" s="55"/>
      <c r="F31" s="27"/>
      <c r="G31" s="27"/>
      <c r="H31" s="20"/>
      <c r="I31" s="55"/>
      <c r="J31" s="55"/>
      <c r="K31" s="55"/>
      <c r="L31" s="55"/>
      <c r="M31" s="55"/>
      <c r="N31" s="55"/>
      <c r="O31" s="55"/>
      <c r="P31" s="55"/>
      <c r="Q31" s="55"/>
      <c r="R31" s="55"/>
      <c r="S31" s="55"/>
    </row>
    <row r="32" spans="1:19" x14ac:dyDescent="0.3">
      <c r="A32" s="3" t="s">
        <v>18</v>
      </c>
      <c r="B32" s="211"/>
      <c r="C32" s="155" t="s">
        <v>33</v>
      </c>
      <c r="E32" s="55"/>
      <c r="F32" s="19"/>
      <c r="G32" s="19"/>
      <c r="H32" s="20"/>
      <c r="I32" s="55"/>
      <c r="J32" s="55"/>
      <c r="K32" s="55"/>
      <c r="L32" s="55"/>
      <c r="M32" s="55"/>
      <c r="N32" s="55"/>
      <c r="O32" s="55"/>
      <c r="P32" s="55"/>
      <c r="Q32" s="55"/>
      <c r="R32" s="55"/>
      <c r="S32" s="55"/>
    </row>
    <row r="33" spans="1:19" x14ac:dyDescent="0.3">
      <c r="A33" s="3" t="s">
        <v>19</v>
      </c>
      <c r="B33" s="211">
        <f>'Komposit Zona A'!F61</f>
        <v>1</v>
      </c>
      <c r="C33" s="155">
        <f>'Komposit Zona A'!$H$61</f>
        <v>25</v>
      </c>
      <c r="E33" s="55"/>
      <c r="F33" s="19"/>
      <c r="G33" s="19"/>
      <c r="H33" s="19"/>
      <c r="I33" s="55"/>
      <c r="J33" s="55"/>
      <c r="K33" s="55"/>
      <c r="L33" s="55"/>
      <c r="M33" s="55"/>
      <c r="N33" s="55"/>
      <c r="O33" s="55"/>
      <c r="P33" s="55"/>
      <c r="Q33" s="55"/>
      <c r="R33" s="55"/>
      <c r="S33" s="55"/>
    </row>
    <row r="34" spans="1:19" x14ac:dyDescent="0.3">
      <c r="A34" s="3" t="s">
        <v>20</v>
      </c>
      <c r="B34" s="211">
        <f>'Komposit Zona A'!F64</f>
        <v>3</v>
      </c>
      <c r="C34" s="155">
        <f>'Komposit Zona A'!$H$64</f>
        <v>75</v>
      </c>
      <c r="E34" s="55"/>
      <c r="F34" s="19"/>
      <c r="G34" s="19"/>
      <c r="H34" s="20"/>
      <c r="I34" s="55"/>
      <c r="J34" s="55"/>
      <c r="K34" s="55"/>
      <c r="L34" s="55"/>
      <c r="M34" s="55"/>
      <c r="N34" s="55"/>
      <c r="O34" s="55"/>
      <c r="P34" s="55"/>
      <c r="Q34" s="55"/>
      <c r="R34" s="55"/>
      <c r="S34" s="55"/>
    </row>
    <row r="35" spans="1:19" x14ac:dyDescent="0.3">
      <c r="A35" s="3" t="s">
        <v>21</v>
      </c>
      <c r="B35" s="211"/>
      <c r="C35" s="155" t="s">
        <v>33</v>
      </c>
      <c r="E35" s="55"/>
      <c r="F35" s="19"/>
      <c r="G35" s="19"/>
      <c r="H35" s="21"/>
      <c r="I35" s="55"/>
      <c r="J35" s="55"/>
      <c r="K35" s="55"/>
      <c r="L35" s="55"/>
      <c r="M35" s="55"/>
      <c r="N35" s="55"/>
      <c r="O35" s="55"/>
      <c r="P35" s="55"/>
      <c r="Q35" s="55"/>
      <c r="R35" s="55"/>
      <c r="S35" s="55"/>
    </row>
    <row r="36" spans="1:19" x14ac:dyDescent="0.3">
      <c r="A36" s="3" t="s">
        <v>22</v>
      </c>
      <c r="B36" s="3"/>
      <c r="C36" s="155" t="s">
        <v>33</v>
      </c>
      <c r="E36" s="55"/>
      <c r="F36" s="19"/>
      <c r="G36" s="19"/>
      <c r="H36" s="21"/>
      <c r="I36" s="55"/>
      <c r="J36" s="55"/>
      <c r="K36" s="55"/>
      <c r="L36" s="55"/>
      <c r="M36" s="55"/>
      <c r="N36" s="55"/>
      <c r="O36" s="55"/>
      <c r="P36" s="55"/>
      <c r="Q36" s="55"/>
      <c r="R36" s="55"/>
      <c r="S36" s="55"/>
    </row>
    <row r="37" spans="1:19" x14ac:dyDescent="0.3">
      <c r="A37" s="13" t="s">
        <v>31</v>
      </c>
      <c r="B37" s="13"/>
      <c r="C37" s="28">
        <f>'Komposit Zona A'!H68</f>
        <v>250</v>
      </c>
      <c r="D37" s="16">
        <f>'Komposit Zona A'!F68</f>
        <v>2.3333333333333335</v>
      </c>
      <c r="E37" s="55"/>
      <c r="F37" s="55"/>
      <c r="G37" s="55"/>
      <c r="H37" s="55"/>
      <c r="I37" s="55"/>
      <c r="J37" s="55"/>
      <c r="K37" s="55"/>
      <c r="L37" s="55"/>
      <c r="M37" s="55"/>
      <c r="N37" s="55"/>
      <c r="O37" s="55"/>
      <c r="P37" s="55"/>
      <c r="Q37" s="55"/>
      <c r="R37" s="55"/>
      <c r="S37" s="55"/>
    </row>
    <row r="38" spans="1:19" x14ac:dyDescent="0.3">
      <c r="A38" s="13" t="s">
        <v>34</v>
      </c>
      <c r="B38" s="13"/>
      <c r="C38" s="18">
        <f>'Komposit Zona A'!J68</f>
        <v>100</v>
      </c>
      <c r="E38" s="55"/>
      <c r="F38" s="55"/>
      <c r="G38" s="55"/>
      <c r="H38" s="55"/>
      <c r="I38" s="55"/>
      <c r="J38" s="55"/>
      <c r="K38" s="55"/>
      <c r="L38" s="55"/>
      <c r="M38" s="55"/>
      <c r="N38" s="55"/>
      <c r="O38" s="55"/>
      <c r="P38" s="55"/>
      <c r="Q38" s="55"/>
      <c r="R38" s="55"/>
      <c r="S38" s="55"/>
    </row>
    <row r="39" spans="1:19" x14ac:dyDescent="0.3">
      <c r="A39" s="13" t="s">
        <v>35</v>
      </c>
      <c r="B39" s="13"/>
      <c r="C39" s="18">
        <f>'Komposit Zona A'!L68</f>
        <v>300</v>
      </c>
      <c r="E39" s="55"/>
      <c r="F39" s="55"/>
      <c r="G39" s="55"/>
      <c r="H39" s="55"/>
      <c r="I39" s="55"/>
      <c r="J39" s="55"/>
      <c r="K39" s="55"/>
      <c r="L39" s="55"/>
      <c r="M39" s="55"/>
      <c r="N39" s="55"/>
      <c r="O39" s="55"/>
      <c r="P39" s="55"/>
      <c r="Q39" s="55"/>
      <c r="R39" s="55"/>
      <c r="S39" s="55"/>
    </row>
    <row r="40" spans="1:19" x14ac:dyDescent="0.3">
      <c r="A40" s="13"/>
      <c r="B40" s="13"/>
      <c r="E40" s="55"/>
      <c r="F40" s="55"/>
      <c r="G40" s="55"/>
      <c r="H40" s="55"/>
      <c r="I40" s="55"/>
      <c r="J40" s="55"/>
      <c r="K40" s="55"/>
      <c r="L40" s="55"/>
      <c r="M40" s="55"/>
      <c r="N40" s="55"/>
      <c r="O40" s="55"/>
      <c r="P40" s="55"/>
      <c r="Q40" s="55"/>
      <c r="R40" s="55"/>
      <c r="S40" s="55"/>
    </row>
    <row r="41" spans="1:19" x14ac:dyDescent="0.3">
      <c r="A41" s="1" t="s">
        <v>23</v>
      </c>
      <c r="B41" s="1"/>
      <c r="E41" s="56"/>
      <c r="F41" s="55"/>
      <c r="G41" s="55"/>
      <c r="H41" s="55"/>
      <c r="I41" s="55"/>
      <c r="J41" s="55"/>
      <c r="K41" s="55"/>
      <c r="L41" s="55"/>
      <c r="M41" s="55"/>
      <c r="N41" s="55"/>
      <c r="O41" s="55"/>
      <c r="P41" s="55"/>
      <c r="Q41" s="55"/>
      <c r="R41" s="55"/>
      <c r="S41" s="55"/>
    </row>
    <row r="42" spans="1:19" x14ac:dyDescent="0.3">
      <c r="A42" s="2" t="s">
        <v>1</v>
      </c>
      <c r="B42" s="2" t="s">
        <v>60</v>
      </c>
      <c r="C42" s="2" t="s">
        <v>2</v>
      </c>
      <c r="D42" t="s">
        <v>30</v>
      </c>
      <c r="E42" s="55"/>
      <c r="F42" s="55"/>
      <c r="G42" s="55"/>
      <c r="H42" s="55"/>
      <c r="I42" s="55"/>
      <c r="J42" s="55"/>
      <c r="K42" s="55"/>
      <c r="L42" s="55"/>
      <c r="M42" s="55"/>
      <c r="N42" s="55"/>
      <c r="O42" s="55"/>
      <c r="P42" s="55"/>
      <c r="Q42" s="55"/>
      <c r="R42" s="55"/>
      <c r="S42" s="55"/>
    </row>
    <row r="43" spans="1:19" x14ac:dyDescent="0.3">
      <c r="A43" s="3" t="s">
        <v>24</v>
      </c>
      <c r="B43" s="215">
        <f>'Komposit Zona A'!F72</f>
        <v>1</v>
      </c>
      <c r="C43" s="217">
        <f>'Komposit Zona A'!$H$72</f>
        <v>40</v>
      </c>
      <c r="E43" s="55"/>
      <c r="F43" s="27"/>
      <c r="G43" s="27"/>
      <c r="H43" s="20"/>
      <c r="I43" s="55"/>
      <c r="J43" s="55"/>
      <c r="K43" s="55"/>
      <c r="L43" s="55"/>
      <c r="M43" s="55"/>
      <c r="N43" s="55"/>
      <c r="O43" s="55"/>
      <c r="P43" s="55"/>
      <c r="Q43" s="55"/>
      <c r="R43" s="55"/>
      <c r="S43" s="55"/>
    </row>
    <row r="44" spans="1:19" x14ac:dyDescent="0.3">
      <c r="A44" s="3" t="s">
        <v>25</v>
      </c>
      <c r="B44" s="215">
        <f>'Komposit Zona A'!F75</f>
        <v>2</v>
      </c>
      <c r="C44" s="217">
        <f>'Komposit Zona A'!$H$75</f>
        <v>70</v>
      </c>
      <c r="E44" s="55"/>
      <c r="F44" s="19"/>
      <c r="G44" s="19"/>
      <c r="H44" s="20"/>
      <c r="I44" s="55"/>
      <c r="J44" s="55"/>
      <c r="K44" s="55"/>
      <c r="L44" s="55"/>
      <c r="M44" s="55"/>
      <c r="N44" s="55"/>
      <c r="O44" s="55"/>
      <c r="P44" s="55"/>
      <c r="Q44" s="55"/>
      <c r="R44" s="55"/>
      <c r="S44" s="55"/>
    </row>
    <row r="45" spans="1:19" x14ac:dyDescent="0.3">
      <c r="A45" s="3" t="s">
        <v>26</v>
      </c>
      <c r="B45" s="215">
        <f>'Komposit Zona A'!F78</f>
        <v>2</v>
      </c>
      <c r="C45" s="217">
        <f>'Komposit Zona A'!$H$78</f>
        <v>50</v>
      </c>
      <c r="E45" s="55"/>
      <c r="F45" s="19"/>
      <c r="G45" s="19"/>
      <c r="H45" s="55"/>
      <c r="I45" s="55"/>
      <c r="J45" s="55"/>
      <c r="K45" s="55"/>
      <c r="L45" s="55"/>
      <c r="M45" s="55"/>
      <c r="N45" s="55"/>
      <c r="O45" s="55"/>
      <c r="P45" s="55"/>
      <c r="Q45" s="55"/>
      <c r="R45" s="55"/>
      <c r="S45" s="55"/>
    </row>
    <row r="46" spans="1:19" x14ac:dyDescent="0.3">
      <c r="A46" s="13" t="s">
        <v>31</v>
      </c>
      <c r="B46" s="216"/>
      <c r="C46" s="218">
        <f>SUM(C43:C45)</f>
        <v>160</v>
      </c>
      <c r="D46" s="16">
        <f>'Komposit Zona A'!F82</f>
        <v>1.6666666666666667</v>
      </c>
      <c r="E46" s="27"/>
      <c r="F46" s="19"/>
      <c r="G46" s="19"/>
      <c r="H46" s="55"/>
      <c r="I46" s="55"/>
      <c r="J46" s="55"/>
      <c r="K46" s="55"/>
      <c r="L46" s="55"/>
      <c r="M46" s="55"/>
      <c r="N46" s="55"/>
      <c r="O46" s="55"/>
      <c r="P46" s="55"/>
      <c r="Q46" s="55"/>
      <c r="R46" s="55"/>
      <c r="S46" s="55"/>
    </row>
    <row r="47" spans="1:19" x14ac:dyDescent="0.3">
      <c r="A47" s="13" t="s">
        <v>34</v>
      </c>
      <c r="B47" s="216"/>
      <c r="C47" s="218">
        <f>'Komposit Zona A'!J82</f>
        <v>100</v>
      </c>
      <c r="E47" s="27"/>
      <c r="F47" s="19"/>
      <c r="G47" s="19"/>
      <c r="H47" s="55"/>
      <c r="I47" s="55"/>
      <c r="J47" s="55"/>
      <c r="K47" s="55"/>
      <c r="L47" s="55"/>
      <c r="M47" s="55"/>
      <c r="N47" s="55"/>
      <c r="O47" s="55"/>
      <c r="P47" s="55"/>
      <c r="Q47" s="55"/>
      <c r="R47" s="55"/>
      <c r="S47" s="55"/>
    </row>
    <row r="48" spans="1:19" x14ac:dyDescent="0.3">
      <c r="A48" s="13" t="s">
        <v>35</v>
      </c>
      <c r="B48" s="216"/>
      <c r="C48" s="218">
        <f>'Komposit Zona A'!L82</f>
        <v>300</v>
      </c>
      <c r="E48" s="55"/>
      <c r="F48" s="55"/>
      <c r="G48" s="55"/>
      <c r="H48" s="55"/>
      <c r="I48" s="55"/>
      <c r="J48" s="55"/>
      <c r="K48" s="55"/>
      <c r="L48" s="55"/>
      <c r="M48" s="55"/>
      <c r="N48" s="55"/>
      <c r="O48" s="55"/>
      <c r="P48" s="55"/>
      <c r="Q48" s="55"/>
      <c r="R48" s="55"/>
      <c r="S48" s="55"/>
    </row>
    <row r="49" spans="1:19" x14ac:dyDescent="0.3">
      <c r="A49" s="13"/>
      <c r="B49" s="216"/>
      <c r="C49" s="217"/>
      <c r="E49" s="27"/>
      <c r="F49" s="55"/>
      <c r="G49" s="55"/>
      <c r="H49" s="55"/>
      <c r="I49" s="55"/>
      <c r="J49" s="55"/>
      <c r="K49" s="55"/>
      <c r="L49" s="55"/>
      <c r="M49" s="55"/>
      <c r="N49" s="55"/>
      <c r="O49" s="55"/>
      <c r="P49" s="55"/>
      <c r="Q49" s="55"/>
      <c r="R49" s="55"/>
      <c r="S49" s="55"/>
    </row>
    <row r="50" spans="1:19" x14ac:dyDescent="0.3">
      <c r="A50" s="1" t="s">
        <v>27</v>
      </c>
      <c r="B50" s="219"/>
      <c r="C50" s="217"/>
      <c r="E50" s="56"/>
      <c r="F50" s="55"/>
      <c r="G50" s="55"/>
      <c r="H50" s="55"/>
      <c r="I50" s="55"/>
      <c r="J50" s="55"/>
      <c r="K50" s="55"/>
      <c r="L50" s="55"/>
      <c r="M50" s="55"/>
      <c r="N50" s="55"/>
      <c r="O50" s="55"/>
      <c r="P50" s="55"/>
      <c r="Q50" s="55"/>
      <c r="R50" s="55"/>
      <c r="S50" s="55"/>
    </row>
    <row r="51" spans="1:19" x14ac:dyDescent="0.3">
      <c r="A51" s="2" t="s">
        <v>1</v>
      </c>
      <c r="B51" s="220" t="s">
        <v>60</v>
      </c>
      <c r="C51" s="221" t="s">
        <v>2</v>
      </c>
      <c r="D51" t="s">
        <v>30</v>
      </c>
      <c r="E51" s="55"/>
      <c r="F51" s="55"/>
      <c r="G51" s="55"/>
      <c r="H51" s="55"/>
      <c r="I51" s="55"/>
      <c r="J51" s="55"/>
      <c r="K51" s="55"/>
      <c r="L51" s="55"/>
      <c r="M51" s="55"/>
      <c r="N51" s="55"/>
      <c r="O51" s="55"/>
      <c r="P51" s="55"/>
      <c r="Q51" s="55"/>
      <c r="R51" s="55"/>
      <c r="S51" s="55"/>
    </row>
    <row r="52" spans="1:19" x14ac:dyDescent="0.3">
      <c r="A52" s="3" t="s">
        <v>28</v>
      </c>
      <c r="B52" s="215">
        <f>'Komposit Zona A'!F86</f>
        <v>2</v>
      </c>
      <c r="C52" s="217">
        <f>'Komposit Zona A'!$H$86</f>
        <v>90</v>
      </c>
      <c r="E52" s="55"/>
      <c r="F52" s="27"/>
      <c r="G52" s="27"/>
      <c r="H52" s="20"/>
      <c r="I52" s="55"/>
      <c r="J52" s="55"/>
      <c r="K52" s="55"/>
      <c r="L52" s="55"/>
      <c r="M52" s="55"/>
      <c r="N52" s="55"/>
      <c r="O52" s="55"/>
      <c r="P52" s="55"/>
      <c r="Q52" s="55"/>
      <c r="R52" s="55"/>
      <c r="S52" s="55"/>
    </row>
    <row r="53" spans="1:19" x14ac:dyDescent="0.3">
      <c r="A53" s="3" t="s">
        <v>29</v>
      </c>
      <c r="B53" s="215">
        <f>'Komposit Zona A'!F89</f>
        <v>1</v>
      </c>
      <c r="C53" s="217">
        <f>'Komposit Zona A'!$H$89</f>
        <v>30</v>
      </c>
      <c r="E53" s="55"/>
      <c r="F53" s="19"/>
      <c r="G53" s="27"/>
      <c r="H53" s="28"/>
      <c r="I53" s="55"/>
      <c r="J53" s="55"/>
      <c r="K53" s="55"/>
      <c r="L53" s="55"/>
      <c r="M53" s="55"/>
      <c r="N53" s="55"/>
      <c r="O53" s="55"/>
      <c r="P53" s="55"/>
      <c r="Q53" s="55"/>
      <c r="R53" s="55"/>
      <c r="S53" s="55"/>
    </row>
    <row r="54" spans="1:19" x14ac:dyDescent="0.3">
      <c r="A54" s="3" t="s">
        <v>368</v>
      </c>
      <c r="B54" s="215">
        <f>'Komposit Zona A'!F92</f>
        <v>2</v>
      </c>
      <c r="C54" s="217">
        <f>'Komposit Zona A'!$H$92</f>
        <v>50</v>
      </c>
      <c r="E54" s="55"/>
      <c r="F54" s="19"/>
      <c r="G54" s="27"/>
      <c r="H54" s="55"/>
      <c r="I54" s="55"/>
      <c r="J54" s="55"/>
      <c r="K54" s="55"/>
      <c r="L54" s="55"/>
      <c r="M54" s="55"/>
      <c r="N54" s="55"/>
      <c r="O54" s="55"/>
      <c r="P54" s="55"/>
      <c r="Q54" s="55"/>
      <c r="R54" s="55"/>
      <c r="S54" s="55"/>
    </row>
    <row r="55" spans="1:19" x14ac:dyDescent="0.3">
      <c r="A55" s="13" t="s">
        <v>31</v>
      </c>
      <c r="B55" s="216"/>
      <c r="C55" s="218">
        <f>'Komposit Zona A'!H96</f>
        <v>170</v>
      </c>
      <c r="D55" s="22">
        <f>'Komposit Zona A'!F96</f>
        <v>1.6666666666666667</v>
      </c>
      <c r="E55" s="27"/>
      <c r="F55" s="19"/>
      <c r="G55" s="27"/>
      <c r="H55" s="55"/>
      <c r="I55" s="55"/>
      <c r="J55" s="55"/>
      <c r="K55" s="55"/>
      <c r="L55" s="55"/>
      <c r="M55" s="55"/>
      <c r="N55" s="55"/>
      <c r="O55" s="55"/>
      <c r="P55" s="55"/>
      <c r="Q55" s="55"/>
      <c r="R55" s="55"/>
      <c r="S55" s="55"/>
    </row>
    <row r="56" spans="1:19" x14ac:dyDescent="0.3">
      <c r="A56" s="13" t="s">
        <v>34</v>
      </c>
      <c r="B56" s="216"/>
      <c r="C56" s="218">
        <f>'Komposit Zona A'!J96</f>
        <v>100</v>
      </c>
      <c r="E56" s="55"/>
      <c r="F56" s="19"/>
      <c r="G56" s="27"/>
      <c r="H56" s="55"/>
      <c r="I56" s="55"/>
      <c r="J56" s="55"/>
      <c r="K56" s="55"/>
      <c r="L56" s="55"/>
      <c r="M56" s="55"/>
      <c r="N56" s="55"/>
      <c r="O56" s="55"/>
      <c r="P56" s="55"/>
      <c r="Q56" s="55"/>
      <c r="R56" s="55"/>
      <c r="S56" s="55"/>
    </row>
    <row r="57" spans="1:19" x14ac:dyDescent="0.3">
      <c r="A57" s="13" t="s">
        <v>35</v>
      </c>
      <c r="B57" s="212"/>
      <c r="C57" s="18">
        <f>'Komposit Zona A'!L96</f>
        <v>300</v>
      </c>
      <c r="E57" s="27"/>
      <c r="F57" s="55"/>
      <c r="G57" s="55"/>
      <c r="H57" s="55"/>
      <c r="I57" s="55"/>
      <c r="J57" s="55"/>
      <c r="K57" s="55"/>
      <c r="L57" s="55"/>
      <c r="M57" s="55"/>
      <c r="N57" s="55"/>
      <c r="O57" s="55"/>
      <c r="P57" s="55"/>
      <c r="Q57" s="55"/>
      <c r="R57" s="55"/>
      <c r="S57" s="55"/>
    </row>
    <row r="58" spans="1:19" x14ac:dyDescent="0.3">
      <c r="B58" s="214"/>
      <c r="E58" s="27"/>
      <c r="F58" s="55"/>
      <c r="G58" s="55"/>
      <c r="H58" s="55"/>
      <c r="I58" s="55"/>
      <c r="J58" s="55"/>
      <c r="K58" s="55"/>
      <c r="L58" s="55"/>
      <c r="M58" s="55"/>
      <c r="N58" s="55"/>
      <c r="O58" s="55"/>
      <c r="P58" s="55"/>
      <c r="Q58" s="55"/>
      <c r="R58" s="55"/>
      <c r="S58" s="55"/>
    </row>
    <row r="59" spans="1:19" x14ac:dyDescent="0.3">
      <c r="A59" s="1" t="s">
        <v>36</v>
      </c>
      <c r="B59" s="213"/>
      <c r="E59" s="55"/>
      <c r="F59" s="55"/>
      <c r="G59" s="55"/>
      <c r="H59" s="55"/>
      <c r="I59" s="55"/>
      <c r="J59" s="55"/>
      <c r="K59" s="55"/>
      <c r="L59" s="55"/>
      <c r="M59" s="55"/>
      <c r="N59" s="55"/>
      <c r="O59" s="55"/>
      <c r="P59" s="55"/>
      <c r="Q59" s="55"/>
      <c r="R59" s="55"/>
      <c r="S59" s="55"/>
    </row>
    <row r="60" spans="1:19" x14ac:dyDescent="0.3">
      <c r="A60" s="2" t="s">
        <v>1</v>
      </c>
      <c r="B60" s="2" t="s">
        <v>60</v>
      </c>
      <c r="C60" s="2" t="s">
        <v>2</v>
      </c>
      <c r="D60" t="s">
        <v>30</v>
      </c>
      <c r="E60" s="56"/>
      <c r="F60" s="55"/>
      <c r="G60" s="55"/>
      <c r="H60" s="55"/>
      <c r="I60" s="55"/>
      <c r="J60" s="55"/>
      <c r="K60" s="55"/>
      <c r="L60" s="55"/>
      <c r="M60" s="55"/>
      <c r="N60" s="55"/>
      <c r="O60" s="55"/>
      <c r="P60" s="55"/>
      <c r="Q60" s="55"/>
      <c r="R60" s="55"/>
      <c r="S60" s="55"/>
    </row>
    <row r="61" spans="1:19" x14ac:dyDescent="0.3">
      <c r="A61" s="3" t="s">
        <v>37</v>
      </c>
      <c r="B61" s="215">
        <f>AVERAGE('Komposit Zona A'!F100:F106)</f>
        <v>2</v>
      </c>
      <c r="C61" s="7">
        <f>'Komposit Zona A'!$H$100</f>
        <v>52</v>
      </c>
      <c r="E61" s="55"/>
      <c r="F61" s="55"/>
      <c r="G61" s="55"/>
      <c r="H61" s="55"/>
      <c r="I61" s="55"/>
      <c r="J61" s="55"/>
      <c r="K61" s="55"/>
      <c r="L61" s="55"/>
      <c r="M61" s="55"/>
      <c r="N61" s="55"/>
      <c r="O61" s="55"/>
      <c r="P61" s="55"/>
      <c r="Q61" s="55"/>
      <c r="R61" s="55"/>
      <c r="S61" s="55"/>
    </row>
    <row r="62" spans="1:19" x14ac:dyDescent="0.3">
      <c r="A62" s="3" t="s">
        <v>38</v>
      </c>
      <c r="B62" s="215">
        <f>AVERAGE('Komposit Zona A'!F107:F122)</f>
        <v>2.6</v>
      </c>
      <c r="C62" s="7">
        <f>'Komposit Zona A'!$H$107</f>
        <v>65</v>
      </c>
      <c r="E62" s="55"/>
      <c r="F62" s="27"/>
      <c r="G62" s="27"/>
      <c r="H62" s="20"/>
      <c r="I62" s="55"/>
      <c r="J62" s="55"/>
      <c r="K62" s="55"/>
      <c r="L62" s="55"/>
      <c r="M62" s="55"/>
      <c r="N62" s="55"/>
      <c r="O62" s="55"/>
      <c r="P62" s="55"/>
      <c r="Q62" s="55"/>
      <c r="R62" s="55"/>
      <c r="S62" s="55"/>
    </row>
    <row r="63" spans="1:19" x14ac:dyDescent="0.3">
      <c r="A63" s="3" t="s">
        <v>39</v>
      </c>
      <c r="B63" s="215">
        <f>AVERAGE('Komposit Zona A'!F123:F128)</f>
        <v>1.5</v>
      </c>
      <c r="C63" s="7">
        <f>'Komposit Zona A'!$H$123</f>
        <v>27</v>
      </c>
      <c r="E63" s="55"/>
      <c r="F63" s="19"/>
      <c r="G63" s="27"/>
      <c r="H63" s="28"/>
      <c r="I63" s="55"/>
      <c r="J63" s="55"/>
      <c r="K63" s="55"/>
      <c r="L63" s="55"/>
      <c r="M63" s="55"/>
      <c r="N63" s="55"/>
      <c r="O63" s="55"/>
      <c r="P63" s="55"/>
      <c r="Q63" s="55"/>
      <c r="R63" s="55"/>
      <c r="S63" s="55"/>
    </row>
    <row r="64" spans="1:19" x14ac:dyDescent="0.3">
      <c r="A64" s="3" t="s">
        <v>40</v>
      </c>
      <c r="B64" s="215">
        <f>'Komposit Zona A'!F129</f>
        <v>1</v>
      </c>
      <c r="C64" s="7">
        <f>'Komposit Zona A'!$H$129</f>
        <v>15</v>
      </c>
      <c r="E64" s="55"/>
      <c r="F64" s="19"/>
      <c r="G64" s="27"/>
      <c r="H64" s="55"/>
      <c r="I64" s="55"/>
      <c r="J64" s="55"/>
      <c r="K64" s="55"/>
      <c r="L64" s="55"/>
      <c r="M64" s="55"/>
      <c r="N64" s="55"/>
      <c r="O64" s="55"/>
      <c r="P64" s="55"/>
      <c r="Q64" s="55"/>
      <c r="R64" s="55"/>
      <c r="S64" s="55"/>
    </row>
    <row r="65" spans="1:19" x14ac:dyDescent="0.3">
      <c r="A65" s="3" t="s">
        <v>41</v>
      </c>
      <c r="B65" s="215">
        <f>AVERAGE('Komposit Zona A'!F132:F137)</f>
        <v>2</v>
      </c>
      <c r="C65" s="7">
        <f>'Komposit Zona A'!$H$132</f>
        <v>22</v>
      </c>
      <c r="E65" s="27"/>
      <c r="F65" s="19"/>
      <c r="G65" s="27"/>
      <c r="H65" s="55"/>
      <c r="I65" s="55"/>
      <c r="J65" s="55"/>
      <c r="K65" s="55"/>
      <c r="L65" s="55"/>
      <c r="M65" s="55"/>
      <c r="N65" s="55"/>
      <c r="O65" s="55"/>
      <c r="P65" s="55"/>
      <c r="Q65" s="55"/>
      <c r="R65" s="55"/>
      <c r="S65" s="55"/>
    </row>
    <row r="66" spans="1:19" x14ac:dyDescent="0.3">
      <c r="A66" s="3" t="s">
        <v>42</v>
      </c>
      <c r="B66" s="215">
        <f>'Komposit Zona A'!F138</f>
        <v>3</v>
      </c>
      <c r="C66" s="7">
        <f>'Komposit Zona A'!$H$138</f>
        <v>15</v>
      </c>
      <c r="E66" s="7"/>
      <c r="F66" s="19"/>
      <c r="G66" s="7"/>
    </row>
    <row r="67" spans="1:19" x14ac:dyDescent="0.3">
      <c r="A67" s="13" t="s">
        <v>31</v>
      </c>
      <c r="B67" s="216"/>
      <c r="C67" s="9">
        <f>SUM(C61:C66)</f>
        <v>196</v>
      </c>
      <c r="D67" s="210">
        <f>'Komposit Zona A'!F142</f>
        <v>2.1538461538461537</v>
      </c>
      <c r="F67" s="7"/>
    </row>
    <row r="68" spans="1:19" x14ac:dyDescent="0.3">
      <c r="A68" s="13" t="s">
        <v>34</v>
      </c>
      <c r="B68" s="13"/>
      <c r="C68" s="9">
        <f>'Komposit Zona A'!J142</f>
        <v>100</v>
      </c>
      <c r="F68" s="7"/>
    </row>
    <row r="69" spans="1:19" x14ac:dyDescent="0.3">
      <c r="A69" s="13" t="s">
        <v>35</v>
      </c>
      <c r="B69" s="13"/>
      <c r="C69" s="9">
        <f>'Komposit Zona A'!L142</f>
        <v>300</v>
      </c>
      <c r="F69" s="7"/>
    </row>
    <row r="70" spans="1:19" ht="15" thickBot="1" x14ac:dyDescent="0.35">
      <c r="A70" s="15"/>
      <c r="B70" s="15"/>
      <c r="C70" s="15"/>
      <c r="F70" s="7"/>
    </row>
    <row r="71" spans="1:19" s="37" customFormat="1" ht="15" thickBot="1" x14ac:dyDescent="0.35">
      <c r="A71" s="35" t="s">
        <v>43</v>
      </c>
      <c r="B71" s="36" t="s">
        <v>304</v>
      </c>
      <c r="C71" s="35" t="s">
        <v>44</v>
      </c>
      <c r="D71" s="32" t="s">
        <v>34</v>
      </c>
      <c r="E71" s="33" t="s">
        <v>35</v>
      </c>
      <c r="F71" s="157"/>
      <c r="H71" s="37" t="s">
        <v>54</v>
      </c>
    </row>
    <row r="72" spans="1:19" x14ac:dyDescent="0.3">
      <c r="A72" s="23" t="s">
        <v>45</v>
      </c>
      <c r="B72" s="57">
        <f>C11</f>
        <v>240</v>
      </c>
      <c r="C72" s="160" t="str">
        <f>IF(B72&lt;168,"Buruk",IF(B72&lt;235,"Sedang",IF(B72&lt;303,"Baik")))</f>
        <v>Baik</v>
      </c>
      <c r="D72" s="39">
        <f>C12</f>
        <v>100</v>
      </c>
      <c r="E72" s="45">
        <f>C13</f>
        <v>300</v>
      </c>
      <c r="F72" s="19"/>
      <c r="G72">
        <f>(E78-D78)/3</f>
        <v>400</v>
      </c>
      <c r="H72" s="7">
        <f>D78</f>
        <v>600</v>
      </c>
      <c r="I72" s="7">
        <f>$G$72+H72</f>
        <v>1000</v>
      </c>
      <c r="K72" t="s">
        <v>305</v>
      </c>
    </row>
    <row r="73" spans="1:19" x14ac:dyDescent="0.3">
      <c r="A73" s="24" t="s">
        <v>46</v>
      </c>
      <c r="B73" s="58">
        <f>C24</f>
        <v>163.5</v>
      </c>
      <c r="C73" s="160" t="str">
        <f t="shared" ref="C73:C77" si="0">IF(B73&lt;168,"Buruk",IF(B73&lt;235,"Sedang",IF(B73&lt;303,"Baik")))</f>
        <v>Buruk</v>
      </c>
      <c r="D73" s="41">
        <f>C25</f>
        <v>100</v>
      </c>
      <c r="E73" s="46">
        <f>C26</f>
        <v>300</v>
      </c>
      <c r="F73" s="21"/>
      <c r="H73" s="48">
        <f>I72+1</f>
        <v>1001</v>
      </c>
      <c r="I73" s="48">
        <f>$G$72+H73</f>
        <v>1401</v>
      </c>
      <c r="J73" s="48">
        <f>B78</f>
        <v>1179.5</v>
      </c>
      <c r="K73" t="s">
        <v>302</v>
      </c>
    </row>
    <row r="74" spans="1:19" x14ac:dyDescent="0.3">
      <c r="A74" s="24" t="s">
        <v>47</v>
      </c>
      <c r="B74" s="58">
        <f>C37</f>
        <v>250</v>
      </c>
      <c r="C74" s="160" t="str">
        <f t="shared" si="0"/>
        <v>Baik</v>
      </c>
      <c r="D74" s="43">
        <f>C38</f>
        <v>100</v>
      </c>
      <c r="E74" s="46">
        <f>C39</f>
        <v>300</v>
      </c>
      <c r="F74" s="19"/>
      <c r="H74" s="7">
        <f t="shared" ref="H74" si="1">I73+1</f>
        <v>1402</v>
      </c>
      <c r="I74" s="7">
        <f>$G$72+H74</f>
        <v>1802</v>
      </c>
      <c r="K74" t="s">
        <v>303</v>
      </c>
    </row>
    <row r="75" spans="1:19" x14ac:dyDescent="0.3">
      <c r="A75" s="24" t="s">
        <v>48</v>
      </c>
      <c r="B75" s="58">
        <f>C46</f>
        <v>160</v>
      </c>
      <c r="C75" s="160" t="str">
        <f t="shared" si="0"/>
        <v>Buruk</v>
      </c>
      <c r="D75" s="43">
        <f>C47</f>
        <v>100</v>
      </c>
      <c r="E75" s="46">
        <f>C48</f>
        <v>300</v>
      </c>
      <c r="F75" s="19"/>
      <c r="H75" s="7"/>
      <c r="I75" s="7"/>
    </row>
    <row r="76" spans="1:19" x14ac:dyDescent="0.3">
      <c r="A76" s="24" t="s">
        <v>49</v>
      </c>
      <c r="B76" s="58">
        <f>C55</f>
        <v>170</v>
      </c>
      <c r="C76" s="160" t="str">
        <f t="shared" si="0"/>
        <v>Sedang</v>
      </c>
      <c r="D76" s="43">
        <f>C56</f>
        <v>100</v>
      </c>
      <c r="E76" s="46">
        <f>C57</f>
        <v>300</v>
      </c>
      <c r="F76" s="21"/>
      <c r="H76" s="7"/>
      <c r="I76" s="7"/>
    </row>
    <row r="77" spans="1:19" ht="15" thickBot="1" x14ac:dyDescent="0.35">
      <c r="A77" s="25" t="s">
        <v>50</v>
      </c>
      <c r="B77" s="59">
        <f>C67</f>
        <v>196</v>
      </c>
      <c r="C77" s="160" t="str">
        <f t="shared" si="0"/>
        <v>Sedang</v>
      </c>
      <c r="D77" s="43">
        <f>C68</f>
        <v>100</v>
      </c>
      <c r="E77" s="46">
        <f>C69</f>
        <v>300</v>
      </c>
      <c r="F77" s="21"/>
    </row>
    <row r="78" spans="1:19" ht="15" thickBot="1" x14ac:dyDescent="0.35">
      <c r="A78" s="26" t="s">
        <v>51</v>
      </c>
      <c r="B78" s="60">
        <f>SUM(B72:B77)</f>
        <v>1179.5</v>
      </c>
      <c r="C78" s="160" t="str">
        <f>IF(B78&lt;1001,"Buruk",IF(B78&lt;1402,"Sedang",IF(B78&lt;1803,"Baik")))</f>
        <v>Sedang</v>
      </c>
      <c r="D78" s="161">
        <f>SUM(D72:D77)</f>
        <v>600</v>
      </c>
      <c r="E78" s="162">
        <f t="shared" ref="E78" si="2">SUM(E72:E77)</f>
        <v>1800</v>
      </c>
      <c r="F78" s="60"/>
    </row>
    <row r="79" spans="1:19" x14ac:dyDescent="0.3">
      <c r="C79" s="156">
        <f>AVERAGE(B72:B77)</f>
        <v>196.58333333333334</v>
      </c>
      <c r="F79" s="7"/>
    </row>
    <row r="80" spans="1:19" x14ac:dyDescent="0.3">
      <c r="C80" s="156"/>
      <c r="F80" s="7"/>
    </row>
    <row r="81" spans="3:9" x14ac:dyDescent="0.3">
      <c r="C81" s="49" t="s">
        <v>54</v>
      </c>
      <c r="F81" s="7"/>
    </row>
    <row r="82" spans="3:9" x14ac:dyDescent="0.3">
      <c r="C82" s="31" t="s">
        <v>34</v>
      </c>
      <c r="D82" s="31" t="s">
        <v>35</v>
      </c>
      <c r="E82" s="31" t="s">
        <v>2</v>
      </c>
      <c r="F82" s="30" t="s">
        <v>55</v>
      </c>
      <c r="G82" s="325" t="s">
        <v>44</v>
      </c>
      <c r="H82" s="325"/>
      <c r="I82" s="325"/>
    </row>
    <row r="83" spans="3:9" x14ac:dyDescent="0.3">
      <c r="C83" s="4">
        <f>H72</f>
        <v>600</v>
      </c>
      <c r="D83" s="4">
        <f t="shared" ref="C83:D85" si="3">I72</f>
        <v>1000</v>
      </c>
      <c r="E83" s="6">
        <v>1</v>
      </c>
      <c r="F83" s="50"/>
      <c r="G83" s="326" t="s">
        <v>305</v>
      </c>
      <c r="H83" s="326"/>
      <c r="I83" s="326"/>
    </row>
    <row r="84" spans="3:9" x14ac:dyDescent="0.3">
      <c r="C84" s="4">
        <f t="shared" si="3"/>
        <v>1001</v>
      </c>
      <c r="D84" s="4">
        <f t="shared" si="3"/>
        <v>1401</v>
      </c>
      <c r="E84" s="6">
        <v>2</v>
      </c>
      <c r="F84" s="51"/>
      <c r="G84" s="326" t="s">
        <v>306</v>
      </c>
      <c r="H84" s="326"/>
      <c r="I84" s="326"/>
    </row>
    <row r="85" spans="3:9" x14ac:dyDescent="0.3">
      <c r="C85" s="4">
        <f t="shared" si="3"/>
        <v>1402</v>
      </c>
      <c r="D85" s="4">
        <f t="shared" si="3"/>
        <v>1802</v>
      </c>
      <c r="E85" s="6">
        <v>3</v>
      </c>
      <c r="F85" s="52"/>
      <c r="G85" s="326" t="s">
        <v>303</v>
      </c>
      <c r="H85" s="326"/>
      <c r="I85" s="326"/>
    </row>
    <row r="86" spans="3:9" x14ac:dyDescent="0.3">
      <c r="F86" s="7"/>
    </row>
    <row r="88" spans="3:9" x14ac:dyDescent="0.3">
      <c r="F88" s="7"/>
    </row>
    <row r="89" spans="3:9" x14ac:dyDescent="0.3">
      <c r="F89" s="7"/>
    </row>
    <row r="91" spans="3:9" x14ac:dyDescent="0.3">
      <c r="F91" s="7"/>
    </row>
    <row r="92" spans="3:9" x14ac:dyDescent="0.3">
      <c r="F92" s="7"/>
    </row>
    <row r="93" spans="3:9" x14ac:dyDescent="0.3">
      <c r="F93" s="7"/>
    </row>
    <row r="94" spans="3:9" x14ac:dyDescent="0.3">
      <c r="F94" s="7"/>
    </row>
    <row r="95" spans="3:9" x14ac:dyDescent="0.3">
      <c r="F95" s="7"/>
    </row>
    <row r="97" spans="6:6" x14ac:dyDescent="0.3">
      <c r="F97" s="7"/>
    </row>
    <row r="98" spans="6:6" x14ac:dyDescent="0.3">
      <c r="F98" s="7"/>
    </row>
  </sheetData>
  <mergeCells count="4">
    <mergeCell ref="G82:I82"/>
    <mergeCell ref="G83:I83"/>
    <mergeCell ref="G84:I84"/>
    <mergeCell ref="G85:I85"/>
  </mergeCells>
  <conditionalFormatting sqref="C31:C36">
    <cfRule type="colorScale" priority="28">
      <colorScale>
        <cfvo type="num" val="1"/>
        <cfvo type="num" val="2"/>
        <cfvo type="num" val="3"/>
        <color rgb="FFFF0000"/>
        <color rgb="FFFFFF00"/>
        <color rgb="FF00B050"/>
      </colorScale>
    </cfRule>
  </conditionalFormatting>
  <conditionalFormatting sqref="D24">
    <cfRule type="colorScale" priority="25">
      <colorScale>
        <cfvo type="num" val="1"/>
        <cfvo type="num" val="2"/>
        <cfvo type="num" val="3"/>
        <color rgb="FFFF0000"/>
        <color rgb="FFFFFF00"/>
        <color rgb="FF00B050"/>
      </colorScale>
    </cfRule>
  </conditionalFormatting>
  <conditionalFormatting sqref="D11">
    <cfRule type="colorScale" priority="26">
      <colorScale>
        <cfvo type="num" val="1"/>
        <cfvo type="num" val="2"/>
        <cfvo type="num" val="3"/>
        <color rgb="FFFF0000"/>
        <color rgb="FFFFFF00"/>
        <color rgb="FF00B050"/>
      </colorScale>
    </cfRule>
  </conditionalFormatting>
  <conditionalFormatting sqref="D37">
    <cfRule type="colorScale" priority="24">
      <colorScale>
        <cfvo type="num" val="1"/>
        <cfvo type="num" val="2"/>
        <cfvo type="num" val="3"/>
        <color rgb="FFFF0000"/>
        <color rgb="FFFFFF00"/>
        <color rgb="FF00B050"/>
      </colorScale>
    </cfRule>
  </conditionalFormatting>
  <conditionalFormatting sqref="D46">
    <cfRule type="colorScale" priority="23">
      <colorScale>
        <cfvo type="num" val="1"/>
        <cfvo type="num" val="2"/>
        <cfvo type="num" val="3"/>
        <color rgb="FFFF0000"/>
        <color rgb="FFFFFF00"/>
        <color rgb="FF00B050"/>
      </colorScale>
    </cfRule>
  </conditionalFormatting>
  <conditionalFormatting sqref="D55">
    <cfRule type="colorScale" priority="22">
      <colorScale>
        <cfvo type="num" val="1"/>
        <cfvo type="num" val="2"/>
        <cfvo type="num" val="3"/>
        <color rgb="FFFF0000"/>
        <color rgb="FFFFFF00"/>
        <color rgb="FF00B050"/>
      </colorScale>
    </cfRule>
  </conditionalFormatting>
  <conditionalFormatting sqref="D67">
    <cfRule type="colorScale" priority="17">
      <colorScale>
        <cfvo type="num" val="1"/>
        <cfvo type="num" val="2"/>
        <cfvo type="num" val="3"/>
        <color rgb="FFFF0000"/>
        <color rgb="FFFFFF00"/>
        <color rgb="FF00B050"/>
      </colorScale>
    </cfRule>
  </conditionalFormatting>
  <conditionalFormatting sqref="C72:C78">
    <cfRule type="containsText" dxfId="16" priority="7" operator="containsText" text="Baik">
      <formula>NOT(ISERROR(SEARCH("Baik",C72)))</formula>
    </cfRule>
    <cfRule type="containsText" dxfId="15" priority="8" operator="containsText" text="Sedang">
      <formula>NOT(ISERROR(SEARCH("Sedang",C72)))</formula>
    </cfRule>
    <cfRule type="containsText" dxfId="14" priority="9" operator="containsText" text="Buruk">
      <formula>NOT(ISERROR(SEARCH("Buruk",C72)))</formula>
    </cfRule>
  </conditionalFormatting>
  <conditionalFormatting sqref="B5:B10">
    <cfRule type="colorScale" priority="6">
      <colorScale>
        <cfvo type="num" val="1"/>
        <cfvo type="num" val="2"/>
        <cfvo type="num" val="3"/>
        <color rgb="FFFF0000"/>
        <color rgb="FFFFFF00"/>
        <color rgb="FF00B050"/>
      </colorScale>
    </cfRule>
  </conditionalFormatting>
  <conditionalFormatting sqref="B18:B23">
    <cfRule type="colorScale" priority="5">
      <colorScale>
        <cfvo type="num" val="1"/>
        <cfvo type="num" val="2"/>
        <cfvo type="num" val="3"/>
        <color rgb="FFFF0000"/>
        <color rgb="FFFFFF00"/>
        <color rgb="FF00B050"/>
      </colorScale>
    </cfRule>
  </conditionalFormatting>
  <conditionalFormatting sqref="B31:B36">
    <cfRule type="colorScale" priority="4">
      <colorScale>
        <cfvo type="num" val="1"/>
        <cfvo type="num" val="2"/>
        <cfvo type="num" val="3"/>
        <color rgb="FFFF0000"/>
        <color rgb="FFFFFF00"/>
        <color rgb="FF00B050"/>
      </colorScale>
    </cfRule>
  </conditionalFormatting>
  <conditionalFormatting sqref="B43:B45">
    <cfRule type="colorScale" priority="3">
      <colorScale>
        <cfvo type="num" val="1"/>
        <cfvo type="num" val="2"/>
        <cfvo type="num" val="3"/>
        <color rgb="FFFF0000"/>
        <color rgb="FFFFFF00"/>
        <color rgb="FF00B050"/>
      </colorScale>
    </cfRule>
  </conditionalFormatting>
  <conditionalFormatting sqref="B52:B54">
    <cfRule type="colorScale" priority="2">
      <colorScale>
        <cfvo type="num" val="1"/>
        <cfvo type="num" val="2"/>
        <cfvo type="num" val="3"/>
        <color rgb="FFFF0000"/>
        <color rgb="FFFFFF00"/>
        <color rgb="FF00B050"/>
      </colorScale>
    </cfRule>
  </conditionalFormatting>
  <conditionalFormatting sqref="B61:B66">
    <cfRule type="colorScale" priority="1">
      <colorScale>
        <cfvo type="num" val="1"/>
        <cfvo type="num" val="2"/>
        <cfvo type="num" val="3"/>
        <color rgb="FFFF0000"/>
        <color rgb="FFFFFF00"/>
        <color rgb="FF00B050"/>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topLeftCell="B69" zoomScale="90" zoomScaleNormal="90" workbookViewId="0">
      <selection activeCell="E3" sqref="E3:K67"/>
    </sheetView>
  </sheetViews>
  <sheetFormatPr defaultRowHeight="14.4" x14ac:dyDescent="0.3"/>
  <cols>
    <col min="1" max="1" width="57.44140625" customWidth="1"/>
    <col min="2" max="2" width="16" style="225" customWidth="1"/>
    <col min="3" max="3" width="13.5546875" customWidth="1"/>
    <col min="4" max="4" width="17.33203125" customWidth="1"/>
    <col min="5" max="5" width="14.6640625" customWidth="1"/>
    <col min="6" max="6" width="13.33203125" customWidth="1"/>
    <col min="7" max="7" width="11.6640625" customWidth="1"/>
  </cols>
  <sheetData>
    <row r="1" spans="1:11" s="14" customFormat="1" ht="15.6" x14ac:dyDescent="0.3">
      <c r="A1" s="14" t="s">
        <v>57</v>
      </c>
      <c r="B1" s="227"/>
    </row>
    <row r="3" spans="1:11" x14ac:dyDescent="0.3">
      <c r="A3" s="1" t="s">
        <v>0</v>
      </c>
      <c r="B3" s="222"/>
      <c r="E3" s="56"/>
      <c r="F3" s="55"/>
      <c r="G3" s="55"/>
      <c r="H3" s="55"/>
      <c r="I3" s="55"/>
      <c r="J3" s="55"/>
      <c r="K3" s="55"/>
    </row>
    <row r="4" spans="1:11" x14ac:dyDescent="0.3">
      <c r="A4" s="2" t="s">
        <v>1</v>
      </c>
      <c r="B4" s="228" t="s">
        <v>60</v>
      </c>
      <c r="C4" s="2" t="s">
        <v>2</v>
      </c>
      <c r="D4" t="s">
        <v>30</v>
      </c>
      <c r="E4" s="55"/>
      <c r="F4" s="55"/>
      <c r="G4" s="55"/>
      <c r="H4" s="55"/>
      <c r="I4" s="55"/>
      <c r="J4" s="55"/>
      <c r="K4" s="55"/>
    </row>
    <row r="5" spans="1:11" x14ac:dyDescent="0.3">
      <c r="A5" s="3" t="s">
        <v>3</v>
      </c>
      <c r="B5" s="211">
        <f>'Komposit Zona A1'!F3</f>
        <v>2</v>
      </c>
      <c r="C5" s="7">
        <f>'Komposit Zona A1'!$H$3</f>
        <v>80</v>
      </c>
      <c r="E5" s="55"/>
      <c r="F5" s="19"/>
      <c r="G5" s="19"/>
      <c r="H5" s="20"/>
      <c r="I5" s="55"/>
      <c r="J5" s="27"/>
      <c r="K5" s="55"/>
    </row>
    <row r="6" spans="1:11" x14ac:dyDescent="0.3">
      <c r="A6" s="3" t="s">
        <v>4</v>
      </c>
      <c r="B6" s="211">
        <f>'Komposit Zona A1'!F6:F8</f>
        <v>2</v>
      </c>
      <c r="C6" s="7">
        <f>'Komposit Zona A1'!$H$6</f>
        <v>40</v>
      </c>
      <c r="E6" s="55"/>
      <c r="F6" s="27"/>
      <c r="G6" s="27"/>
      <c r="H6" s="27"/>
      <c r="I6" s="55"/>
      <c r="J6" s="27"/>
      <c r="K6" s="55"/>
    </row>
    <row r="7" spans="1:11" x14ac:dyDescent="0.3">
      <c r="A7" s="3" t="s">
        <v>5</v>
      </c>
      <c r="B7" s="211">
        <f>'Komposit Zona A1'!F9</f>
        <v>3</v>
      </c>
      <c r="C7" s="7">
        <f>'Komposit Zona A1'!$H$9</f>
        <v>45</v>
      </c>
      <c r="E7" s="55"/>
      <c r="F7" s="27"/>
      <c r="G7" s="27"/>
      <c r="H7" s="27"/>
      <c r="I7" s="55"/>
      <c r="J7" s="55"/>
      <c r="K7" s="55"/>
    </row>
    <row r="8" spans="1:11" x14ac:dyDescent="0.3">
      <c r="A8" s="3" t="s">
        <v>6</v>
      </c>
      <c r="B8" s="211">
        <f>'Komposit Zona A1'!F12</f>
        <v>3</v>
      </c>
      <c r="C8" s="7">
        <f>'Komposit Zona A1'!$H$12</f>
        <v>30</v>
      </c>
      <c r="E8" s="55"/>
      <c r="F8" s="27"/>
      <c r="G8" s="27"/>
      <c r="H8" s="55"/>
      <c r="I8" s="55"/>
      <c r="J8" s="55"/>
      <c r="K8" s="55"/>
    </row>
    <row r="9" spans="1:11" x14ac:dyDescent="0.3">
      <c r="A9" s="3" t="s">
        <v>7</v>
      </c>
      <c r="B9" s="211">
        <f>AVERAGE('Komposit Zona A1'!F15:F20)</f>
        <v>2</v>
      </c>
      <c r="C9" s="7">
        <f>'Komposit Zona A1'!$H$15</f>
        <v>20</v>
      </c>
      <c r="E9" s="55"/>
      <c r="F9" s="27"/>
      <c r="G9" s="27"/>
      <c r="H9" s="55"/>
      <c r="I9" s="55"/>
      <c r="J9" s="27"/>
      <c r="K9" s="55"/>
    </row>
    <row r="10" spans="1:11" x14ac:dyDescent="0.3">
      <c r="A10" s="3" t="s">
        <v>8</v>
      </c>
      <c r="B10" s="211">
        <f>'Komposit Zona A1'!F21</f>
        <v>3</v>
      </c>
      <c r="C10" s="7">
        <f>'Komposit Zona A1'!$H$21</f>
        <v>15</v>
      </c>
      <c r="E10" s="55"/>
      <c r="F10" s="55"/>
      <c r="G10" s="55"/>
      <c r="H10" s="55"/>
      <c r="I10" s="55"/>
      <c r="J10" s="27"/>
      <c r="K10" s="55"/>
    </row>
    <row r="11" spans="1:11" x14ac:dyDescent="0.3">
      <c r="A11" s="10" t="s">
        <v>31</v>
      </c>
      <c r="B11" s="229"/>
      <c r="C11" s="11">
        <f>SUM(C5:C10)</f>
        <v>230</v>
      </c>
      <c r="D11" s="125">
        <f>[1]SumberDayaIkan!$F$24</f>
        <v>2.3333333333333335</v>
      </c>
      <c r="E11" s="55"/>
      <c r="F11" s="55"/>
      <c r="G11" s="55"/>
      <c r="H11" s="55"/>
      <c r="I11" s="55"/>
      <c r="J11" s="27"/>
      <c r="K11" s="55"/>
    </row>
    <row r="12" spans="1:11" x14ac:dyDescent="0.3">
      <c r="A12" s="13" t="s">
        <v>34</v>
      </c>
      <c r="B12" s="224"/>
      <c r="C12" s="7">
        <f>'Komposit Zona A1'!$J$24</f>
        <v>100</v>
      </c>
      <c r="E12" s="55"/>
      <c r="F12" s="55"/>
      <c r="G12" s="55"/>
      <c r="H12" s="55"/>
      <c r="I12" s="55"/>
      <c r="J12" s="27"/>
      <c r="K12" s="55"/>
    </row>
    <row r="13" spans="1:11" x14ac:dyDescent="0.3">
      <c r="A13" s="13" t="s">
        <v>35</v>
      </c>
      <c r="B13" s="224"/>
      <c r="C13" s="7">
        <f>'Komposit Zona A1'!$L$24</f>
        <v>300</v>
      </c>
      <c r="E13" s="55"/>
      <c r="F13" s="27"/>
      <c r="G13" s="55"/>
      <c r="H13" s="55"/>
      <c r="I13" s="55"/>
      <c r="J13" s="27"/>
      <c r="K13" s="55"/>
    </row>
    <row r="14" spans="1:11" x14ac:dyDescent="0.3">
      <c r="C14" s="5"/>
      <c r="E14" s="55"/>
      <c r="F14" s="27"/>
      <c r="G14" s="55"/>
      <c r="H14" s="55"/>
      <c r="I14" s="55"/>
      <c r="J14" s="27"/>
      <c r="K14" s="55"/>
    </row>
    <row r="15" spans="1:11" x14ac:dyDescent="0.3">
      <c r="C15" s="5"/>
      <c r="E15" s="55"/>
      <c r="F15" s="55"/>
      <c r="G15" s="55"/>
      <c r="H15" s="55"/>
      <c r="I15" s="55"/>
      <c r="J15" s="27"/>
      <c r="K15" s="55"/>
    </row>
    <row r="16" spans="1:11" x14ac:dyDescent="0.3">
      <c r="A16" s="1" t="s">
        <v>9</v>
      </c>
      <c r="B16" s="222"/>
      <c r="E16" s="56"/>
      <c r="F16" s="55"/>
      <c r="G16" s="55"/>
      <c r="H16" s="55"/>
      <c r="I16" s="55"/>
      <c r="J16" s="27"/>
      <c r="K16" s="55"/>
    </row>
    <row r="17" spans="1:11" x14ac:dyDescent="0.3">
      <c r="A17" s="2" t="s">
        <v>1</v>
      </c>
      <c r="B17" s="228" t="s">
        <v>60</v>
      </c>
      <c r="C17" s="2" t="s">
        <v>2</v>
      </c>
      <c r="D17" t="s">
        <v>30</v>
      </c>
      <c r="E17" s="55"/>
      <c r="F17" s="55"/>
      <c r="G17" s="55"/>
      <c r="H17" s="55"/>
      <c r="I17" s="55"/>
      <c r="J17" s="27"/>
      <c r="K17" s="55"/>
    </row>
    <row r="18" spans="1:11" x14ac:dyDescent="0.3">
      <c r="A18" s="3" t="s">
        <v>10</v>
      </c>
      <c r="B18" s="226">
        <f>AVERAGE('Komposit Zona A1'!F28:F33)</f>
        <v>2.5</v>
      </c>
      <c r="C18" s="7">
        <f>'Komposit Zona A1'!$H$28</f>
        <v>85</v>
      </c>
      <c r="E18" s="55"/>
      <c r="F18" s="27"/>
      <c r="G18" s="27"/>
      <c r="H18" s="20"/>
      <c r="I18" s="55"/>
      <c r="J18" s="27"/>
      <c r="K18" s="55"/>
    </row>
    <row r="19" spans="1:11" x14ac:dyDescent="0.3">
      <c r="A19" s="3" t="s">
        <v>11</v>
      </c>
      <c r="B19" s="226"/>
      <c r="C19" s="7" t="s">
        <v>32</v>
      </c>
      <c r="E19" s="55"/>
      <c r="F19" s="19"/>
      <c r="G19" s="19"/>
      <c r="H19" s="20"/>
      <c r="I19" s="55"/>
      <c r="J19" s="27"/>
      <c r="K19" s="55"/>
    </row>
    <row r="20" spans="1:11" x14ac:dyDescent="0.3">
      <c r="A20" s="3" t="s">
        <v>12</v>
      </c>
      <c r="B20" s="226"/>
      <c r="C20" s="7" t="s">
        <v>32</v>
      </c>
      <c r="E20" s="55"/>
      <c r="F20" s="27"/>
      <c r="G20" s="27"/>
      <c r="H20" s="55"/>
      <c r="I20" s="55"/>
      <c r="J20" s="27"/>
      <c r="K20" s="55"/>
    </row>
    <row r="21" spans="1:11" x14ac:dyDescent="0.3">
      <c r="A21" s="3" t="s">
        <v>13</v>
      </c>
      <c r="B21" s="226">
        <f>AVERAGE('Komposit Zona A1'!F34:F39)</f>
        <v>1.5</v>
      </c>
      <c r="C21" s="7">
        <f>'Komposit Zona A1'!$H$34</f>
        <v>37.5</v>
      </c>
      <c r="E21" s="55"/>
      <c r="F21" s="27"/>
      <c r="G21" s="27"/>
      <c r="H21" s="55"/>
      <c r="I21" s="55"/>
      <c r="J21" s="27"/>
      <c r="K21" s="55"/>
    </row>
    <row r="22" spans="1:11" x14ac:dyDescent="0.3">
      <c r="A22" s="3" t="s">
        <v>14</v>
      </c>
      <c r="B22" s="226">
        <f>'Komposit Zona A1'!F40</f>
        <v>3</v>
      </c>
      <c r="C22" s="7">
        <f>'Komposit Zona A1'!$H$40</f>
        <v>75</v>
      </c>
      <c r="E22" s="55"/>
      <c r="F22" s="27"/>
      <c r="G22" s="27"/>
      <c r="H22" s="55"/>
      <c r="I22" s="55"/>
      <c r="J22" s="27"/>
      <c r="K22" s="55"/>
    </row>
    <row r="23" spans="1:11" x14ac:dyDescent="0.3">
      <c r="A23" s="3" t="s">
        <v>15</v>
      </c>
      <c r="B23" s="226">
        <f>'Komposit Zona A1'!F43</f>
        <v>1</v>
      </c>
      <c r="C23" s="7">
        <f>'Komposit Zona A1'!$H$43</f>
        <v>16</v>
      </c>
      <c r="E23" s="55"/>
      <c r="F23" s="27"/>
      <c r="G23" s="55"/>
      <c r="H23" s="55"/>
      <c r="I23" s="55"/>
      <c r="J23" s="27"/>
      <c r="K23" s="55"/>
    </row>
    <row r="24" spans="1:11" ht="15.6" x14ac:dyDescent="0.3">
      <c r="A24" s="13" t="s">
        <v>31</v>
      </c>
      <c r="B24" s="224"/>
      <c r="C24" s="9">
        <f>'Komposit Zona A1'!$H$52</f>
        <v>213.5</v>
      </c>
      <c r="D24" s="207">
        <f>'Komposit Zona A1'!F52</f>
        <v>2</v>
      </c>
      <c r="E24" s="55"/>
      <c r="F24" s="55"/>
      <c r="G24" s="27"/>
      <c r="H24" s="55"/>
      <c r="I24" s="55"/>
      <c r="J24" s="27"/>
      <c r="K24" s="55"/>
    </row>
    <row r="25" spans="1:11" x14ac:dyDescent="0.3">
      <c r="A25" s="13" t="s">
        <v>34</v>
      </c>
      <c r="B25" s="224"/>
      <c r="C25" s="15">
        <f>'Komposit Zona A1'!$J$51</f>
        <v>100</v>
      </c>
      <c r="E25" s="55"/>
      <c r="F25" s="27"/>
      <c r="G25" s="27"/>
      <c r="H25" s="55"/>
      <c r="I25" s="55"/>
      <c r="J25" s="27"/>
      <c r="K25" s="55"/>
    </row>
    <row r="26" spans="1:11" x14ac:dyDescent="0.3">
      <c r="A26" s="13" t="s">
        <v>35</v>
      </c>
      <c r="B26" s="224"/>
      <c r="C26" s="9">
        <f>'Komposit Zona A1'!$L$51</f>
        <v>300</v>
      </c>
      <c r="E26" s="55"/>
      <c r="F26" s="27"/>
      <c r="G26" s="55"/>
      <c r="H26" s="55"/>
      <c r="I26" s="55"/>
      <c r="J26" s="27"/>
      <c r="K26" s="55"/>
    </row>
    <row r="27" spans="1:11" x14ac:dyDescent="0.3">
      <c r="A27" s="13"/>
      <c r="B27" s="224"/>
      <c r="C27" s="5"/>
      <c r="E27" s="55"/>
      <c r="F27" s="27"/>
      <c r="G27" s="55"/>
      <c r="H27" s="55"/>
      <c r="I27" s="55"/>
      <c r="J27" s="27"/>
      <c r="K27" s="27"/>
    </row>
    <row r="28" spans="1:11" x14ac:dyDescent="0.3">
      <c r="A28" s="13"/>
      <c r="B28" s="224"/>
      <c r="C28" s="5"/>
      <c r="E28" s="55"/>
      <c r="F28" s="27"/>
      <c r="G28" s="55"/>
      <c r="H28" s="55"/>
      <c r="I28" s="55"/>
      <c r="J28" s="27"/>
      <c r="K28" s="27"/>
    </row>
    <row r="29" spans="1:11" x14ac:dyDescent="0.3">
      <c r="A29" s="1" t="s">
        <v>16</v>
      </c>
      <c r="B29" s="222"/>
      <c r="E29" s="56"/>
      <c r="F29" s="55"/>
      <c r="G29" s="55"/>
      <c r="H29" s="55"/>
      <c r="I29" s="55"/>
      <c r="J29" s="55"/>
      <c r="K29" s="27"/>
    </row>
    <row r="30" spans="1:11" x14ac:dyDescent="0.3">
      <c r="A30" s="2" t="s">
        <v>1</v>
      </c>
      <c r="B30" s="228" t="s">
        <v>60</v>
      </c>
      <c r="C30" s="2" t="s">
        <v>2</v>
      </c>
      <c r="D30" t="s">
        <v>30</v>
      </c>
      <c r="E30" s="55"/>
      <c r="F30" s="55"/>
      <c r="G30" s="55"/>
      <c r="H30" s="55"/>
      <c r="I30" s="55"/>
      <c r="J30" s="27"/>
      <c r="K30" s="27"/>
    </row>
    <row r="31" spans="1:11" x14ac:dyDescent="0.3">
      <c r="A31" s="3" t="s">
        <v>17</v>
      </c>
      <c r="B31" s="211">
        <f>'Komposit Zona A1'!F56</f>
        <v>3</v>
      </c>
      <c r="C31" s="7">
        <f>'Komposit Zona A1'!$H$56</f>
        <v>150</v>
      </c>
      <c r="E31" s="55"/>
      <c r="F31" s="27"/>
      <c r="G31" s="27"/>
      <c r="H31" s="20"/>
      <c r="I31" s="55"/>
      <c r="J31" s="27"/>
      <c r="K31" s="27"/>
    </row>
    <row r="32" spans="1:11" x14ac:dyDescent="0.3">
      <c r="A32" s="3" t="s">
        <v>18</v>
      </c>
      <c r="B32" s="211"/>
      <c r="C32" s="17" t="s">
        <v>33</v>
      </c>
      <c r="E32" s="55"/>
      <c r="F32" s="19"/>
      <c r="G32" s="19"/>
      <c r="H32" s="20"/>
      <c r="I32" s="55"/>
      <c r="J32" s="27"/>
      <c r="K32" s="55"/>
    </row>
    <row r="33" spans="1:11" x14ac:dyDescent="0.3">
      <c r="A33" s="3" t="s">
        <v>19</v>
      </c>
      <c r="B33" s="211">
        <f>'Komposit Zona A1'!F59</f>
        <v>3</v>
      </c>
      <c r="C33" s="7">
        <f>'Komposit Zona A1'!$H$59</f>
        <v>75</v>
      </c>
      <c r="E33" s="55"/>
      <c r="F33" s="19"/>
      <c r="G33" s="19"/>
      <c r="H33" s="19"/>
      <c r="I33" s="55"/>
      <c r="J33" s="27"/>
      <c r="K33" s="27"/>
    </row>
    <row r="34" spans="1:11" x14ac:dyDescent="0.3">
      <c r="A34" s="3" t="s">
        <v>20</v>
      </c>
      <c r="B34" s="211">
        <f>'Komposit Zona A1'!F62</f>
        <v>3</v>
      </c>
      <c r="C34" s="7">
        <f>'Komposit Zona A1'!$H$62</f>
        <v>75</v>
      </c>
      <c r="E34" s="55"/>
      <c r="F34" s="19"/>
      <c r="G34" s="19"/>
      <c r="H34" s="20"/>
      <c r="I34" s="55"/>
      <c r="J34" s="27"/>
      <c r="K34" s="27"/>
    </row>
    <row r="35" spans="1:11" x14ac:dyDescent="0.3">
      <c r="A35" s="3" t="s">
        <v>21</v>
      </c>
      <c r="B35" s="211"/>
      <c r="C35" s="4" t="s">
        <v>33</v>
      </c>
      <c r="E35" s="55"/>
      <c r="F35" s="19"/>
      <c r="G35" s="19"/>
      <c r="H35" s="20"/>
      <c r="I35" s="55"/>
      <c r="J35" s="55"/>
      <c r="K35" s="55"/>
    </row>
    <row r="36" spans="1:11" x14ac:dyDescent="0.3">
      <c r="A36" s="3" t="s">
        <v>22</v>
      </c>
      <c r="B36" s="211"/>
      <c r="C36" s="4" t="s">
        <v>33</v>
      </c>
      <c r="E36" s="55"/>
      <c r="F36" s="19"/>
      <c r="G36" s="19"/>
      <c r="H36" s="21"/>
      <c r="I36" s="55"/>
      <c r="J36" s="27"/>
      <c r="K36" s="27"/>
    </row>
    <row r="37" spans="1:11" x14ac:dyDescent="0.3">
      <c r="A37" s="13" t="s">
        <v>31</v>
      </c>
      <c r="B37" s="224"/>
      <c r="C37" s="18">
        <f>'Komposit Zona A1'!$H$66</f>
        <v>300</v>
      </c>
      <c r="D37" s="16">
        <f>[2]TeknikPenangkapanIkan!$F$21</f>
        <v>3</v>
      </c>
      <c r="E37" s="55"/>
      <c r="F37" s="55"/>
      <c r="G37" s="55"/>
      <c r="H37" s="55"/>
      <c r="I37" s="55"/>
      <c r="J37" s="27"/>
      <c r="K37" s="27"/>
    </row>
    <row r="38" spans="1:11" x14ac:dyDescent="0.3">
      <c r="A38" s="13" t="s">
        <v>34</v>
      </c>
      <c r="B38" s="224"/>
      <c r="C38" s="18">
        <f>'Komposit Zona A1'!$J$66</f>
        <v>100</v>
      </c>
      <c r="E38" s="55"/>
      <c r="F38" s="55"/>
      <c r="G38" s="55"/>
      <c r="H38" s="55"/>
      <c r="I38" s="55"/>
      <c r="J38" s="55"/>
      <c r="K38" s="27"/>
    </row>
    <row r="39" spans="1:11" x14ac:dyDescent="0.3">
      <c r="A39" s="13" t="s">
        <v>35</v>
      </c>
      <c r="B39" s="224"/>
      <c r="C39" s="18">
        <f>'Komposit Zona A1'!$L$66</f>
        <v>300</v>
      </c>
      <c r="E39" s="55"/>
      <c r="F39" s="55"/>
      <c r="G39" s="55"/>
      <c r="H39" s="55"/>
      <c r="I39" s="55"/>
      <c r="J39" s="27"/>
      <c r="K39" s="27"/>
    </row>
    <row r="40" spans="1:11" x14ac:dyDescent="0.3">
      <c r="A40" s="13"/>
      <c r="B40" s="224"/>
      <c r="E40" s="55"/>
      <c r="F40" s="55"/>
      <c r="G40" s="55"/>
      <c r="H40" s="55"/>
      <c r="I40" s="55"/>
      <c r="J40" s="27"/>
      <c r="K40" s="55"/>
    </row>
    <row r="41" spans="1:11" x14ac:dyDescent="0.3">
      <c r="A41" s="1" t="s">
        <v>23</v>
      </c>
      <c r="B41" s="222"/>
      <c r="E41" s="56"/>
      <c r="F41" s="55"/>
      <c r="G41" s="55"/>
      <c r="H41" s="55"/>
      <c r="I41" s="55"/>
      <c r="J41" s="27"/>
      <c r="K41" s="27"/>
    </row>
    <row r="42" spans="1:11" x14ac:dyDescent="0.3">
      <c r="A42" s="2" t="s">
        <v>1</v>
      </c>
      <c r="B42" s="228" t="s">
        <v>60</v>
      </c>
      <c r="C42" s="2" t="s">
        <v>2</v>
      </c>
      <c r="D42" t="s">
        <v>30</v>
      </c>
      <c r="E42" s="55"/>
      <c r="F42" s="55"/>
      <c r="G42" s="55"/>
      <c r="H42" s="55"/>
      <c r="I42" s="55"/>
      <c r="J42" s="27"/>
      <c r="K42" s="27"/>
    </row>
    <row r="43" spans="1:11" x14ac:dyDescent="0.3">
      <c r="A43" s="3" t="s">
        <v>24</v>
      </c>
      <c r="B43" s="226">
        <f>'Komposit Zona A1'!F69</f>
        <v>2</v>
      </c>
      <c r="C43" s="7">
        <f>'Komposit Zona A1'!$H$69</f>
        <v>80</v>
      </c>
      <c r="E43" s="55"/>
      <c r="F43" s="27"/>
      <c r="G43" s="27"/>
      <c r="H43" s="20"/>
      <c r="I43" s="55"/>
      <c r="J43" s="27"/>
      <c r="K43" s="55"/>
    </row>
    <row r="44" spans="1:11" x14ac:dyDescent="0.3">
      <c r="A44" s="3" t="s">
        <v>25</v>
      </c>
      <c r="B44" s="226">
        <f>'Komposit Zona A1'!F72</f>
        <v>3</v>
      </c>
      <c r="C44" s="7">
        <f>'Komposit Zona A1'!$H$72</f>
        <v>105</v>
      </c>
      <c r="E44" s="55"/>
      <c r="F44" s="19"/>
      <c r="G44" s="19"/>
      <c r="H44" s="28"/>
      <c r="I44" s="55"/>
      <c r="J44" s="27"/>
      <c r="K44" s="27"/>
    </row>
    <row r="45" spans="1:11" x14ac:dyDescent="0.3">
      <c r="A45" s="3" t="s">
        <v>26</v>
      </c>
      <c r="B45" s="226">
        <f>'Komposit Zona A1'!F75</f>
        <v>1</v>
      </c>
      <c r="C45" s="7">
        <f>'Komposit Zona A1'!$H$75</f>
        <v>25</v>
      </c>
      <c r="E45" s="55"/>
      <c r="F45" s="19"/>
      <c r="G45" s="19"/>
      <c r="H45" s="28"/>
      <c r="I45" s="55"/>
      <c r="J45" s="27"/>
      <c r="K45" s="27"/>
    </row>
    <row r="46" spans="1:11" x14ac:dyDescent="0.3">
      <c r="A46" s="13" t="s">
        <v>31</v>
      </c>
      <c r="B46" s="224"/>
      <c r="C46" s="18">
        <f>'Komposit Zona A1'!$H$79</f>
        <v>210</v>
      </c>
      <c r="D46" s="16">
        <f>[2]Sosial!$F$12</f>
        <v>2.3333333333333335</v>
      </c>
      <c r="E46" s="27"/>
      <c r="F46" s="19"/>
      <c r="G46" s="19"/>
      <c r="H46" s="55"/>
      <c r="I46" s="55"/>
      <c r="J46" s="55"/>
      <c r="K46" s="55"/>
    </row>
    <row r="47" spans="1:11" x14ac:dyDescent="0.3">
      <c r="A47" s="13" t="s">
        <v>34</v>
      </c>
      <c r="B47" s="224"/>
      <c r="C47" s="18">
        <f>'Komposit Zona A1'!$J$79</f>
        <v>100</v>
      </c>
      <c r="E47" s="27"/>
      <c r="F47" s="19"/>
      <c r="G47" s="19"/>
      <c r="H47" s="55"/>
      <c r="I47" s="55"/>
      <c r="J47" s="55"/>
      <c r="K47" s="27"/>
    </row>
    <row r="48" spans="1:11" x14ac:dyDescent="0.3">
      <c r="A48" s="13" t="s">
        <v>35</v>
      </c>
      <c r="B48" s="224"/>
      <c r="C48" s="18">
        <f>'Komposit Zona A1'!$L$79</f>
        <v>300</v>
      </c>
      <c r="E48" s="55"/>
      <c r="F48" s="55"/>
      <c r="G48" s="55"/>
      <c r="H48" s="55"/>
      <c r="I48" s="55"/>
      <c r="J48" s="55"/>
      <c r="K48" s="27"/>
    </row>
    <row r="49" spans="1:13" x14ac:dyDescent="0.3">
      <c r="A49" s="13"/>
      <c r="B49" s="224"/>
      <c r="E49" s="27"/>
      <c r="F49" s="55"/>
      <c r="G49" s="55"/>
      <c r="H49" s="55"/>
      <c r="I49" s="55"/>
      <c r="J49" s="55"/>
      <c r="K49" s="55"/>
    </row>
    <row r="50" spans="1:13" x14ac:dyDescent="0.3">
      <c r="A50" s="1" t="s">
        <v>27</v>
      </c>
      <c r="B50" s="222"/>
      <c r="E50" s="56"/>
      <c r="F50" s="55"/>
      <c r="G50" s="55"/>
      <c r="H50" s="55"/>
      <c r="I50" s="55"/>
      <c r="J50" s="55"/>
      <c r="K50" s="55"/>
    </row>
    <row r="51" spans="1:13" x14ac:dyDescent="0.3">
      <c r="A51" s="2" t="s">
        <v>1</v>
      </c>
      <c r="B51" s="228" t="s">
        <v>60</v>
      </c>
      <c r="C51" s="2" t="s">
        <v>2</v>
      </c>
      <c r="D51" t="s">
        <v>30</v>
      </c>
      <c r="E51" s="55"/>
      <c r="F51" s="55"/>
      <c r="G51" s="55"/>
      <c r="H51" s="55"/>
      <c r="I51" s="55"/>
      <c r="J51" s="55"/>
      <c r="K51" s="55"/>
    </row>
    <row r="52" spans="1:13" x14ac:dyDescent="0.3">
      <c r="A52" s="3" t="s">
        <v>28</v>
      </c>
      <c r="B52" s="226">
        <f>'Komposit Zona A1'!F82</f>
        <v>2</v>
      </c>
      <c r="C52" s="7">
        <f>'Komposit Zona A1'!$H$82</f>
        <v>90</v>
      </c>
      <c r="E52" s="55"/>
      <c r="F52" s="27"/>
      <c r="G52" s="27"/>
      <c r="H52" s="20"/>
      <c r="I52" s="55"/>
      <c r="J52" s="27"/>
      <c r="K52" s="55"/>
      <c r="M52" s="7"/>
    </row>
    <row r="53" spans="1:13" x14ac:dyDescent="0.3">
      <c r="A53" s="3" t="s">
        <v>29</v>
      </c>
      <c r="B53" s="226">
        <f>'Komposit Zona A1'!F85</f>
        <v>3</v>
      </c>
      <c r="C53" s="7">
        <f>'Komposit Zona A1'!$H$85</f>
        <v>90</v>
      </c>
      <c r="E53" s="55"/>
      <c r="F53" s="19"/>
      <c r="G53" s="27"/>
      <c r="H53" s="28"/>
      <c r="I53" s="55"/>
      <c r="J53" s="27"/>
      <c r="K53" s="55"/>
      <c r="M53" s="7"/>
    </row>
    <row r="54" spans="1:13" x14ac:dyDescent="0.3">
      <c r="A54" s="3" t="s">
        <v>368</v>
      </c>
      <c r="B54" s="226">
        <f>'Komposit Zona A1'!F88</f>
        <v>3</v>
      </c>
      <c r="C54" s="7">
        <f>'Komposit Zona A1'!$H$88</f>
        <v>75</v>
      </c>
      <c r="E54" s="55"/>
      <c r="F54" s="19"/>
      <c r="G54" s="27"/>
      <c r="H54" s="56"/>
      <c r="I54" s="55"/>
      <c r="J54" s="55"/>
      <c r="K54" s="55"/>
      <c r="M54" s="7"/>
    </row>
    <row r="55" spans="1:13" x14ac:dyDescent="0.3">
      <c r="A55" s="13" t="s">
        <v>31</v>
      </c>
      <c r="B55" s="224"/>
      <c r="C55" s="1">
        <f>'Komposit Zona A1'!$H$92</f>
        <v>255</v>
      </c>
      <c r="D55" s="22">
        <f>[2]Ekonomi!$F$12</f>
        <v>2</v>
      </c>
      <c r="E55" s="55"/>
      <c r="F55" s="19"/>
      <c r="G55" s="27"/>
      <c r="H55" s="55"/>
      <c r="I55" s="55"/>
      <c r="J55" s="27"/>
      <c r="K55" s="55"/>
      <c r="M55" s="7"/>
    </row>
    <row r="56" spans="1:13" x14ac:dyDescent="0.3">
      <c r="A56" s="13" t="s">
        <v>34</v>
      </c>
      <c r="B56" s="224"/>
      <c r="C56" s="18">
        <f>'Komposit Zona A1'!$J$92</f>
        <v>100</v>
      </c>
      <c r="E56" s="27"/>
      <c r="F56" s="19"/>
      <c r="G56" s="27"/>
      <c r="H56" s="55"/>
      <c r="I56" s="55"/>
      <c r="J56" s="27"/>
      <c r="K56" s="55"/>
      <c r="M56" s="7"/>
    </row>
    <row r="57" spans="1:13" x14ac:dyDescent="0.3">
      <c r="A57" s="13" t="s">
        <v>35</v>
      </c>
      <c r="B57" s="224"/>
      <c r="C57" s="18">
        <f>'Komposit Zona A1'!$L$92</f>
        <v>300</v>
      </c>
      <c r="E57" s="27"/>
      <c r="F57" s="55"/>
      <c r="G57" s="55"/>
      <c r="H57" s="55"/>
      <c r="I57" s="55"/>
      <c r="J57" s="27"/>
      <c r="K57" s="55"/>
      <c r="M57" s="7"/>
    </row>
    <row r="58" spans="1:13" x14ac:dyDescent="0.3">
      <c r="E58" s="27"/>
      <c r="F58" s="55"/>
      <c r="G58" s="55"/>
      <c r="H58" s="55"/>
      <c r="I58" s="55"/>
      <c r="J58" s="27"/>
      <c r="K58" s="55"/>
    </row>
    <row r="59" spans="1:13" x14ac:dyDescent="0.3">
      <c r="A59" s="1" t="s">
        <v>36</v>
      </c>
      <c r="B59" s="222"/>
      <c r="E59" s="55"/>
      <c r="F59" s="55"/>
      <c r="G59" s="55"/>
      <c r="H59" s="55"/>
      <c r="I59" s="55"/>
      <c r="J59" s="27"/>
      <c r="K59" s="55"/>
      <c r="M59" s="7"/>
    </row>
    <row r="60" spans="1:13" x14ac:dyDescent="0.3">
      <c r="A60" s="2" t="s">
        <v>1</v>
      </c>
      <c r="B60" s="228" t="s">
        <v>60</v>
      </c>
      <c r="C60" s="2" t="s">
        <v>2</v>
      </c>
      <c r="D60" t="s">
        <v>30</v>
      </c>
      <c r="E60" s="56"/>
      <c r="F60" s="55"/>
      <c r="G60" s="55"/>
      <c r="H60" s="55"/>
      <c r="I60" s="55"/>
      <c r="J60" s="55"/>
      <c r="K60" s="55"/>
      <c r="M60" s="7"/>
    </row>
    <row r="61" spans="1:13" x14ac:dyDescent="0.3">
      <c r="A61" s="3" t="s">
        <v>37</v>
      </c>
      <c r="B61" s="226">
        <f>AVERAGE('Komposit Zona A1'!F100:F106)</f>
        <v>2</v>
      </c>
      <c r="C61" s="7">
        <f>'Komposit Zona A1'!$H$95</f>
        <v>52</v>
      </c>
      <c r="E61" s="55"/>
      <c r="F61" s="55"/>
      <c r="G61" s="55"/>
      <c r="H61" s="55"/>
      <c r="I61" s="55"/>
      <c r="J61" s="55"/>
      <c r="K61" s="55"/>
      <c r="M61" s="7"/>
    </row>
    <row r="62" spans="1:13" x14ac:dyDescent="0.3">
      <c r="A62" s="3" t="s">
        <v>38</v>
      </c>
      <c r="B62" s="226">
        <f>AVERAGE('Komposit Zona A1'!F102:F117)</f>
        <v>2.6</v>
      </c>
      <c r="C62" s="7">
        <f>'Komposit Zona A1'!$H$102</f>
        <v>65</v>
      </c>
      <c r="E62" s="55"/>
      <c r="F62" s="27"/>
      <c r="G62" s="27"/>
      <c r="H62" s="20"/>
      <c r="I62" s="55"/>
      <c r="J62" s="55"/>
      <c r="K62" s="55"/>
      <c r="M62" s="7"/>
    </row>
    <row r="63" spans="1:13" x14ac:dyDescent="0.3">
      <c r="A63" s="3" t="s">
        <v>39</v>
      </c>
      <c r="B63" s="226">
        <f>AVERAGE('Komposit Zona A1'!F123:F128)</f>
        <v>1.5</v>
      </c>
      <c r="C63" s="7">
        <f>'Komposit Zona A1'!$H$118</f>
        <v>27</v>
      </c>
      <c r="E63" s="55"/>
      <c r="F63" s="19"/>
      <c r="G63" s="27"/>
      <c r="H63" s="28"/>
      <c r="I63" s="55"/>
      <c r="J63" s="55"/>
      <c r="K63" s="55"/>
      <c r="M63" s="7"/>
    </row>
    <row r="64" spans="1:13" x14ac:dyDescent="0.3">
      <c r="A64" s="3" t="s">
        <v>40</v>
      </c>
      <c r="B64" s="226">
        <f>'Komposit Zona A1'!F124</f>
        <v>1</v>
      </c>
      <c r="C64" s="7">
        <f>'Komposit Zona A1'!$H$124</f>
        <v>15</v>
      </c>
      <c r="E64" s="55"/>
      <c r="F64" s="19"/>
      <c r="G64" s="27"/>
      <c r="H64" s="55"/>
      <c r="I64" s="55"/>
      <c r="J64" s="55"/>
      <c r="K64" s="55"/>
      <c r="M64" s="7"/>
    </row>
    <row r="65" spans="1:13" x14ac:dyDescent="0.3">
      <c r="A65" s="3" t="s">
        <v>41</v>
      </c>
      <c r="B65" s="226">
        <f>AVERAGE('Komposit Zona A1'!F127:F132)</f>
        <v>2</v>
      </c>
      <c r="C65" s="7">
        <f>'Komposit Zona A1'!$H$127</f>
        <v>22</v>
      </c>
      <c r="E65" s="27"/>
      <c r="F65" s="19"/>
      <c r="G65" s="27"/>
      <c r="H65" s="55"/>
      <c r="I65" s="55"/>
      <c r="J65" s="55"/>
      <c r="K65" s="55"/>
      <c r="M65" s="7"/>
    </row>
    <row r="66" spans="1:13" x14ac:dyDescent="0.3">
      <c r="A66" s="3" t="s">
        <v>42</v>
      </c>
      <c r="B66" s="226">
        <f>'Komposit Zona A1'!F133</f>
        <v>3</v>
      </c>
      <c r="C66" s="7">
        <f>'Komposit Zona A1'!$H$133</f>
        <v>15</v>
      </c>
      <c r="E66" s="27"/>
      <c r="F66" s="19"/>
      <c r="G66" s="27"/>
      <c r="H66" s="55"/>
      <c r="I66" s="55"/>
      <c r="J66" s="55"/>
      <c r="K66" s="55"/>
      <c r="M66" s="7"/>
    </row>
    <row r="67" spans="1:13" x14ac:dyDescent="0.3">
      <c r="A67" s="13" t="s">
        <v>31</v>
      </c>
      <c r="B67" s="224"/>
      <c r="C67" s="9">
        <f>SUM(C61:C66)</f>
        <v>196</v>
      </c>
      <c r="D67" s="210">
        <f>'Komposit Zona A1'!F137</f>
        <v>2.1538461538461537</v>
      </c>
      <c r="E67" s="55"/>
      <c r="F67" s="27"/>
      <c r="G67" s="27"/>
      <c r="H67" s="55"/>
      <c r="I67" s="55"/>
      <c r="J67" s="55"/>
      <c r="K67" s="55"/>
      <c r="M67" s="7"/>
    </row>
    <row r="68" spans="1:13" x14ac:dyDescent="0.3">
      <c r="A68" s="13" t="s">
        <v>34</v>
      </c>
      <c r="B68" s="224"/>
      <c r="C68" s="9">
        <f>'Komposit Zona A1'!$J$137</f>
        <v>100</v>
      </c>
      <c r="F68" s="7"/>
      <c r="G68" s="7"/>
      <c r="M68" s="7"/>
    </row>
    <row r="69" spans="1:13" x14ac:dyDescent="0.3">
      <c r="A69" s="13" t="s">
        <v>35</v>
      </c>
      <c r="B69" s="224"/>
      <c r="C69" s="9">
        <f>'Komposit Zona A1'!$L$137</f>
        <v>300</v>
      </c>
      <c r="F69" s="7"/>
      <c r="G69" s="7"/>
      <c r="M69" s="7"/>
    </row>
    <row r="70" spans="1:13" ht="15" thickBot="1" x14ac:dyDescent="0.35">
      <c r="A70" s="15"/>
      <c r="B70" s="230"/>
      <c r="C70" s="15"/>
      <c r="F70" s="7"/>
      <c r="M70" s="7"/>
    </row>
    <row r="71" spans="1:13" s="37" customFormat="1" ht="15" thickBot="1" x14ac:dyDescent="0.35">
      <c r="A71" s="35" t="s">
        <v>43</v>
      </c>
      <c r="B71" s="231" t="s">
        <v>304</v>
      </c>
      <c r="C71" s="35" t="s">
        <v>44</v>
      </c>
      <c r="D71" s="32" t="s">
        <v>34</v>
      </c>
      <c r="E71" s="33" t="s">
        <v>35</v>
      </c>
      <c r="F71" s="34" t="s">
        <v>53</v>
      </c>
      <c r="H71" s="37" t="s">
        <v>54</v>
      </c>
      <c r="L71" s="54"/>
    </row>
    <row r="72" spans="1:13" x14ac:dyDescent="0.3">
      <c r="A72" s="23" t="s">
        <v>45</v>
      </c>
      <c r="B72" s="232">
        <f>C11</f>
        <v>230</v>
      </c>
      <c r="C72" s="160" t="str">
        <f>IF(B72&lt;168,"Buruk",IF(B72&lt;235,"Sedang",IF(B72&lt;303,"Baik")))</f>
        <v>Sedang</v>
      </c>
      <c r="D72" s="39">
        <f>C12</f>
        <v>100</v>
      </c>
      <c r="E72" s="45">
        <f>C13</f>
        <v>300</v>
      </c>
      <c r="F72" s="40">
        <f>C11</f>
        <v>230</v>
      </c>
      <c r="G72">
        <f>(E78-D78)/3</f>
        <v>400</v>
      </c>
      <c r="H72" s="7">
        <f>D78</f>
        <v>600</v>
      </c>
      <c r="I72" s="7">
        <f>$G$72+H72</f>
        <v>1000</v>
      </c>
      <c r="L72" s="7"/>
    </row>
    <row r="73" spans="1:13" x14ac:dyDescent="0.3">
      <c r="A73" s="24" t="s">
        <v>46</v>
      </c>
      <c r="B73" s="233">
        <f>C24</f>
        <v>213.5</v>
      </c>
      <c r="C73" s="160" t="str">
        <f t="shared" ref="C73:C77" si="0">IF(B73&lt;168,"Buruk",IF(B73&lt;235,"Sedang",IF(B73&lt;303,"Baik")))</f>
        <v>Sedang</v>
      </c>
      <c r="D73" s="41">
        <f>C25</f>
        <v>100</v>
      </c>
      <c r="E73" s="46">
        <f>C26</f>
        <v>300</v>
      </c>
      <c r="F73" s="42">
        <f>C24</f>
        <v>213.5</v>
      </c>
      <c r="H73" s="27">
        <f>I72+1</f>
        <v>1001</v>
      </c>
      <c r="I73" s="27">
        <f>$G$72+H73</f>
        <v>1401</v>
      </c>
      <c r="J73" s="27"/>
      <c r="L73" s="7"/>
    </row>
    <row r="74" spans="1:13" x14ac:dyDescent="0.3">
      <c r="A74" s="24" t="s">
        <v>47</v>
      </c>
      <c r="B74" s="233">
        <f>C37</f>
        <v>300</v>
      </c>
      <c r="C74" s="160" t="str">
        <f t="shared" si="0"/>
        <v>Baik</v>
      </c>
      <c r="D74" s="43">
        <f>C38</f>
        <v>100</v>
      </c>
      <c r="E74" s="46">
        <f>C39</f>
        <v>300</v>
      </c>
      <c r="F74" s="44">
        <f>C37</f>
        <v>300</v>
      </c>
      <c r="H74" s="27">
        <f t="shared" ref="H74" si="1">I73+1</f>
        <v>1402</v>
      </c>
      <c r="I74" s="27">
        <f>$G$72+H74</f>
        <v>1802</v>
      </c>
      <c r="J74" s="27">
        <f>B78</f>
        <v>1404.5</v>
      </c>
      <c r="K74" s="55"/>
    </row>
    <row r="75" spans="1:13" x14ac:dyDescent="0.3">
      <c r="A75" s="24" t="s">
        <v>48</v>
      </c>
      <c r="B75" s="233">
        <f>C46</f>
        <v>210</v>
      </c>
      <c r="C75" s="160" t="str">
        <f t="shared" si="0"/>
        <v>Sedang</v>
      </c>
      <c r="D75" s="43">
        <f>C47</f>
        <v>100</v>
      </c>
      <c r="E75" s="46">
        <f>C48</f>
        <v>300</v>
      </c>
      <c r="F75" s="44">
        <f>C46</f>
        <v>210</v>
      </c>
      <c r="H75" s="7"/>
      <c r="I75" s="7"/>
      <c r="L75" s="7"/>
    </row>
    <row r="76" spans="1:13" x14ac:dyDescent="0.3">
      <c r="A76" s="24" t="s">
        <v>49</v>
      </c>
      <c r="B76" s="233">
        <f>C55</f>
        <v>255</v>
      </c>
      <c r="C76" s="160" t="str">
        <f t="shared" si="0"/>
        <v>Baik</v>
      </c>
      <c r="D76" s="43">
        <f>C56</f>
        <v>100</v>
      </c>
      <c r="E76" s="46">
        <f>C57</f>
        <v>300</v>
      </c>
      <c r="F76" s="42">
        <f>C55</f>
        <v>255</v>
      </c>
      <c r="H76" s="7"/>
      <c r="I76" s="7"/>
      <c r="L76" s="7"/>
    </row>
    <row r="77" spans="1:13" ht="15" thickBot="1" x14ac:dyDescent="0.35">
      <c r="A77" s="25" t="s">
        <v>50</v>
      </c>
      <c r="B77" s="234">
        <f>C67</f>
        <v>196</v>
      </c>
      <c r="C77" s="160" t="str">
        <f t="shared" si="0"/>
        <v>Sedang</v>
      </c>
      <c r="D77" s="43">
        <f>C68</f>
        <v>100</v>
      </c>
      <c r="E77" s="47">
        <f>C69</f>
        <v>300</v>
      </c>
      <c r="F77" s="42">
        <f>C67</f>
        <v>196</v>
      </c>
      <c r="L77" s="7"/>
    </row>
    <row r="78" spans="1:13" ht="15" thickBot="1" x14ac:dyDescent="0.35">
      <c r="A78" s="26" t="s">
        <v>51</v>
      </c>
      <c r="B78" s="235">
        <f>SUM(B72:B77)</f>
        <v>1404.5</v>
      </c>
      <c r="C78" s="160" t="str">
        <f>IF(B78&lt;1001,"Buruk",IF(B78&lt;1402,"Sedang",IF(B78&lt;1803,"Baik")))</f>
        <v>Baik</v>
      </c>
      <c r="D78" s="38">
        <f>SUM(D72:D77)</f>
        <v>600</v>
      </c>
      <c r="E78" s="38">
        <f t="shared" ref="E78" si="2">SUM(E72:E77)</f>
        <v>1800</v>
      </c>
      <c r="F78" s="38">
        <f>SUM(F72:F77)</f>
        <v>1404.5</v>
      </c>
      <c r="L78" s="7"/>
    </row>
    <row r="79" spans="1:13" x14ac:dyDescent="0.3">
      <c r="F79" s="7"/>
      <c r="M79" s="7"/>
    </row>
    <row r="80" spans="1:13" x14ac:dyDescent="0.3">
      <c r="C80" s="49" t="s">
        <v>54</v>
      </c>
      <c r="F80" s="7"/>
    </row>
    <row r="81" spans="3:13" x14ac:dyDescent="0.3">
      <c r="C81" s="31" t="s">
        <v>34</v>
      </c>
      <c r="D81" s="31" t="s">
        <v>35</v>
      </c>
      <c r="E81" s="31" t="s">
        <v>2</v>
      </c>
      <c r="F81" s="30" t="s">
        <v>55</v>
      </c>
      <c r="G81" s="325" t="s">
        <v>44</v>
      </c>
      <c r="H81" s="325"/>
      <c r="I81" s="325"/>
      <c r="M81" s="7"/>
    </row>
    <row r="82" spans="3:13" x14ac:dyDescent="0.3">
      <c r="C82" s="4">
        <f>H72</f>
        <v>600</v>
      </c>
      <c r="D82" s="4">
        <f t="shared" ref="C82:D84" si="3">I72</f>
        <v>1000</v>
      </c>
      <c r="E82" s="6">
        <v>1</v>
      </c>
      <c r="F82" s="50"/>
      <c r="G82" s="326" t="s">
        <v>305</v>
      </c>
      <c r="H82" s="326"/>
      <c r="I82" s="326"/>
      <c r="M82" s="7"/>
    </row>
    <row r="83" spans="3:13" x14ac:dyDescent="0.3">
      <c r="C83" s="4">
        <f t="shared" si="3"/>
        <v>1001</v>
      </c>
      <c r="D83" s="4">
        <f t="shared" si="3"/>
        <v>1401</v>
      </c>
      <c r="E83" s="6">
        <v>2</v>
      </c>
      <c r="F83" s="51"/>
      <c r="G83" s="326" t="s">
        <v>302</v>
      </c>
      <c r="H83" s="326"/>
      <c r="I83" s="326"/>
    </row>
    <row r="84" spans="3:13" x14ac:dyDescent="0.3">
      <c r="C84" s="4">
        <f t="shared" si="3"/>
        <v>1402</v>
      </c>
      <c r="D84" s="4">
        <f t="shared" si="3"/>
        <v>1802</v>
      </c>
      <c r="E84" s="6">
        <v>3</v>
      </c>
      <c r="F84" s="52"/>
      <c r="G84" s="326" t="s">
        <v>303</v>
      </c>
      <c r="H84" s="326"/>
      <c r="I84" s="326"/>
      <c r="M84" s="7"/>
    </row>
    <row r="85" spans="3:13" x14ac:dyDescent="0.3">
      <c r="E85" s="7"/>
    </row>
    <row r="86" spans="3:13" x14ac:dyDescent="0.3">
      <c r="E86" s="7"/>
    </row>
    <row r="87" spans="3:13" x14ac:dyDescent="0.3">
      <c r="F87" s="7"/>
      <c r="M87" s="7"/>
    </row>
    <row r="88" spans="3:13" x14ac:dyDescent="0.3">
      <c r="M88" s="7"/>
    </row>
    <row r="89" spans="3:13" x14ac:dyDescent="0.3">
      <c r="F89" s="7"/>
    </row>
    <row r="90" spans="3:13" x14ac:dyDescent="0.3">
      <c r="F90" s="7"/>
      <c r="M90" s="7"/>
    </row>
    <row r="91" spans="3:13" x14ac:dyDescent="0.3">
      <c r="M91" s="7"/>
    </row>
    <row r="92" spans="3:13" x14ac:dyDescent="0.3">
      <c r="F92" s="7"/>
    </row>
    <row r="93" spans="3:13" x14ac:dyDescent="0.3">
      <c r="F93" s="7"/>
    </row>
    <row r="94" spans="3:13" x14ac:dyDescent="0.3">
      <c r="F94" s="7"/>
    </row>
    <row r="95" spans="3:13" x14ac:dyDescent="0.3">
      <c r="F95" s="7"/>
    </row>
    <row r="96" spans="3:13" x14ac:dyDescent="0.3">
      <c r="F96" s="7"/>
    </row>
    <row r="98" spans="6:6" x14ac:dyDescent="0.3">
      <c r="F98" s="7"/>
    </row>
    <row r="99" spans="6:6" x14ac:dyDescent="0.3">
      <c r="F99" s="7"/>
    </row>
  </sheetData>
  <mergeCells count="4">
    <mergeCell ref="G81:I81"/>
    <mergeCell ref="G82:I82"/>
    <mergeCell ref="G83:I83"/>
    <mergeCell ref="G84:I84"/>
  </mergeCells>
  <conditionalFormatting sqref="C35:C36 C32">
    <cfRule type="colorScale" priority="27">
      <colorScale>
        <cfvo type="num" val="1"/>
        <cfvo type="num" val="2"/>
        <cfvo type="num" val="3"/>
        <color rgb="FFFF0000"/>
        <color rgb="FFFFFF00"/>
        <color rgb="FF00B050"/>
      </colorScale>
    </cfRule>
  </conditionalFormatting>
  <conditionalFormatting sqref="D24">
    <cfRule type="colorScale" priority="25">
      <colorScale>
        <cfvo type="num" val="1"/>
        <cfvo type="num" val="2"/>
        <cfvo type="num" val="3"/>
        <color rgb="FFFF0000"/>
        <color rgb="FFFFFF00"/>
        <color rgb="FF00B050"/>
      </colorScale>
    </cfRule>
  </conditionalFormatting>
  <conditionalFormatting sqref="D11">
    <cfRule type="colorScale" priority="26">
      <colorScale>
        <cfvo type="num" val="1"/>
        <cfvo type="num" val="2"/>
        <cfvo type="num" val="3"/>
        <color rgb="FFFF0000"/>
        <color rgb="FFFFFF00"/>
        <color rgb="FF00B050"/>
      </colorScale>
    </cfRule>
  </conditionalFormatting>
  <conditionalFormatting sqref="D37">
    <cfRule type="colorScale" priority="24">
      <colorScale>
        <cfvo type="num" val="1"/>
        <cfvo type="num" val="2"/>
        <cfvo type="num" val="3"/>
        <color rgb="FFFF0000"/>
        <color rgb="FFFFFF00"/>
        <color rgb="FF00B050"/>
      </colorScale>
    </cfRule>
  </conditionalFormatting>
  <conditionalFormatting sqref="D46">
    <cfRule type="colorScale" priority="23">
      <colorScale>
        <cfvo type="num" val="1"/>
        <cfvo type="num" val="2"/>
        <cfvo type="num" val="3"/>
        <color rgb="FFFF0000"/>
        <color rgb="FFFFFF00"/>
        <color rgb="FF00B050"/>
      </colorScale>
    </cfRule>
  </conditionalFormatting>
  <conditionalFormatting sqref="D55">
    <cfRule type="colorScale" priority="22">
      <colorScale>
        <cfvo type="num" val="1"/>
        <cfvo type="num" val="2"/>
        <cfvo type="num" val="3"/>
        <color rgb="FFFF0000"/>
        <color rgb="FFFFFF00"/>
        <color rgb="FF00B050"/>
      </colorScale>
    </cfRule>
  </conditionalFormatting>
  <conditionalFormatting sqref="D67">
    <cfRule type="colorScale" priority="18">
      <colorScale>
        <cfvo type="num" val="1"/>
        <cfvo type="num" val="2"/>
        <cfvo type="num" val="3"/>
        <color rgb="FFFF0000"/>
        <color rgb="FFFFFF00"/>
        <color rgb="FF00B050"/>
      </colorScale>
    </cfRule>
  </conditionalFormatting>
  <conditionalFormatting sqref="C72:C77">
    <cfRule type="containsText" dxfId="13" priority="10" operator="containsText" text="Baik">
      <formula>NOT(ISERROR(SEARCH("Baik",C72)))</formula>
    </cfRule>
    <cfRule type="containsText" dxfId="12" priority="11" operator="containsText" text="Sedang">
      <formula>NOT(ISERROR(SEARCH("Sedang",C72)))</formula>
    </cfRule>
    <cfRule type="containsText" dxfId="11" priority="12" operator="containsText" text="Buruk">
      <formula>NOT(ISERROR(SEARCH("Buruk",C72)))</formula>
    </cfRule>
  </conditionalFormatting>
  <conditionalFormatting sqref="C78">
    <cfRule type="containsText" dxfId="10" priority="7" operator="containsText" text="Baik">
      <formula>NOT(ISERROR(SEARCH("Baik",C78)))</formula>
    </cfRule>
    <cfRule type="containsText" dxfId="9" priority="8" operator="containsText" text="Sedang">
      <formula>NOT(ISERROR(SEARCH("Sedang",C78)))</formula>
    </cfRule>
    <cfRule type="containsText" dxfId="8" priority="9" operator="containsText" text="Buruk">
      <formula>NOT(ISERROR(SEARCH("Buruk",C78)))</formula>
    </cfRule>
  </conditionalFormatting>
  <conditionalFormatting sqref="B43:B45">
    <cfRule type="colorScale" priority="1">
      <colorScale>
        <cfvo type="num" val="1"/>
        <cfvo type="num" val="2"/>
        <cfvo type="num" val="3"/>
        <color rgb="FFFF0000"/>
        <color rgb="FFFFFF00"/>
        <color rgb="FF00B050"/>
      </colorScale>
    </cfRule>
  </conditionalFormatting>
  <conditionalFormatting sqref="B5:B10">
    <cfRule type="colorScale" priority="6">
      <colorScale>
        <cfvo type="num" val="1"/>
        <cfvo type="num" val="2"/>
        <cfvo type="num" val="3"/>
        <color rgb="FFFF0000"/>
        <color rgb="FFFFFF00"/>
        <color rgb="FF00B050"/>
      </colorScale>
    </cfRule>
  </conditionalFormatting>
  <conditionalFormatting sqref="B18:B23">
    <cfRule type="colorScale" priority="5">
      <colorScale>
        <cfvo type="num" val="1"/>
        <cfvo type="num" val="2"/>
        <cfvo type="num" val="3"/>
        <color rgb="FFFF0000"/>
        <color rgb="FFFFFF00"/>
        <color rgb="FF00B050"/>
      </colorScale>
    </cfRule>
  </conditionalFormatting>
  <conditionalFormatting sqref="B31:B34">
    <cfRule type="colorScale" priority="4">
      <colorScale>
        <cfvo type="num" val="1"/>
        <cfvo type="num" val="2"/>
        <cfvo type="num" val="3"/>
        <color rgb="FFFF0000"/>
        <color rgb="FFFFFF00"/>
        <color rgb="FF00B050"/>
      </colorScale>
    </cfRule>
  </conditionalFormatting>
  <conditionalFormatting sqref="B52:B54">
    <cfRule type="colorScale" priority="3">
      <colorScale>
        <cfvo type="num" val="1"/>
        <cfvo type="num" val="2"/>
        <cfvo type="num" val="3"/>
        <color rgb="FFFF0000"/>
        <color rgb="FFFFFF00"/>
        <color rgb="FF00B050"/>
      </colorScale>
    </cfRule>
  </conditionalFormatting>
  <conditionalFormatting sqref="B61:B66">
    <cfRule type="colorScale" priority="2">
      <colorScale>
        <cfvo type="num" val="1"/>
        <cfvo type="num" val="2"/>
        <cfvo type="num" val="3"/>
        <color rgb="FFFF0000"/>
        <color rgb="FFFFFF00"/>
        <color rgb="FF00B050"/>
      </colorScale>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topLeftCell="A71" zoomScale="90" zoomScaleNormal="90" workbookViewId="0">
      <selection activeCell="E3" sqref="E3:J66"/>
    </sheetView>
  </sheetViews>
  <sheetFormatPr defaultRowHeight="14.4" x14ac:dyDescent="0.3"/>
  <cols>
    <col min="1" max="1" width="57.44140625" customWidth="1"/>
    <col min="2" max="2" width="17.109375" style="225" customWidth="1"/>
    <col min="3" max="3" width="13.5546875" customWidth="1"/>
    <col min="4" max="4" width="15.44140625" customWidth="1"/>
    <col min="5" max="5" width="14.6640625" customWidth="1"/>
    <col min="6" max="6" width="13.33203125" customWidth="1"/>
    <col min="7" max="7" width="11.6640625" customWidth="1"/>
  </cols>
  <sheetData>
    <row r="1" spans="1:11" s="14" customFormat="1" ht="15.6" x14ac:dyDescent="0.3">
      <c r="A1" s="14" t="s">
        <v>58</v>
      </c>
      <c r="B1" s="227"/>
    </row>
    <row r="3" spans="1:11" x14ac:dyDescent="0.3">
      <c r="A3" s="1" t="s">
        <v>0</v>
      </c>
      <c r="B3" s="222"/>
      <c r="E3" s="56"/>
      <c r="F3" s="55"/>
      <c r="G3" s="55"/>
      <c r="H3" s="55"/>
      <c r="I3" s="55"/>
      <c r="J3" s="55"/>
    </row>
    <row r="4" spans="1:11" x14ac:dyDescent="0.3">
      <c r="A4" s="2" t="s">
        <v>1</v>
      </c>
      <c r="B4" s="228" t="s">
        <v>60</v>
      </c>
      <c r="C4" s="2" t="s">
        <v>2</v>
      </c>
      <c r="D4" t="s">
        <v>30</v>
      </c>
      <c r="E4" s="55"/>
      <c r="F4" s="55"/>
      <c r="G4" s="55"/>
      <c r="H4" s="55"/>
      <c r="I4" s="55"/>
      <c r="J4" s="55"/>
    </row>
    <row r="5" spans="1:11" x14ac:dyDescent="0.3">
      <c r="A5" s="3" t="s">
        <v>3</v>
      </c>
      <c r="B5" s="211">
        <f>'Komposit Zona B'!F3</f>
        <v>2</v>
      </c>
      <c r="C5" s="7">
        <f>'Komposit Zona B'!$H$3</f>
        <v>80</v>
      </c>
      <c r="D5" s="7">
        <f>'Komposit Zona B'!F3</f>
        <v>2</v>
      </c>
      <c r="E5" s="55"/>
      <c r="F5" s="19"/>
      <c r="G5" s="19"/>
      <c r="H5" s="28"/>
      <c r="I5" s="55"/>
      <c r="J5" s="27"/>
      <c r="K5" s="7"/>
    </row>
    <row r="6" spans="1:11" x14ac:dyDescent="0.3">
      <c r="A6" s="3" t="s">
        <v>4</v>
      </c>
      <c r="B6" s="211">
        <f>'Komposit Zona B'!F6:F8</f>
        <v>2</v>
      </c>
      <c r="C6" s="7">
        <f>'Komposit Zona B'!$H$6</f>
        <v>40</v>
      </c>
      <c r="D6" s="7">
        <f>'Komposit Zona B'!F6</f>
        <v>2</v>
      </c>
      <c r="E6" s="55"/>
      <c r="F6" s="27"/>
      <c r="G6" s="27"/>
      <c r="H6" s="27"/>
      <c r="I6" s="55"/>
      <c r="J6" s="27"/>
      <c r="K6" s="7"/>
    </row>
    <row r="7" spans="1:11" x14ac:dyDescent="0.3">
      <c r="A7" s="3" t="s">
        <v>5</v>
      </c>
      <c r="B7" s="211">
        <f>'Komposit Zona B'!F9</f>
        <v>2</v>
      </c>
      <c r="C7" s="7">
        <f>'Komposit Zona B'!$H$9</f>
        <v>30</v>
      </c>
      <c r="D7" s="7">
        <f>'Komposit Zona B'!F9</f>
        <v>2</v>
      </c>
      <c r="E7" s="55"/>
      <c r="F7" s="27"/>
      <c r="G7" s="27"/>
      <c r="H7" s="55"/>
      <c r="I7" s="55"/>
      <c r="J7" s="55"/>
    </row>
    <row r="8" spans="1:11" x14ac:dyDescent="0.3">
      <c r="A8" s="3" t="s">
        <v>6</v>
      </c>
      <c r="B8" s="211">
        <f>'Komposit Zona B'!F12</f>
        <v>2</v>
      </c>
      <c r="C8" s="7">
        <f>'Komposit Zona B'!$H$12</f>
        <v>20</v>
      </c>
      <c r="D8" s="7">
        <f>'Komposit Zona B'!F12</f>
        <v>2</v>
      </c>
      <c r="E8" s="55"/>
      <c r="F8" s="27"/>
      <c r="G8" s="27"/>
      <c r="H8" s="55"/>
      <c r="I8" s="55"/>
      <c r="J8" s="27"/>
      <c r="K8" s="7"/>
    </row>
    <row r="9" spans="1:11" x14ac:dyDescent="0.3">
      <c r="A9" s="3" t="s">
        <v>7</v>
      </c>
      <c r="B9" s="211">
        <f>AVERAGE('Komposit Zona B'!F15:F20)</f>
        <v>2</v>
      </c>
      <c r="C9" s="7">
        <f>'Komposit Zona B'!$H$15</f>
        <v>20</v>
      </c>
      <c r="D9" s="7">
        <f>'Komposit Zona B'!F15</f>
        <v>2</v>
      </c>
      <c r="E9" s="27"/>
      <c r="F9" s="27"/>
      <c r="G9" s="27"/>
      <c r="H9" s="55"/>
      <c r="I9" s="55"/>
      <c r="J9" s="27"/>
      <c r="K9" s="7"/>
    </row>
    <row r="10" spans="1:11" x14ac:dyDescent="0.3">
      <c r="A10" s="3" t="s">
        <v>8</v>
      </c>
      <c r="B10" s="211">
        <f>'Komposit Zona B'!F21</f>
        <v>2</v>
      </c>
      <c r="C10" s="7">
        <f>'Komposit Zona B'!$H$21</f>
        <v>10</v>
      </c>
      <c r="D10" s="7">
        <f>'Komposit Zona B'!F21</f>
        <v>2</v>
      </c>
      <c r="E10" s="55"/>
      <c r="F10" s="55"/>
      <c r="G10" s="55"/>
      <c r="H10" s="55"/>
      <c r="I10" s="55"/>
      <c r="J10" s="55"/>
    </row>
    <row r="11" spans="1:11" x14ac:dyDescent="0.3">
      <c r="A11" s="10" t="s">
        <v>31</v>
      </c>
      <c r="B11" s="229"/>
      <c r="C11" s="11">
        <f>SUM(C5:C10)</f>
        <v>200</v>
      </c>
      <c r="D11" s="125">
        <f>'Komposit Zona B'!$F$25</f>
        <v>2</v>
      </c>
      <c r="E11" s="55"/>
      <c r="F11" s="55"/>
      <c r="G11" s="55"/>
      <c r="H11" s="55"/>
      <c r="I11" s="55"/>
      <c r="J11" s="27"/>
      <c r="K11" s="7"/>
    </row>
    <row r="12" spans="1:11" x14ac:dyDescent="0.3">
      <c r="A12" s="13" t="s">
        <v>34</v>
      </c>
      <c r="B12" s="224"/>
      <c r="C12" s="7">
        <f>'Komposit Zona B'!$J$24</f>
        <v>100</v>
      </c>
      <c r="E12" s="55"/>
      <c r="F12" s="55"/>
      <c r="G12" s="55"/>
      <c r="H12" s="55"/>
      <c r="I12" s="55"/>
      <c r="J12" s="27"/>
      <c r="K12" s="7"/>
    </row>
    <row r="13" spans="1:11" x14ac:dyDescent="0.3">
      <c r="A13" s="13" t="s">
        <v>35</v>
      </c>
      <c r="B13" s="224"/>
      <c r="C13" s="7">
        <f>'Komposit Zona B'!$L$24</f>
        <v>300</v>
      </c>
      <c r="E13" s="55"/>
      <c r="F13" s="27"/>
      <c r="G13" s="55"/>
      <c r="H13" s="55"/>
      <c r="I13" s="55"/>
      <c r="J13" s="55"/>
    </row>
    <row r="14" spans="1:11" x14ac:dyDescent="0.3">
      <c r="C14" s="5"/>
      <c r="E14" s="55"/>
      <c r="F14" s="27"/>
      <c r="G14" s="55"/>
      <c r="H14" s="55"/>
      <c r="I14" s="55"/>
      <c r="J14" s="27"/>
      <c r="K14" s="7"/>
    </row>
    <row r="15" spans="1:11" x14ac:dyDescent="0.3">
      <c r="C15" s="5"/>
      <c r="E15" s="55"/>
      <c r="F15" s="55"/>
      <c r="G15" s="55"/>
      <c r="H15" s="55"/>
      <c r="I15" s="55"/>
      <c r="J15" s="27"/>
      <c r="K15" s="7"/>
    </row>
    <row r="16" spans="1:11" x14ac:dyDescent="0.3">
      <c r="A16" s="1" t="s">
        <v>9</v>
      </c>
      <c r="B16" s="222"/>
      <c r="E16" s="56"/>
      <c r="F16" s="55"/>
      <c r="G16" s="55"/>
      <c r="H16" s="55"/>
      <c r="I16" s="55"/>
      <c r="J16" s="55"/>
    </row>
    <row r="17" spans="1:12" x14ac:dyDescent="0.3">
      <c r="A17" s="2" t="s">
        <v>1</v>
      </c>
      <c r="B17" s="228" t="s">
        <v>60</v>
      </c>
      <c r="C17" s="2" t="s">
        <v>2</v>
      </c>
      <c r="D17" t="s">
        <v>30</v>
      </c>
      <c r="E17" s="55"/>
      <c r="F17" s="55"/>
      <c r="G17" s="55"/>
      <c r="H17" s="55"/>
      <c r="I17" s="55"/>
      <c r="J17" s="27"/>
      <c r="K17" s="7"/>
    </row>
    <row r="18" spans="1:12" x14ac:dyDescent="0.3">
      <c r="A18" s="3" t="s">
        <v>10</v>
      </c>
      <c r="B18" s="226">
        <f>AVERAGE('Komposit Zona B'!F28:F33)</f>
        <v>2.5</v>
      </c>
      <c r="C18" s="7">
        <f>'Komposit Zona B'!$H$29</f>
        <v>85</v>
      </c>
      <c r="E18" s="55"/>
      <c r="F18" s="27"/>
      <c r="G18" s="27"/>
      <c r="H18" s="20"/>
      <c r="I18" s="55"/>
      <c r="J18" s="27"/>
      <c r="K18" s="7"/>
    </row>
    <row r="19" spans="1:12" x14ac:dyDescent="0.3">
      <c r="A19" s="3" t="s">
        <v>11</v>
      </c>
      <c r="B19" s="226"/>
      <c r="C19" s="7" t="s">
        <v>32</v>
      </c>
      <c r="E19" s="55"/>
      <c r="F19" s="19"/>
      <c r="G19" s="19"/>
      <c r="H19" s="20"/>
      <c r="I19" s="55"/>
      <c r="J19" s="27"/>
    </row>
    <row r="20" spans="1:12" x14ac:dyDescent="0.3">
      <c r="A20" s="3" t="s">
        <v>12</v>
      </c>
      <c r="B20" s="226"/>
      <c r="C20" s="7" t="s">
        <v>32</v>
      </c>
      <c r="E20" s="55"/>
      <c r="F20" s="27"/>
      <c r="G20" s="27"/>
      <c r="H20" s="56"/>
      <c r="I20" s="55"/>
      <c r="J20" s="27"/>
      <c r="K20" s="7"/>
    </row>
    <row r="21" spans="1:12" x14ac:dyDescent="0.3">
      <c r="A21" s="3" t="s">
        <v>13</v>
      </c>
      <c r="B21" s="226">
        <f>AVERAGE('Komposit Zona B'!F34:F39)</f>
        <v>1</v>
      </c>
      <c r="C21" s="7">
        <f>'Komposit Zona B'!$H$35</f>
        <v>25</v>
      </c>
      <c r="E21" s="55"/>
      <c r="F21" s="27"/>
      <c r="G21" s="27"/>
      <c r="H21" s="55"/>
      <c r="I21" s="55"/>
      <c r="J21" s="27"/>
      <c r="K21" s="7"/>
    </row>
    <row r="22" spans="1:12" x14ac:dyDescent="0.3">
      <c r="A22" s="3" t="s">
        <v>14</v>
      </c>
      <c r="B22" s="226">
        <f>'Komposit Zona B'!F41</f>
        <v>3</v>
      </c>
      <c r="C22" s="7">
        <f>'Komposit Zona B'!$H$41</f>
        <v>75</v>
      </c>
      <c r="E22" s="55"/>
      <c r="F22" s="27"/>
      <c r="G22" s="27"/>
      <c r="H22" s="55"/>
      <c r="I22" s="55"/>
      <c r="J22" s="55"/>
    </row>
    <row r="23" spans="1:12" x14ac:dyDescent="0.3">
      <c r="A23" s="3" t="s">
        <v>15</v>
      </c>
      <c r="B23" s="226">
        <f>'Komposit Zona B'!F44</f>
        <v>1</v>
      </c>
      <c r="C23" s="7">
        <f>'Komposit Zona B'!$H$44</f>
        <v>16</v>
      </c>
      <c r="E23" s="55"/>
      <c r="F23" s="27"/>
      <c r="G23" s="55"/>
      <c r="H23" s="55"/>
      <c r="I23" s="55"/>
      <c r="J23" s="27"/>
      <c r="K23" s="7"/>
    </row>
    <row r="24" spans="1:12" ht="15.6" x14ac:dyDescent="0.3">
      <c r="A24" s="13" t="s">
        <v>31</v>
      </c>
      <c r="B24" s="224"/>
      <c r="C24" s="15">
        <f>'Komposit Zona B'!$H$53</f>
        <v>201</v>
      </c>
      <c r="D24" s="12">
        <f>'Komposit Zona B'!$F$53</f>
        <v>1.8333333333333333</v>
      </c>
      <c r="E24" s="55"/>
      <c r="F24" s="55"/>
      <c r="G24" s="27"/>
      <c r="H24" s="55"/>
      <c r="I24" s="55"/>
      <c r="J24" s="27"/>
      <c r="K24" s="7"/>
    </row>
    <row r="25" spans="1:12" x14ac:dyDescent="0.3">
      <c r="A25" s="13" t="s">
        <v>34</v>
      </c>
      <c r="B25" s="224"/>
      <c r="C25" s="15">
        <f>'Komposit Zona B'!$J$52</f>
        <v>100</v>
      </c>
      <c r="E25" s="55"/>
      <c r="F25" s="27"/>
      <c r="G25" s="27"/>
      <c r="H25" s="55"/>
      <c r="I25" s="55"/>
      <c r="J25" s="27"/>
      <c r="K25" s="7"/>
    </row>
    <row r="26" spans="1:12" x14ac:dyDescent="0.3">
      <c r="A26" s="13" t="s">
        <v>35</v>
      </c>
      <c r="B26" s="224"/>
      <c r="C26" s="9">
        <f>'Komposit Zona B'!$L$52</f>
        <v>300</v>
      </c>
      <c r="E26" s="55"/>
      <c r="F26" s="27"/>
      <c r="G26" s="55"/>
      <c r="H26" s="55"/>
      <c r="I26" s="55"/>
      <c r="J26" s="27"/>
      <c r="K26" s="7"/>
      <c r="L26" s="7"/>
    </row>
    <row r="27" spans="1:12" x14ac:dyDescent="0.3">
      <c r="A27" s="13"/>
      <c r="B27" s="224"/>
      <c r="C27" s="5"/>
      <c r="E27" s="55"/>
      <c r="F27" s="27"/>
      <c r="G27" s="55"/>
      <c r="H27" s="55"/>
      <c r="I27" s="55"/>
      <c r="J27" s="27"/>
      <c r="K27" s="7"/>
      <c r="L27" s="7"/>
    </row>
    <row r="28" spans="1:12" x14ac:dyDescent="0.3">
      <c r="A28" s="13"/>
      <c r="B28" s="224"/>
      <c r="C28" s="5"/>
      <c r="E28" s="55"/>
      <c r="F28" s="27"/>
      <c r="G28" s="55"/>
      <c r="H28" s="55"/>
      <c r="I28" s="55"/>
      <c r="J28" s="27"/>
      <c r="K28" s="7"/>
      <c r="L28" s="7"/>
    </row>
    <row r="29" spans="1:12" x14ac:dyDescent="0.3">
      <c r="A29" s="1" t="s">
        <v>16</v>
      </c>
      <c r="B29" s="222"/>
      <c r="E29" s="56"/>
      <c r="F29" s="55"/>
      <c r="G29" s="55"/>
      <c r="H29" s="55"/>
      <c r="I29" s="55"/>
      <c r="J29" s="55"/>
      <c r="K29" s="7"/>
      <c r="L29" s="7"/>
    </row>
    <row r="30" spans="1:12" x14ac:dyDescent="0.3">
      <c r="A30" s="2" t="s">
        <v>1</v>
      </c>
      <c r="B30" s="228" t="s">
        <v>60</v>
      </c>
      <c r="C30" s="2" t="s">
        <v>2</v>
      </c>
      <c r="D30" t="s">
        <v>30</v>
      </c>
      <c r="E30" s="55"/>
      <c r="F30" s="55"/>
      <c r="G30" s="55"/>
      <c r="H30" s="55"/>
      <c r="I30" s="55"/>
      <c r="J30" s="27"/>
      <c r="K30" s="7"/>
      <c r="L30" s="7"/>
    </row>
    <row r="31" spans="1:12" x14ac:dyDescent="0.3">
      <c r="A31" s="3" t="s">
        <v>17</v>
      </c>
      <c r="B31" s="211">
        <f>'Komposit Zona B'!F57</f>
        <v>3</v>
      </c>
      <c r="C31" s="7">
        <f>'Komposit Zona B'!$H$57</f>
        <v>150</v>
      </c>
      <c r="E31" s="55"/>
      <c r="F31" s="27"/>
      <c r="G31" s="27"/>
      <c r="H31" s="20"/>
      <c r="I31" s="55"/>
      <c r="J31" s="27"/>
      <c r="K31" s="7"/>
    </row>
    <row r="32" spans="1:12" x14ac:dyDescent="0.3">
      <c r="A32" s="3" t="s">
        <v>18</v>
      </c>
      <c r="B32" s="211"/>
      <c r="C32" s="17" t="s">
        <v>33</v>
      </c>
      <c r="E32" s="55"/>
      <c r="F32" s="19"/>
      <c r="G32" s="19"/>
      <c r="H32" s="20"/>
      <c r="I32" s="55"/>
      <c r="J32" s="27"/>
      <c r="K32" s="7"/>
      <c r="L32" s="7"/>
    </row>
    <row r="33" spans="1:12" x14ac:dyDescent="0.3">
      <c r="A33" s="3" t="s">
        <v>19</v>
      </c>
      <c r="B33" s="211">
        <f>'Komposit Zona B'!F60</f>
        <v>3</v>
      </c>
      <c r="C33" s="7">
        <f>'Komposit Zona B'!$H$60</f>
        <v>75</v>
      </c>
      <c r="E33" s="55"/>
      <c r="F33" s="19"/>
      <c r="G33" s="19"/>
      <c r="H33" s="19"/>
      <c r="I33" s="55"/>
      <c r="J33" s="27"/>
      <c r="K33" s="7"/>
      <c r="L33" s="7"/>
    </row>
    <row r="34" spans="1:12" x14ac:dyDescent="0.3">
      <c r="A34" s="3" t="s">
        <v>20</v>
      </c>
      <c r="B34" s="211">
        <f>'Komposit Zona B'!F63</f>
        <v>3</v>
      </c>
      <c r="C34" s="7">
        <f>'Komposit Zona B'!$H$63</f>
        <v>75</v>
      </c>
      <c r="E34" s="55"/>
      <c r="F34" s="19"/>
      <c r="G34" s="19"/>
      <c r="H34" s="20"/>
      <c r="I34" s="55"/>
      <c r="J34" s="27"/>
      <c r="K34" s="7"/>
    </row>
    <row r="35" spans="1:12" x14ac:dyDescent="0.3">
      <c r="A35" s="3" t="s">
        <v>21</v>
      </c>
      <c r="B35" s="211"/>
      <c r="C35" s="4" t="s">
        <v>33</v>
      </c>
      <c r="E35" s="55"/>
      <c r="F35" s="19"/>
      <c r="G35" s="19"/>
      <c r="H35" s="20"/>
      <c r="I35" s="55"/>
      <c r="J35" s="55"/>
      <c r="L35" s="7"/>
    </row>
    <row r="36" spans="1:12" x14ac:dyDescent="0.3">
      <c r="A36" s="3" t="s">
        <v>22</v>
      </c>
      <c r="B36" s="211"/>
      <c r="C36" s="4" t="s">
        <v>33</v>
      </c>
      <c r="E36" s="55"/>
      <c r="F36" s="19"/>
      <c r="G36" s="19"/>
      <c r="H36" s="21"/>
      <c r="I36" s="55"/>
      <c r="J36" s="55"/>
      <c r="K36" s="7"/>
      <c r="L36" s="7"/>
    </row>
    <row r="37" spans="1:12" x14ac:dyDescent="0.3">
      <c r="A37" s="13" t="s">
        <v>31</v>
      </c>
      <c r="B37" s="224"/>
      <c r="C37" s="18">
        <f>'Komposit Zona B'!$H$67</f>
        <v>300</v>
      </c>
      <c r="D37" s="16">
        <f>[2]TeknikPenangkapanIkan!$F$21</f>
        <v>3</v>
      </c>
      <c r="E37" s="55"/>
      <c r="F37" s="55"/>
      <c r="G37" s="55"/>
      <c r="H37" s="55"/>
      <c r="I37" s="55"/>
      <c r="J37" s="27"/>
      <c r="K37" s="7"/>
      <c r="L37" s="7"/>
    </row>
    <row r="38" spans="1:12" x14ac:dyDescent="0.3">
      <c r="A38" s="13" t="s">
        <v>34</v>
      </c>
      <c r="B38" s="224"/>
      <c r="C38" s="18">
        <f>'Komposit Zona B'!$J$67</f>
        <v>100</v>
      </c>
      <c r="E38" s="55"/>
      <c r="F38" s="55"/>
      <c r="G38" s="55"/>
      <c r="H38" s="55"/>
      <c r="I38" s="55"/>
      <c r="J38" s="27"/>
      <c r="K38" s="7"/>
      <c r="L38" s="7"/>
    </row>
    <row r="39" spans="1:12" x14ac:dyDescent="0.3">
      <c r="A39" s="13" t="s">
        <v>35</v>
      </c>
      <c r="B39" s="224"/>
      <c r="C39" s="18">
        <f>'Komposit Zona B'!$L$67</f>
        <v>300</v>
      </c>
      <c r="E39" s="55"/>
      <c r="F39" s="55"/>
      <c r="G39" s="55"/>
      <c r="H39" s="55"/>
      <c r="I39" s="55"/>
      <c r="J39" s="55"/>
      <c r="K39" s="7"/>
      <c r="L39" s="7"/>
    </row>
    <row r="40" spans="1:12" x14ac:dyDescent="0.3">
      <c r="A40" s="13"/>
      <c r="B40" s="224"/>
      <c r="E40" s="55"/>
      <c r="F40" s="55"/>
      <c r="G40" s="55"/>
      <c r="H40" s="55"/>
      <c r="I40" s="55"/>
      <c r="J40" s="27"/>
      <c r="K40" s="7"/>
      <c r="L40" s="7"/>
    </row>
    <row r="41" spans="1:12" x14ac:dyDescent="0.3">
      <c r="A41" s="1" t="s">
        <v>23</v>
      </c>
      <c r="B41" s="222"/>
      <c r="E41" s="56"/>
      <c r="F41" s="55"/>
      <c r="G41" s="55"/>
      <c r="H41" s="55"/>
      <c r="I41" s="55"/>
      <c r="J41" s="27"/>
      <c r="L41" s="7"/>
    </row>
    <row r="42" spans="1:12" x14ac:dyDescent="0.3">
      <c r="A42" s="2" t="s">
        <v>1</v>
      </c>
      <c r="B42" s="228" t="s">
        <v>60</v>
      </c>
      <c r="C42" s="2" t="s">
        <v>2</v>
      </c>
      <c r="D42" t="s">
        <v>30</v>
      </c>
      <c r="E42" s="55"/>
      <c r="F42" s="55"/>
      <c r="G42" s="55"/>
      <c r="H42" s="55"/>
      <c r="I42" s="55"/>
      <c r="J42" s="55"/>
      <c r="K42" s="7"/>
      <c r="L42" s="7"/>
    </row>
    <row r="43" spans="1:12" x14ac:dyDescent="0.3">
      <c r="A43" s="3" t="s">
        <v>24</v>
      </c>
      <c r="B43" s="226">
        <f>'Komposit Zona B'!F71</f>
        <v>2</v>
      </c>
      <c r="C43" s="7">
        <f>'Komposit Zona B'!$H$71</f>
        <v>80</v>
      </c>
      <c r="E43" s="55"/>
      <c r="F43" s="27"/>
      <c r="G43" s="27"/>
      <c r="H43" s="20"/>
      <c r="I43" s="55"/>
      <c r="J43" s="27"/>
      <c r="K43" s="7"/>
    </row>
    <row r="44" spans="1:12" x14ac:dyDescent="0.3">
      <c r="A44" s="3" t="s">
        <v>25</v>
      </c>
      <c r="B44" s="226">
        <f>'Komposit Zona B'!F74</f>
        <v>2</v>
      </c>
      <c r="C44" s="7">
        <f>'Komposit Zona B'!$H$74</f>
        <v>70</v>
      </c>
      <c r="E44" s="55"/>
      <c r="F44" s="19"/>
      <c r="G44" s="19"/>
      <c r="H44" s="28"/>
      <c r="I44" s="55"/>
      <c r="J44" s="27"/>
    </row>
    <row r="45" spans="1:12" x14ac:dyDescent="0.3">
      <c r="A45" s="3" t="s">
        <v>26</v>
      </c>
      <c r="B45" s="226">
        <f>'Komposit Zona B'!F77</f>
        <v>3</v>
      </c>
      <c r="C45" s="7">
        <f>'Komposit Zona B'!$H$77</f>
        <v>75</v>
      </c>
      <c r="E45" s="55"/>
      <c r="F45" s="19"/>
      <c r="G45" s="19"/>
      <c r="H45" s="28"/>
      <c r="I45" s="55"/>
      <c r="J45" s="27"/>
      <c r="K45" s="7"/>
    </row>
    <row r="46" spans="1:12" x14ac:dyDescent="0.3">
      <c r="A46" s="13" t="s">
        <v>31</v>
      </c>
      <c r="B46" s="224"/>
      <c r="C46" s="18">
        <f>'Komposit Zona B'!$H$81</f>
        <v>225</v>
      </c>
      <c r="D46" s="16">
        <f>[2]Sosial!$F$12</f>
        <v>2.3333333333333335</v>
      </c>
      <c r="E46" s="27"/>
      <c r="F46" s="19"/>
      <c r="G46" s="19"/>
      <c r="H46" s="27"/>
      <c r="I46" s="55"/>
      <c r="J46" s="55"/>
      <c r="K46" s="7"/>
    </row>
    <row r="47" spans="1:12" x14ac:dyDescent="0.3">
      <c r="A47" s="13" t="s">
        <v>34</v>
      </c>
      <c r="B47" s="224"/>
      <c r="C47" s="18">
        <f>'Komposit Zona B'!$J$81</f>
        <v>100</v>
      </c>
      <c r="E47" s="27"/>
      <c r="F47" s="19"/>
      <c r="G47" s="19"/>
      <c r="H47" s="55"/>
      <c r="I47" s="55"/>
      <c r="J47" s="27"/>
      <c r="K47" s="7"/>
    </row>
    <row r="48" spans="1:12" x14ac:dyDescent="0.3">
      <c r="A48" s="13" t="s">
        <v>35</v>
      </c>
      <c r="B48" s="224"/>
      <c r="C48" s="18">
        <f>'Komposit Zona B'!$L$81</f>
        <v>300</v>
      </c>
      <c r="E48" s="55"/>
      <c r="F48" s="55"/>
      <c r="G48" s="55"/>
      <c r="H48" s="55"/>
      <c r="I48" s="55"/>
      <c r="J48" s="27"/>
      <c r="K48" s="7"/>
    </row>
    <row r="49" spans="1:13" x14ac:dyDescent="0.3">
      <c r="A49" s="13"/>
      <c r="B49" s="224"/>
      <c r="E49" s="27"/>
      <c r="F49" s="55"/>
      <c r="G49" s="55"/>
      <c r="H49" s="55"/>
      <c r="I49" s="55"/>
      <c r="J49" s="55"/>
      <c r="K49" s="7"/>
    </row>
    <row r="50" spans="1:13" x14ac:dyDescent="0.3">
      <c r="A50" s="1" t="s">
        <v>27</v>
      </c>
      <c r="B50" s="222"/>
      <c r="E50" s="56"/>
      <c r="F50" s="55"/>
      <c r="G50" s="55"/>
      <c r="H50" s="55"/>
      <c r="I50" s="55"/>
      <c r="J50" s="27"/>
      <c r="K50" s="7"/>
    </row>
    <row r="51" spans="1:13" x14ac:dyDescent="0.3">
      <c r="A51" s="2" t="s">
        <v>1</v>
      </c>
      <c r="B51" s="228" t="s">
        <v>60</v>
      </c>
      <c r="C51" s="2" t="s">
        <v>2</v>
      </c>
      <c r="D51" t="s">
        <v>30</v>
      </c>
      <c r="E51" s="55"/>
      <c r="F51" s="55"/>
      <c r="G51" s="55"/>
      <c r="H51" s="55"/>
      <c r="I51" s="55"/>
      <c r="J51" s="27"/>
      <c r="K51" s="7"/>
    </row>
    <row r="52" spans="1:13" x14ac:dyDescent="0.3">
      <c r="A52" s="3" t="s">
        <v>28</v>
      </c>
      <c r="B52" s="226">
        <f>'Komposit Zona B'!F85</f>
        <v>2</v>
      </c>
      <c r="C52" s="7">
        <f>'Komposit Zona B'!$H$85</f>
        <v>90</v>
      </c>
      <c r="E52" s="55"/>
      <c r="F52" s="27"/>
      <c r="G52" s="27"/>
      <c r="H52" s="20"/>
      <c r="I52" s="55"/>
      <c r="J52" s="27"/>
      <c r="L52" s="7"/>
      <c r="M52" s="7"/>
    </row>
    <row r="53" spans="1:13" x14ac:dyDescent="0.3">
      <c r="A53" s="3" t="s">
        <v>29</v>
      </c>
      <c r="B53" s="226">
        <f>'Komposit Zona B'!F88</f>
        <v>3</v>
      </c>
      <c r="C53" s="7">
        <f>'Komposit Zona B'!$H$88</f>
        <v>90</v>
      </c>
      <c r="E53" s="55"/>
      <c r="F53" s="19"/>
      <c r="G53" s="27"/>
      <c r="H53" s="28"/>
      <c r="I53" s="55"/>
      <c r="J53" s="27"/>
      <c r="L53" s="7"/>
      <c r="M53" s="7"/>
    </row>
    <row r="54" spans="1:13" x14ac:dyDescent="0.3">
      <c r="A54" s="3" t="s">
        <v>368</v>
      </c>
      <c r="B54" s="226">
        <f>'Komposit Zona B'!F91</f>
        <v>3</v>
      </c>
      <c r="C54" s="7">
        <f>'Komposit Zona B'!$G$91</f>
        <v>25</v>
      </c>
      <c r="E54" s="55"/>
      <c r="F54" s="19"/>
      <c r="G54" s="27"/>
      <c r="H54" s="56"/>
      <c r="I54" s="55"/>
      <c r="J54" s="55"/>
      <c r="L54" s="7"/>
      <c r="M54" s="7"/>
    </row>
    <row r="55" spans="1:13" x14ac:dyDescent="0.3">
      <c r="A55" s="13" t="s">
        <v>31</v>
      </c>
      <c r="B55" s="224"/>
      <c r="C55" s="1">
        <f>'Komposit Zona B'!$H$95</f>
        <v>255</v>
      </c>
      <c r="D55" s="22">
        <f>[2]Ekonomi!$F$12</f>
        <v>2</v>
      </c>
      <c r="E55" s="55"/>
      <c r="F55" s="19"/>
      <c r="G55" s="27"/>
      <c r="H55" s="55"/>
      <c r="I55" s="55"/>
      <c r="J55" s="27"/>
      <c r="L55" s="7"/>
      <c r="M55" s="7"/>
    </row>
    <row r="56" spans="1:13" x14ac:dyDescent="0.3">
      <c r="A56" s="13" t="s">
        <v>34</v>
      </c>
      <c r="B56" s="224"/>
      <c r="C56" s="18">
        <f>'Komposit Zona B'!$J$95</f>
        <v>100</v>
      </c>
      <c r="E56" s="27"/>
      <c r="F56" s="19"/>
      <c r="G56" s="27"/>
      <c r="H56" s="55"/>
      <c r="I56" s="55"/>
      <c r="J56" s="27"/>
      <c r="L56" s="7"/>
      <c r="M56" s="7"/>
    </row>
    <row r="57" spans="1:13" x14ac:dyDescent="0.3">
      <c r="A57" s="13" t="s">
        <v>35</v>
      </c>
      <c r="B57" s="224"/>
      <c r="C57" s="18">
        <f>'Komposit Zona B'!$L$95</f>
        <v>300</v>
      </c>
      <c r="E57" s="27"/>
      <c r="F57" s="55"/>
      <c r="G57" s="55"/>
      <c r="H57" s="55"/>
      <c r="I57" s="55"/>
      <c r="J57" s="27"/>
      <c r="L57" s="7"/>
      <c r="M57" s="7"/>
    </row>
    <row r="58" spans="1:13" x14ac:dyDescent="0.3">
      <c r="E58" s="27"/>
      <c r="F58" s="55"/>
      <c r="G58" s="55"/>
      <c r="H58" s="55"/>
      <c r="I58" s="55"/>
      <c r="J58" s="27"/>
    </row>
    <row r="59" spans="1:13" x14ac:dyDescent="0.3">
      <c r="A59" s="1" t="s">
        <v>36</v>
      </c>
      <c r="B59" s="222"/>
      <c r="E59" s="55"/>
      <c r="F59" s="55"/>
      <c r="G59" s="55"/>
      <c r="H59" s="55"/>
      <c r="I59" s="55"/>
      <c r="J59" s="27"/>
      <c r="L59" s="7"/>
      <c r="M59" s="7"/>
    </row>
    <row r="60" spans="1:13" x14ac:dyDescent="0.3">
      <c r="A60" s="2" t="s">
        <v>1</v>
      </c>
      <c r="B60" s="228" t="s">
        <v>60</v>
      </c>
      <c r="C60" s="2" t="s">
        <v>2</v>
      </c>
      <c r="D60" t="s">
        <v>30</v>
      </c>
      <c r="E60" s="56"/>
      <c r="F60" s="55"/>
      <c r="G60" s="55"/>
      <c r="H60" s="55"/>
      <c r="I60" s="55"/>
      <c r="J60" s="55"/>
      <c r="L60" s="7"/>
      <c r="M60" s="7"/>
    </row>
    <row r="61" spans="1:13" x14ac:dyDescent="0.3">
      <c r="A61" s="3" t="s">
        <v>37</v>
      </c>
      <c r="B61" s="226">
        <f>AVERAGE('Komposit Zona B'!F100:F106)</f>
        <v>2</v>
      </c>
      <c r="C61" s="7">
        <f>'Komposit Zona B'!$H$99</f>
        <v>52</v>
      </c>
      <c r="E61" s="55"/>
      <c r="F61" s="55"/>
      <c r="G61" s="55"/>
      <c r="H61" s="55"/>
      <c r="I61" s="55"/>
      <c r="J61" s="55"/>
      <c r="L61" s="7"/>
      <c r="M61" s="7"/>
    </row>
    <row r="62" spans="1:13" x14ac:dyDescent="0.3">
      <c r="A62" s="3" t="s">
        <v>38</v>
      </c>
      <c r="B62" s="226">
        <f>AVERAGE('Komposit Zona B'!F106:F121)</f>
        <v>2.6</v>
      </c>
      <c r="C62" s="7">
        <f>'Komposit Zona B'!$H$106</f>
        <v>65</v>
      </c>
      <c r="E62" s="55"/>
      <c r="F62" s="27"/>
      <c r="G62" s="27"/>
      <c r="H62" s="20"/>
      <c r="I62" s="55"/>
      <c r="J62" s="55"/>
      <c r="L62" s="7"/>
      <c r="M62" s="7"/>
    </row>
    <row r="63" spans="1:13" x14ac:dyDescent="0.3">
      <c r="A63" s="3" t="s">
        <v>39</v>
      </c>
      <c r="B63" s="226">
        <f>AVERAGE('Komposit Zona B'!F123:F128)</f>
        <v>1.5</v>
      </c>
      <c r="C63" s="7">
        <f>'Komposit Zona B'!$H$122</f>
        <v>27</v>
      </c>
      <c r="E63" s="55"/>
      <c r="F63" s="19"/>
      <c r="G63" s="27"/>
      <c r="H63" s="28"/>
      <c r="I63" s="55"/>
      <c r="J63" s="55"/>
      <c r="L63" s="7"/>
      <c r="M63" s="7"/>
    </row>
    <row r="64" spans="1:13" x14ac:dyDescent="0.3">
      <c r="A64" s="3" t="s">
        <v>40</v>
      </c>
      <c r="B64" s="226">
        <f>'Komposit Zona B'!F128</f>
        <v>1</v>
      </c>
      <c r="C64" s="7">
        <f>'Komposit Zona B'!$H$128</f>
        <v>15</v>
      </c>
      <c r="E64" s="55"/>
      <c r="F64" s="19"/>
      <c r="G64" s="27"/>
      <c r="H64" s="55"/>
      <c r="I64" s="55"/>
      <c r="J64" s="55"/>
      <c r="L64" s="7"/>
      <c r="M64" s="7"/>
    </row>
    <row r="65" spans="1:13" x14ac:dyDescent="0.3">
      <c r="A65" s="3" t="s">
        <v>41</v>
      </c>
      <c r="B65" s="226">
        <f>AVERAGE('Komposit Zona B'!F131:F136)</f>
        <v>2</v>
      </c>
      <c r="C65" s="7">
        <f>'Komposit Zona B'!$H$131</f>
        <v>22</v>
      </c>
      <c r="E65" s="27"/>
      <c r="F65" s="19"/>
      <c r="G65" s="27"/>
      <c r="H65" s="55"/>
      <c r="I65" s="55"/>
      <c r="J65" s="55"/>
      <c r="L65" s="7"/>
      <c r="M65" s="7"/>
    </row>
    <row r="66" spans="1:13" x14ac:dyDescent="0.3">
      <c r="A66" s="3" t="s">
        <v>42</v>
      </c>
      <c r="B66" s="226">
        <f>'Komposit Zona B'!F137</f>
        <v>3</v>
      </c>
      <c r="C66" s="7">
        <f>'Komposit Zona B'!$H$137</f>
        <v>15</v>
      </c>
      <c r="E66" s="27"/>
      <c r="F66" s="19"/>
      <c r="G66" s="27"/>
      <c r="H66" s="55"/>
      <c r="I66" s="55"/>
      <c r="J66" s="55"/>
      <c r="L66" s="7"/>
      <c r="M66" s="7"/>
    </row>
    <row r="67" spans="1:13" x14ac:dyDescent="0.3">
      <c r="A67" s="13" t="s">
        <v>31</v>
      </c>
      <c r="B67" s="224"/>
      <c r="C67" s="9">
        <f>SUM(C61:C66)</f>
        <v>196</v>
      </c>
      <c r="D67" s="16">
        <f>'Komposit Zona B'!F141</f>
        <v>2.1538461538461537</v>
      </c>
      <c r="F67" s="7"/>
      <c r="L67" s="7"/>
      <c r="M67" s="7"/>
    </row>
    <row r="68" spans="1:13" x14ac:dyDescent="0.3">
      <c r="A68" s="13" t="s">
        <v>34</v>
      </c>
      <c r="B68" s="224"/>
      <c r="C68" s="9">
        <f>'Komposit Zona B'!$J$141</f>
        <v>100</v>
      </c>
      <c r="F68" s="7"/>
      <c r="L68" s="7"/>
      <c r="M68" s="7"/>
    </row>
    <row r="69" spans="1:13" x14ac:dyDescent="0.3">
      <c r="A69" s="13" t="s">
        <v>35</v>
      </c>
      <c r="B69" s="224"/>
      <c r="C69" s="9">
        <f>'Komposit Zona B'!$L$141</f>
        <v>300</v>
      </c>
      <c r="F69" s="7"/>
      <c r="L69" s="7"/>
      <c r="M69" s="7"/>
    </row>
    <row r="70" spans="1:13" ht="15" thickBot="1" x14ac:dyDescent="0.35">
      <c r="A70" s="15"/>
      <c r="B70" s="230"/>
      <c r="C70" s="15"/>
      <c r="F70" s="7"/>
      <c r="L70" s="7"/>
      <c r="M70" s="7"/>
    </row>
    <row r="71" spans="1:13" s="37" customFormat="1" ht="29.4" thickBot="1" x14ac:dyDescent="0.35">
      <c r="A71" s="35" t="s">
        <v>43</v>
      </c>
      <c r="B71" s="231" t="s">
        <v>52</v>
      </c>
      <c r="C71" s="35" t="s">
        <v>44</v>
      </c>
      <c r="D71" s="32" t="s">
        <v>34</v>
      </c>
      <c r="E71" s="33" t="s">
        <v>35</v>
      </c>
      <c r="F71" s="34" t="s">
        <v>53</v>
      </c>
      <c r="H71" s="37" t="s">
        <v>54</v>
      </c>
      <c r="K71" s="54"/>
      <c r="L71" s="54"/>
    </row>
    <row r="72" spans="1:13" x14ac:dyDescent="0.3">
      <c r="A72" s="23" t="s">
        <v>45</v>
      </c>
      <c r="B72" s="236">
        <f>C11</f>
        <v>200</v>
      </c>
      <c r="C72" s="160" t="str">
        <f>IF(B72&lt;168,"Buruk",IF(B72&lt;235,"Sedang",IF(B72&lt;303,"Baik")))</f>
        <v>Sedang</v>
      </c>
      <c r="D72" s="39">
        <f>C12</f>
        <v>100</v>
      </c>
      <c r="E72" s="45">
        <f>C13</f>
        <v>300</v>
      </c>
      <c r="F72" s="40">
        <f>C11</f>
        <v>200</v>
      </c>
      <c r="G72">
        <f>(E78-D78)/3</f>
        <v>400</v>
      </c>
      <c r="H72" s="7">
        <f>D78</f>
        <v>600</v>
      </c>
      <c r="I72" s="7">
        <f>$G$72+H72</f>
        <v>1000</v>
      </c>
      <c r="K72" s="140" t="s">
        <v>305</v>
      </c>
      <c r="L72" s="7"/>
    </row>
    <row r="73" spans="1:13" x14ac:dyDescent="0.3">
      <c r="A73" s="24" t="s">
        <v>46</v>
      </c>
      <c r="B73" s="237">
        <f>C24</f>
        <v>201</v>
      </c>
      <c r="C73" s="160" t="str">
        <f t="shared" ref="C73:C77" si="0">IF(B73&lt;168,"Buruk",IF(B73&lt;235,"Sedang",IF(B73&lt;303,"Baik")))</f>
        <v>Sedang</v>
      </c>
      <c r="D73" s="41">
        <f>C25</f>
        <v>100</v>
      </c>
      <c r="E73" s="46">
        <f>C26</f>
        <v>300</v>
      </c>
      <c r="F73" s="42">
        <f>C24</f>
        <v>201</v>
      </c>
      <c r="H73" s="29">
        <f>I72+1</f>
        <v>1001</v>
      </c>
      <c r="I73" s="29">
        <f>$G$72+H73</f>
        <v>1401</v>
      </c>
      <c r="J73" s="29">
        <f>B78</f>
        <v>1377</v>
      </c>
      <c r="K73" s="141" t="s">
        <v>302</v>
      </c>
      <c r="L73" s="7"/>
    </row>
    <row r="74" spans="1:13" x14ac:dyDescent="0.3">
      <c r="A74" s="24" t="s">
        <v>47</v>
      </c>
      <c r="B74" s="237">
        <f>C37</f>
        <v>300</v>
      </c>
      <c r="C74" s="160" t="str">
        <f t="shared" si="0"/>
        <v>Baik</v>
      </c>
      <c r="D74" s="43">
        <f>C38</f>
        <v>100</v>
      </c>
      <c r="E74" s="46">
        <f>C39</f>
        <v>300</v>
      </c>
      <c r="F74" s="44">
        <f>C37</f>
        <v>300</v>
      </c>
      <c r="H74" s="27">
        <f t="shared" ref="H74" si="1">I73+1</f>
        <v>1402</v>
      </c>
      <c r="I74" s="27">
        <f>$G$72+H74</f>
        <v>1802</v>
      </c>
      <c r="J74" s="27"/>
      <c r="K74" s="159" t="s">
        <v>303</v>
      </c>
    </row>
    <row r="75" spans="1:13" x14ac:dyDescent="0.3">
      <c r="A75" s="24" t="s">
        <v>48</v>
      </c>
      <c r="B75" s="237">
        <f>C46</f>
        <v>225</v>
      </c>
      <c r="C75" s="160" t="str">
        <f t="shared" si="0"/>
        <v>Sedang</v>
      </c>
      <c r="D75" s="43">
        <f>C47</f>
        <v>100</v>
      </c>
      <c r="E75" s="46">
        <f>C48</f>
        <v>300</v>
      </c>
      <c r="F75" s="44">
        <f>C46</f>
        <v>225</v>
      </c>
      <c r="H75" s="7"/>
      <c r="I75" s="7"/>
      <c r="K75" s="7"/>
      <c r="L75" s="7"/>
    </row>
    <row r="76" spans="1:13" x14ac:dyDescent="0.3">
      <c r="A76" s="24" t="s">
        <v>49</v>
      </c>
      <c r="B76" s="237">
        <f>C55</f>
        <v>255</v>
      </c>
      <c r="C76" s="160" t="str">
        <f t="shared" si="0"/>
        <v>Baik</v>
      </c>
      <c r="D76" s="43">
        <f>C56</f>
        <v>100</v>
      </c>
      <c r="E76" s="46">
        <f>C57</f>
        <v>300</v>
      </c>
      <c r="F76" s="42">
        <f>C55</f>
        <v>255</v>
      </c>
      <c r="H76" s="7"/>
      <c r="I76" s="7"/>
      <c r="K76" s="7"/>
      <c r="L76" s="7"/>
    </row>
    <row r="77" spans="1:13" ht="15" thickBot="1" x14ac:dyDescent="0.35">
      <c r="A77" s="25" t="s">
        <v>50</v>
      </c>
      <c r="B77" s="238">
        <f>C67</f>
        <v>196</v>
      </c>
      <c r="C77" s="160" t="str">
        <f t="shared" si="0"/>
        <v>Sedang</v>
      </c>
      <c r="D77" s="43">
        <f>C68</f>
        <v>100</v>
      </c>
      <c r="E77" s="47">
        <f>C69</f>
        <v>300</v>
      </c>
      <c r="F77" s="42">
        <f>C67</f>
        <v>196</v>
      </c>
      <c r="K77" s="7"/>
      <c r="L77" s="7"/>
    </row>
    <row r="78" spans="1:13" ht="15" thickBot="1" x14ac:dyDescent="0.35">
      <c r="A78" s="26" t="s">
        <v>51</v>
      </c>
      <c r="B78" s="239">
        <f>SUM(B72:B77)</f>
        <v>1377</v>
      </c>
      <c r="C78" s="158" t="str">
        <f>K73</f>
        <v>sedang</v>
      </c>
      <c r="D78" s="38">
        <f>SUM(D72:D77)</f>
        <v>600</v>
      </c>
      <c r="E78" s="38">
        <f t="shared" ref="E78" si="2">SUM(E72:E77)</f>
        <v>1800</v>
      </c>
      <c r="F78" s="38">
        <f>SUM(F72:F77)</f>
        <v>1377</v>
      </c>
      <c r="K78" s="7"/>
      <c r="L78" s="7"/>
    </row>
    <row r="79" spans="1:13" x14ac:dyDescent="0.3">
      <c r="F79" s="7"/>
      <c r="L79" s="7"/>
      <c r="M79" s="7"/>
    </row>
    <row r="80" spans="1:13" x14ac:dyDescent="0.3">
      <c r="C80" s="49" t="s">
        <v>54</v>
      </c>
      <c r="F80" s="7"/>
    </row>
    <row r="81" spans="3:13" x14ac:dyDescent="0.3">
      <c r="C81" s="31" t="s">
        <v>34</v>
      </c>
      <c r="D81" s="31" t="s">
        <v>35</v>
      </c>
      <c r="E81" s="31" t="s">
        <v>2</v>
      </c>
      <c r="F81" s="30" t="s">
        <v>55</v>
      </c>
      <c r="G81" s="325" t="s">
        <v>44</v>
      </c>
      <c r="H81" s="325"/>
      <c r="I81" s="325"/>
      <c r="L81" s="7"/>
      <c r="M81" s="7"/>
    </row>
    <row r="82" spans="3:13" x14ac:dyDescent="0.3">
      <c r="C82" s="4">
        <f t="shared" ref="C82:D84" si="3">H72</f>
        <v>600</v>
      </c>
      <c r="D82" s="4">
        <f t="shared" si="3"/>
        <v>1000</v>
      </c>
      <c r="E82" s="6">
        <v>1</v>
      </c>
      <c r="F82" s="50"/>
      <c r="G82" s="326" t="s">
        <v>305</v>
      </c>
      <c r="H82" s="326"/>
      <c r="I82" s="326"/>
      <c r="L82" s="7"/>
      <c r="M82" s="7"/>
    </row>
    <row r="83" spans="3:13" x14ac:dyDescent="0.3">
      <c r="C83" s="4">
        <f t="shared" si="3"/>
        <v>1001</v>
      </c>
      <c r="D83" s="4">
        <f t="shared" si="3"/>
        <v>1401</v>
      </c>
      <c r="E83" s="6">
        <v>2</v>
      </c>
      <c r="F83" s="51"/>
      <c r="G83" s="326" t="s">
        <v>302</v>
      </c>
      <c r="H83" s="326"/>
      <c r="I83" s="326"/>
    </row>
    <row r="84" spans="3:13" x14ac:dyDescent="0.3">
      <c r="C84" s="4">
        <f t="shared" si="3"/>
        <v>1402</v>
      </c>
      <c r="D84" s="4">
        <f t="shared" si="3"/>
        <v>1802</v>
      </c>
      <c r="E84" s="6">
        <v>3</v>
      </c>
      <c r="F84" s="52"/>
      <c r="G84" s="326" t="s">
        <v>303</v>
      </c>
      <c r="H84" s="326"/>
      <c r="I84" s="326"/>
      <c r="L84" s="7"/>
      <c r="M84" s="7"/>
    </row>
    <row r="85" spans="3:13" x14ac:dyDescent="0.3">
      <c r="F85" s="7"/>
      <c r="L85" s="7"/>
      <c r="M85" s="7"/>
    </row>
    <row r="86" spans="3:13" x14ac:dyDescent="0.3">
      <c r="L86" s="7"/>
      <c r="M86" s="7"/>
    </row>
    <row r="87" spans="3:13" x14ac:dyDescent="0.3">
      <c r="F87" s="7"/>
    </row>
    <row r="88" spans="3:13" x14ac:dyDescent="0.3">
      <c r="F88" s="7"/>
      <c r="L88" s="7"/>
      <c r="M88" s="7"/>
    </row>
    <row r="89" spans="3:13" x14ac:dyDescent="0.3">
      <c r="L89" s="7"/>
      <c r="M89" s="7"/>
    </row>
    <row r="90" spans="3:13" x14ac:dyDescent="0.3">
      <c r="F90" s="7"/>
    </row>
    <row r="91" spans="3:13" x14ac:dyDescent="0.3">
      <c r="F91" s="7"/>
    </row>
    <row r="92" spans="3:13" x14ac:dyDescent="0.3">
      <c r="F92" s="7"/>
    </row>
    <row r="93" spans="3:13" x14ac:dyDescent="0.3">
      <c r="F93" s="7"/>
    </row>
    <row r="94" spans="3:13" x14ac:dyDescent="0.3">
      <c r="F94" s="7"/>
    </row>
    <row r="96" spans="3:13" x14ac:dyDescent="0.3">
      <c r="F96" s="7"/>
    </row>
    <row r="97" spans="6:6" x14ac:dyDescent="0.3">
      <c r="F97" s="7"/>
    </row>
  </sheetData>
  <mergeCells count="4">
    <mergeCell ref="G81:I81"/>
    <mergeCell ref="G82:I82"/>
    <mergeCell ref="G83:I83"/>
    <mergeCell ref="G84:I84"/>
  </mergeCells>
  <conditionalFormatting sqref="C35:C36 C32">
    <cfRule type="colorScale" priority="24">
      <colorScale>
        <cfvo type="num" val="1"/>
        <cfvo type="num" val="2"/>
        <cfvo type="num" val="3"/>
        <color rgb="FFFF0000"/>
        <color rgb="FFFFFF00"/>
        <color rgb="FF00B050"/>
      </colorScale>
    </cfRule>
  </conditionalFormatting>
  <conditionalFormatting sqref="D24">
    <cfRule type="colorScale" priority="22">
      <colorScale>
        <cfvo type="num" val="1"/>
        <cfvo type="num" val="2"/>
        <cfvo type="num" val="3"/>
        <color rgb="FFFF0000"/>
        <color rgb="FFFFFF00"/>
        <color rgb="FF00B050"/>
      </colorScale>
    </cfRule>
  </conditionalFormatting>
  <conditionalFormatting sqref="D11">
    <cfRule type="colorScale" priority="23">
      <colorScale>
        <cfvo type="num" val="1"/>
        <cfvo type="num" val="2"/>
        <cfvo type="num" val="3"/>
        <color rgb="FFFF0000"/>
        <color rgb="FFFFFF00"/>
        <color rgb="FF00B050"/>
      </colorScale>
    </cfRule>
  </conditionalFormatting>
  <conditionalFormatting sqref="D37">
    <cfRule type="colorScale" priority="21">
      <colorScale>
        <cfvo type="num" val="1"/>
        <cfvo type="num" val="2"/>
        <cfvo type="num" val="3"/>
        <color rgb="FFFF0000"/>
        <color rgb="FFFFFF00"/>
        <color rgb="FF00B050"/>
      </colorScale>
    </cfRule>
  </conditionalFormatting>
  <conditionalFormatting sqref="D46">
    <cfRule type="colorScale" priority="20">
      <colorScale>
        <cfvo type="num" val="1"/>
        <cfvo type="num" val="2"/>
        <cfvo type="num" val="3"/>
        <color rgb="FFFF0000"/>
        <color rgb="FFFFFF00"/>
        <color rgb="FF00B050"/>
      </colorScale>
    </cfRule>
  </conditionalFormatting>
  <conditionalFormatting sqref="D55">
    <cfRule type="colorScale" priority="19">
      <colorScale>
        <cfvo type="num" val="1"/>
        <cfvo type="num" val="2"/>
        <cfvo type="num" val="3"/>
        <color rgb="FFFF0000"/>
        <color rgb="FFFFFF00"/>
        <color rgb="FF00B050"/>
      </colorScale>
    </cfRule>
  </conditionalFormatting>
  <conditionalFormatting sqref="D67">
    <cfRule type="colorScale" priority="15">
      <colorScale>
        <cfvo type="num" val="1"/>
        <cfvo type="num" val="2"/>
        <cfvo type="num" val="3"/>
        <color rgb="FFFF0000"/>
        <color rgb="FFFFFF00"/>
        <color rgb="FF00B050"/>
      </colorScale>
    </cfRule>
  </conditionalFormatting>
  <conditionalFormatting sqref="C78">
    <cfRule type="containsText" dxfId="7" priority="10" operator="containsText" text="baik sekali menerapkan EAFM">
      <formula>NOT(ISERROR(SEARCH("baik sekali menerapkan EAFM",C78)))</formula>
    </cfRule>
    <cfRule type="containsText" dxfId="6" priority="11" operator="containsText" text="baik menerapkan EAFM">
      <formula>NOT(ISERROR(SEARCH("baik menerapkan EAFM",C78)))</formula>
    </cfRule>
    <cfRule type="containsText" dxfId="5" priority="12" operator="containsText" text="sedang menerapkan eafm">
      <formula>NOT(ISERROR(SEARCH("sedang menerapkan eafm",C78)))</formula>
    </cfRule>
    <cfRule type="containsText" dxfId="4" priority="13" operator="containsText" text="kurang menerapkan eafm">
      <formula>NOT(ISERROR(SEARCH("kurang menerapkan eafm",C78)))</formula>
    </cfRule>
    <cfRule type="containsText" dxfId="3" priority="14" operator="containsText" text="belum menerapkan eafm">
      <formula>NOT(ISERROR(SEARCH("belum menerapkan eafm",C78)))</formula>
    </cfRule>
  </conditionalFormatting>
  <conditionalFormatting sqref="C72:C77">
    <cfRule type="containsText" dxfId="2" priority="7" operator="containsText" text="Baik">
      <formula>NOT(ISERROR(SEARCH("Baik",C72)))</formula>
    </cfRule>
    <cfRule type="containsText" dxfId="1" priority="8" operator="containsText" text="Sedang">
      <formula>NOT(ISERROR(SEARCH("Sedang",C72)))</formula>
    </cfRule>
    <cfRule type="containsText" dxfId="0" priority="9" operator="containsText" text="Buruk">
      <formula>NOT(ISERROR(SEARCH("Buruk",C72)))</formula>
    </cfRule>
  </conditionalFormatting>
  <conditionalFormatting sqref="B5:B10">
    <cfRule type="colorScale" priority="6">
      <colorScale>
        <cfvo type="num" val="1"/>
        <cfvo type="num" val="2"/>
        <cfvo type="num" val="3"/>
        <color rgb="FFFF0000"/>
        <color rgb="FFFFFF00"/>
        <color rgb="FF00B050"/>
      </colorScale>
    </cfRule>
  </conditionalFormatting>
  <conditionalFormatting sqref="B18:B23">
    <cfRule type="colorScale" priority="5">
      <colorScale>
        <cfvo type="num" val="1"/>
        <cfvo type="num" val="2"/>
        <cfvo type="num" val="3"/>
        <color rgb="FFFF0000"/>
        <color rgb="FFFFFF00"/>
        <color rgb="FF00B050"/>
      </colorScale>
    </cfRule>
  </conditionalFormatting>
  <conditionalFormatting sqref="B31:B34">
    <cfRule type="colorScale" priority="4">
      <colorScale>
        <cfvo type="num" val="1"/>
        <cfvo type="num" val="2"/>
        <cfvo type="num" val="3"/>
        <color rgb="FFFF0000"/>
        <color rgb="FFFFFF00"/>
        <color rgb="FF00B050"/>
      </colorScale>
    </cfRule>
  </conditionalFormatting>
  <conditionalFormatting sqref="B43:B45">
    <cfRule type="colorScale" priority="3">
      <colorScale>
        <cfvo type="num" val="1"/>
        <cfvo type="num" val="2"/>
        <cfvo type="num" val="3"/>
        <color rgb="FFFF0000"/>
        <color rgb="FFFFFF00"/>
        <color rgb="FF00B050"/>
      </colorScale>
    </cfRule>
  </conditionalFormatting>
  <conditionalFormatting sqref="B52:B54">
    <cfRule type="colorScale" priority="2">
      <colorScale>
        <cfvo type="num" val="1"/>
        <cfvo type="num" val="2"/>
        <cfvo type="num" val="3"/>
        <color rgb="FFFF0000"/>
        <color rgb="FFFFFF00"/>
        <color rgb="FF00B050"/>
      </colorScale>
    </cfRule>
  </conditionalFormatting>
  <conditionalFormatting sqref="B61:B66">
    <cfRule type="colorScale" priority="1">
      <colorScale>
        <cfvo type="num" val="1"/>
        <cfvo type="num" val="2"/>
        <cfvo type="num" val="3"/>
        <color rgb="FFFF0000"/>
        <color rgb="FFFFFF00"/>
        <color rgb="FF00B050"/>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F13" sqref="F13"/>
    </sheetView>
  </sheetViews>
  <sheetFormatPr defaultRowHeight="14.4" x14ac:dyDescent="0.3"/>
  <cols>
    <col min="1" max="1" width="23.33203125" customWidth="1"/>
    <col min="2" max="2" width="12" customWidth="1"/>
    <col min="3" max="3" width="11.88671875" customWidth="1"/>
    <col min="4" max="4" width="10.6640625" customWidth="1"/>
    <col min="5" max="5" width="12.33203125" customWidth="1"/>
    <col min="6" max="7" width="10.5546875" customWidth="1"/>
  </cols>
  <sheetData>
    <row r="2" spans="1:7" s="177" customFormat="1" x14ac:dyDescent="0.3">
      <c r="A2" s="330" t="str">
        <f>'Agregat Zona A'!A71</f>
        <v>Domain</v>
      </c>
      <c r="B2" s="327" t="s">
        <v>56</v>
      </c>
      <c r="C2" s="328"/>
      <c r="D2" s="329" t="s">
        <v>61</v>
      </c>
      <c r="E2" s="329"/>
      <c r="F2" s="327" t="s">
        <v>62</v>
      </c>
      <c r="G2" s="328"/>
    </row>
    <row r="3" spans="1:7" s="179" customFormat="1" ht="28.8" x14ac:dyDescent="0.3">
      <c r="A3" s="331"/>
      <c r="B3" s="186" t="str">
        <f>'Agregat Zona A'!B71</f>
        <v>Nilai Komposit</v>
      </c>
      <c r="C3" s="187" t="s">
        <v>370</v>
      </c>
      <c r="D3" s="188" t="s">
        <v>304</v>
      </c>
      <c r="E3" s="188" t="s">
        <v>370</v>
      </c>
      <c r="F3" s="186" t="s">
        <v>304</v>
      </c>
      <c r="G3" s="187" t="s">
        <v>370</v>
      </c>
    </row>
    <row r="4" spans="1:7" x14ac:dyDescent="0.3">
      <c r="A4" s="41" t="str">
        <f>'Agregat Zona A'!A72</f>
        <v>Sumberdaya Ikan</v>
      </c>
      <c r="B4" s="183">
        <f>'Agregat Zona A'!B72</f>
        <v>240</v>
      </c>
      <c r="C4" s="184" t="str">
        <f>'Agregat Zona A'!C72</f>
        <v>Baik</v>
      </c>
      <c r="D4" s="180">
        <f>'Agregat Zona A1'!B72</f>
        <v>230</v>
      </c>
      <c r="E4" s="181" t="str">
        <f>'Agregat Zona A1'!C72</f>
        <v>Sedang</v>
      </c>
      <c r="F4" s="185">
        <f>'Agregat Zona B'!B72</f>
        <v>200</v>
      </c>
      <c r="G4" s="182" t="str">
        <f>'Agregat Zona B'!C72</f>
        <v>Sedang</v>
      </c>
    </row>
    <row r="5" spans="1:7" x14ac:dyDescent="0.3">
      <c r="A5" s="41" t="str">
        <f>'Agregat Zona A'!A73</f>
        <v>Habitat &amp; ekosistem</v>
      </c>
      <c r="B5" s="183">
        <f>'Agregat Zona A'!B73</f>
        <v>163.5</v>
      </c>
      <c r="C5" s="184" t="str">
        <f>'Agregat Zona A'!C73</f>
        <v>Buruk</v>
      </c>
      <c r="D5" s="180">
        <f>'Agregat Zona A1'!B73</f>
        <v>213.5</v>
      </c>
      <c r="E5" s="181" t="str">
        <f>'Agregat Zona A1'!C73</f>
        <v>Sedang</v>
      </c>
      <c r="F5" s="185">
        <f>'Agregat Zona B'!B73</f>
        <v>201</v>
      </c>
      <c r="G5" s="182" t="str">
        <f>'Agregat Zona B'!C73</f>
        <v>Sedang</v>
      </c>
    </row>
    <row r="6" spans="1:7" x14ac:dyDescent="0.3">
      <c r="A6" s="41" t="str">
        <f>'Agregat Zona A'!A74</f>
        <v>Teknik Penangkapan Ikan</v>
      </c>
      <c r="B6" s="183">
        <f>'Agregat Zona A'!B74</f>
        <v>250</v>
      </c>
      <c r="C6" s="184" t="str">
        <f>'Agregat Zona A'!C74</f>
        <v>Baik</v>
      </c>
      <c r="D6" s="180">
        <f>'Agregat Zona A1'!B74</f>
        <v>300</v>
      </c>
      <c r="E6" s="181" t="str">
        <f>'Agregat Zona A1'!C74</f>
        <v>Baik</v>
      </c>
      <c r="F6" s="185">
        <f>'Agregat Zona B'!B74</f>
        <v>300</v>
      </c>
      <c r="G6" s="182" t="str">
        <f>'Agregat Zona B'!C74</f>
        <v>Baik</v>
      </c>
    </row>
    <row r="7" spans="1:7" x14ac:dyDescent="0.3">
      <c r="A7" s="41" t="str">
        <f>'Agregat Zona A'!A75</f>
        <v>Sosial</v>
      </c>
      <c r="B7" s="183">
        <f>'Agregat Zona A'!B75</f>
        <v>160</v>
      </c>
      <c r="C7" s="184" t="str">
        <f>'Agregat Zona A'!C75</f>
        <v>Buruk</v>
      </c>
      <c r="D7" s="180">
        <f>'Agregat Zona A1'!B75</f>
        <v>210</v>
      </c>
      <c r="E7" s="181" t="str">
        <f>'Agregat Zona A1'!C75</f>
        <v>Sedang</v>
      </c>
      <c r="F7" s="185">
        <f>'Agregat Zona B'!B75</f>
        <v>225</v>
      </c>
      <c r="G7" s="182" t="str">
        <f>'Agregat Zona B'!C75</f>
        <v>Sedang</v>
      </c>
    </row>
    <row r="8" spans="1:7" x14ac:dyDescent="0.3">
      <c r="A8" s="41" t="str">
        <f>'Agregat Zona A'!A76</f>
        <v>Ekonomi</v>
      </c>
      <c r="B8" s="183">
        <f>'Agregat Zona A'!B76</f>
        <v>170</v>
      </c>
      <c r="C8" s="184" t="str">
        <f>'Agregat Zona A'!C76</f>
        <v>Sedang</v>
      </c>
      <c r="D8" s="180">
        <f>'Agregat Zona A1'!B76</f>
        <v>255</v>
      </c>
      <c r="E8" s="181" t="str">
        <f>'Agregat Zona A1'!C76</f>
        <v>Baik</v>
      </c>
      <c r="F8" s="185">
        <f>'Agregat Zona B'!B76</f>
        <v>255</v>
      </c>
      <c r="G8" s="182" t="str">
        <f>'Agregat Zona B'!C76</f>
        <v>Baik</v>
      </c>
    </row>
    <row r="9" spans="1:7" x14ac:dyDescent="0.3">
      <c r="A9" s="41" t="str">
        <f>'Agregat Zona A'!A77</f>
        <v>Kelembagaan</v>
      </c>
      <c r="B9" s="183">
        <f>'Agregat Zona A'!B77</f>
        <v>196</v>
      </c>
      <c r="C9" s="184" t="str">
        <f>'Agregat Zona A'!C77</f>
        <v>Sedang</v>
      </c>
      <c r="D9" s="180">
        <f>'Agregat Zona A1'!B77</f>
        <v>196</v>
      </c>
      <c r="E9" s="181" t="str">
        <f>'Agregat Zona A1'!C77</f>
        <v>Sedang</v>
      </c>
      <c r="F9" s="185">
        <f>'Agregat Zona B'!B77</f>
        <v>196</v>
      </c>
      <c r="G9" s="182" t="str">
        <f>'Agregat Zona B'!C77</f>
        <v>Sedang</v>
      </c>
    </row>
    <row r="10" spans="1:7" s="1" customFormat="1" x14ac:dyDescent="0.3">
      <c r="A10" s="189" t="str">
        <f>'Agregat Zona A'!A78</f>
        <v>Aggregat</v>
      </c>
      <c r="B10" s="190">
        <f>'Agregat Zona A'!B78</f>
        <v>1179.5</v>
      </c>
      <c r="C10" s="199" t="str">
        <f>'Agregat Zona A'!C78</f>
        <v>Sedang</v>
      </c>
      <c r="D10" s="191">
        <f>'Agregat Zona A1'!B78</f>
        <v>1404.5</v>
      </c>
      <c r="E10" s="200" t="str">
        <f>'Agregat Zona A1'!C78</f>
        <v>Baik</v>
      </c>
      <c r="F10" s="192">
        <f>'Agregat Zona B'!B78</f>
        <v>1377</v>
      </c>
      <c r="G10" s="201" t="str">
        <f>'Agregat Zona B'!C78</f>
        <v>sedang</v>
      </c>
    </row>
    <row r="11" spans="1:7" s="1" customFormat="1" x14ac:dyDescent="0.3">
      <c r="A11" s="15"/>
      <c r="B11" s="193"/>
      <c r="C11" s="194"/>
      <c r="D11" s="195"/>
      <c r="E11" s="196"/>
      <c r="F11" s="197"/>
      <c r="G11" s="198"/>
    </row>
    <row r="12" spans="1:7" x14ac:dyDescent="0.3">
      <c r="E12" s="99"/>
    </row>
    <row r="13" spans="1:7" x14ac:dyDescent="0.3">
      <c r="A13" s="1" t="str">
        <f>'Agregat Zona B'!C80</f>
        <v>Rentang Nilai Agregat</v>
      </c>
    </row>
    <row r="14" spans="1:7" s="1" customFormat="1" x14ac:dyDescent="0.3">
      <c r="A14" s="177" t="str">
        <f>'Agregat Zona B'!C81</f>
        <v>Nmin</v>
      </c>
      <c r="B14" s="177" t="str">
        <f>'Agregat Zona B'!D81</f>
        <v>Nmax</v>
      </c>
      <c r="C14" s="177" t="str">
        <f>'Agregat Zona B'!E81</f>
        <v>Nilai</v>
      </c>
      <c r="D14" s="177" t="str">
        <f>'Agregat Zona B'!F81</f>
        <v xml:space="preserve">Flag </v>
      </c>
      <c r="E14" s="177" t="str">
        <f>'Agregat Zona B'!G81</f>
        <v>Deskripsi</v>
      </c>
    </row>
    <row r="15" spans="1:7" x14ac:dyDescent="0.3">
      <c r="A15" s="99">
        <f>'Agregat Zona B'!C82</f>
        <v>600</v>
      </c>
      <c r="B15" s="99">
        <f>'Agregat Zona B'!D82</f>
        <v>1000</v>
      </c>
      <c r="C15" s="99">
        <f>'Agregat Zona B'!E82</f>
        <v>1</v>
      </c>
      <c r="D15" s="176"/>
      <c r="E15" s="99" t="str">
        <f>'Agregat Zona B'!G82</f>
        <v>buruk</v>
      </c>
    </row>
    <row r="16" spans="1:7" x14ac:dyDescent="0.3">
      <c r="A16" s="99">
        <f>'Agregat Zona B'!C83</f>
        <v>1001</v>
      </c>
      <c r="B16" s="99">
        <f>'Agregat Zona B'!D83</f>
        <v>1401</v>
      </c>
      <c r="C16" s="99">
        <f>'Agregat Zona B'!E83</f>
        <v>2</v>
      </c>
      <c r="D16" s="174"/>
      <c r="E16" s="99" t="str">
        <f>'Agregat Zona B'!G83</f>
        <v>sedang</v>
      </c>
    </row>
    <row r="17" spans="1:5" x14ac:dyDescent="0.3">
      <c r="A17" s="99">
        <f>'Agregat Zona B'!C84</f>
        <v>1402</v>
      </c>
      <c r="B17" s="99">
        <f>'Agregat Zona B'!D84</f>
        <v>1802</v>
      </c>
      <c r="C17" s="99">
        <f>'Agregat Zona B'!E84</f>
        <v>3</v>
      </c>
      <c r="D17" s="175"/>
      <c r="E17" s="99" t="str">
        <f>'Agregat Zona B'!G84</f>
        <v>baik</v>
      </c>
    </row>
  </sheetData>
  <mergeCells count="4">
    <mergeCell ref="B2:C2"/>
    <mergeCell ref="D2:E2"/>
    <mergeCell ref="F2:G2"/>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Komposit Zona A</vt:lpstr>
      <vt:lpstr>Komposit Zona A1</vt:lpstr>
      <vt:lpstr>Komposit Zona B</vt:lpstr>
      <vt:lpstr>Agregat Zona A</vt:lpstr>
      <vt:lpstr>Agregat Zona A1</vt:lpstr>
      <vt:lpstr>Agregat Zona B</vt:lpstr>
      <vt:lpstr>Komposit Zona Akhir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Yeyen</dc:creator>
  <cp:lastModifiedBy>Yeyen</cp:lastModifiedBy>
  <dcterms:created xsi:type="dcterms:W3CDTF">2019-10-23T03:54:41Z</dcterms:created>
  <dcterms:modified xsi:type="dcterms:W3CDTF">2019-12-16T08:35:57Z</dcterms:modified>
</cp:coreProperties>
</file>