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idkom_2_Yeyen Baru\Olah Data\"/>
    </mc:Choice>
  </mc:AlternateContent>
  <bookViews>
    <workbookView xWindow="0" yWindow="60" windowWidth="15360" windowHeight="5580"/>
  </bookViews>
  <sheets>
    <sheet name="Komposit Zona A" sheetId="8" r:id="rId1"/>
    <sheet name="Komposit Zona A1" sheetId="10" r:id="rId2"/>
    <sheet name="Komposit Zona B" sheetId="11" r:id="rId3"/>
    <sheet name="Agregat Zona A" sheetId="2" r:id="rId4"/>
    <sheet name="Agregat Zona A1" sheetId="4" r:id="rId5"/>
    <sheet name="Agregat Zona B" sheetId="5" r:id="rId6"/>
    <sheet name="Komposit Zona Akhir" sheetId="12" r:id="rId7"/>
  </sheets>
  <externalReferences>
    <externalReference r:id="rId8"/>
    <externalReference r:id="rId9"/>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2" i="2" l="1"/>
  <c r="H72" i="2"/>
  <c r="I72" i="2" s="1"/>
  <c r="H73" i="2" s="1"/>
  <c r="I73" i="2" s="1"/>
  <c r="H74" i="2" s="1"/>
  <c r="I74" i="2" s="1"/>
  <c r="J73" i="2"/>
  <c r="B66" i="5" l="1"/>
  <c r="B65" i="5"/>
  <c r="B64" i="5"/>
  <c r="B63" i="5"/>
  <c r="B62" i="5"/>
  <c r="B61" i="5"/>
  <c r="B54" i="5"/>
  <c r="B53" i="5"/>
  <c r="B52" i="5"/>
  <c r="B45" i="5"/>
  <c r="B44" i="5"/>
  <c r="B43" i="5"/>
  <c r="B34" i="5"/>
  <c r="B33" i="5"/>
  <c r="B31" i="5"/>
  <c r="B23" i="5"/>
  <c r="B22" i="5"/>
  <c r="B21" i="5"/>
  <c r="B18" i="5"/>
  <c r="B10" i="5"/>
  <c r="B9" i="5"/>
  <c r="B8" i="5"/>
  <c r="B7" i="5"/>
  <c r="B6" i="5"/>
  <c r="B5" i="5"/>
  <c r="B66" i="4"/>
  <c r="B65" i="4"/>
  <c r="B64" i="4"/>
  <c r="B63" i="4"/>
  <c r="B62" i="4"/>
  <c r="B61" i="4"/>
  <c r="B54" i="4"/>
  <c r="B53" i="4"/>
  <c r="B52" i="4"/>
  <c r="B45" i="4"/>
  <c r="B44" i="4"/>
  <c r="B43" i="4"/>
  <c r="B34" i="4"/>
  <c r="B33" i="4"/>
  <c r="B31" i="4"/>
  <c r="B23" i="4"/>
  <c r="B22" i="4"/>
  <c r="B21" i="4"/>
  <c r="B18" i="4"/>
  <c r="B10" i="4"/>
  <c r="B9" i="4"/>
  <c r="B8" i="4"/>
  <c r="B7" i="4"/>
  <c r="B6" i="4"/>
  <c r="B5" i="4"/>
  <c r="B66" i="2"/>
  <c r="B65" i="2"/>
  <c r="B64" i="2"/>
  <c r="B63" i="2"/>
  <c r="B62" i="2"/>
  <c r="B61" i="2"/>
  <c r="B54" i="2"/>
  <c r="B53" i="2"/>
  <c r="B52" i="2"/>
  <c r="B45" i="2"/>
  <c r="B44" i="2"/>
  <c r="B43" i="2"/>
  <c r="B34" i="2"/>
  <c r="B33" i="2"/>
  <c r="B31" i="2"/>
  <c r="B23" i="2"/>
  <c r="B22" i="2"/>
  <c r="B21" i="2"/>
  <c r="B18" i="2"/>
  <c r="B10" i="2"/>
  <c r="B9" i="2"/>
  <c r="B8" i="2"/>
  <c r="B7" i="2"/>
  <c r="B6" i="2"/>
  <c r="B5" i="2"/>
  <c r="F137" i="10" l="1"/>
  <c r="D67" i="4" s="1"/>
  <c r="F142" i="8"/>
  <c r="D67" i="2" s="1"/>
  <c r="F52" i="10"/>
  <c r="D24" i="4" s="1"/>
  <c r="F25" i="11"/>
  <c r="F25" i="8"/>
  <c r="H15" i="10" l="1"/>
  <c r="A13" i="12" l="1"/>
  <c r="A14" i="12"/>
  <c r="B14" i="12"/>
  <c r="C14" i="12"/>
  <c r="D14" i="12"/>
  <c r="E14" i="12"/>
  <c r="C15" i="12"/>
  <c r="E15" i="12"/>
  <c r="C16" i="12"/>
  <c r="E16" i="12"/>
  <c r="C17" i="12"/>
  <c r="E17" i="12"/>
  <c r="B3" i="12"/>
  <c r="A2" i="12"/>
  <c r="A4" i="12"/>
  <c r="A5" i="12"/>
  <c r="A6" i="12"/>
  <c r="A7" i="12"/>
  <c r="A8" i="12"/>
  <c r="A9" i="12"/>
  <c r="A10" i="12"/>
  <c r="C54" i="5"/>
  <c r="L88" i="10"/>
  <c r="J88" i="10"/>
  <c r="H88" i="10"/>
  <c r="C54" i="4" s="1"/>
  <c r="L92" i="8"/>
  <c r="J92" i="8"/>
  <c r="H92" i="8"/>
  <c r="C54" i="2" s="1"/>
  <c r="C78" i="5" l="1"/>
  <c r="G10" i="12" s="1"/>
  <c r="H85" i="11"/>
  <c r="C52" i="5" s="1"/>
  <c r="D9" i="5"/>
  <c r="D5" i="5"/>
  <c r="D6" i="5"/>
  <c r="D7" i="5"/>
  <c r="D8" i="5"/>
  <c r="D10" i="5"/>
  <c r="G141" i="11"/>
  <c r="F141" i="11"/>
  <c r="D67" i="5" s="1"/>
  <c r="L137" i="11"/>
  <c r="J137" i="11"/>
  <c r="H137" i="11"/>
  <c r="C66" i="5" s="1"/>
  <c r="L131" i="11"/>
  <c r="J131" i="11"/>
  <c r="H131" i="11"/>
  <c r="C65" i="5" s="1"/>
  <c r="L128" i="11"/>
  <c r="J128" i="11"/>
  <c r="H128" i="11"/>
  <c r="C64" i="5" s="1"/>
  <c r="L122" i="11"/>
  <c r="J122" i="11"/>
  <c r="H122" i="11"/>
  <c r="C63" i="5" s="1"/>
  <c r="L106" i="11"/>
  <c r="J106" i="11"/>
  <c r="H106" i="11"/>
  <c r="C62" i="5" s="1"/>
  <c r="L99" i="11"/>
  <c r="J99" i="11"/>
  <c r="H99" i="11"/>
  <c r="G95" i="11"/>
  <c r="F95" i="11"/>
  <c r="L91" i="11"/>
  <c r="J91" i="11"/>
  <c r="H91" i="11"/>
  <c r="L88" i="11"/>
  <c r="J88" i="11"/>
  <c r="H88" i="11"/>
  <c r="C53" i="5" s="1"/>
  <c r="L85" i="11"/>
  <c r="J85" i="11"/>
  <c r="G81" i="11"/>
  <c r="F81" i="11"/>
  <c r="L77" i="11"/>
  <c r="J77" i="11"/>
  <c r="H77" i="11"/>
  <c r="C45" i="5" s="1"/>
  <c r="L74" i="11"/>
  <c r="J74" i="11"/>
  <c r="J81" i="11" s="1"/>
  <c r="C47" i="5" s="1"/>
  <c r="H74" i="11"/>
  <c r="C44" i="5" s="1"/>
  <c r="L71" i="11"/>
  <c r="L81" i="11" s="1"/>
  <c r="C48" i="5" s="1"/>
  <c r="J71" i="11"/>
  <c r="H71" i="11"/>
  <c r="H81" i="11" s="1"/>
  <c r="C46" i="5" s="1"/>
  <c r="B75" i="5" s="1"/>
  <c r="G67" i="11"/>
  <c r="F67" i="11"/>
  <c r="L63" i="11"/>
  <c r="J63" i="11"/>
  <c r="H63" i="11"/>
  <c r="C34" i="5" s="1"/>
  <c r="L60" i="11"/>
  <c r="J60" i="11"/>
  <c r="H60" i="11"/>
  <c r="C33" i="5" s="1"/>
  <c r="L57" i="11"/>
  <c r="J57" i="11"/>
  <c r="H57" i="11"/>
  <c r="C31" i="5" s="1"/>
  <c r="G53" i="11"/>
  <c r="F53" i="11"/>
  <c r="D24" i="5" s="1"/>
  <c r="L44" i="11"/>
  <c r="J44" i="11"/>
  <c r="H44" i="11"/>
  <c r="C23" i="5" s="1"/>
  <c r="L41" i="11"/>
  <c r="J41" i="11"/>
  <c r="H41" i="11"/>
  <c r="C22" i="5" s="1"/>
  <c r="L35" i="11"/>
  <c r="J35" i="11"/>
  <c r="H35" i="11"/>
  <c r="C21" i="5" s="1"/>
  <c r="L29" i="11"/>
  <c r="J29" i="11"/>
  <c r="H29" i="11"/>
  <c r="C18" i="5" s="1"/>
  <c r="G25" i="11"/>
  <c r="D11" i="5"/>
  <c r="L21" i="11"/>
  <c r="J21" i="11"/>
  <c r="H21" i="11"/>
  <c r="C10" i="5" s="1"/>
  <c r="L18" i="11"/>
  <c r="J18" i="11"/>
  <c r="L15" i="11"/>
  <c r="J15" i="11"/>
  <c r="H15" i="11"/>
  <c r="L12" i="11"/>
  <c r="J12" i="11"/>
  <c r="H12" i="11"/>
  <c r="C8" i="5" s="1"/>
  <c r="L9" i="11"/>
  <c r="J9" i="11"/>
  <c r="H9" i="11"/>
  <c r="C7" i="5" s="1"/>
  <c r="L6" i="11"/>
  <c r="J6" i="11"/>
  <c r="H6" i="11"/>
  <c r="C6" i="5" s="1"/>
  <c r="L3" i="11"/>
  <c r="J3" i="11"/>
  <c r="H3" i="11"/>
  <c r="C5" i="5" s="1"/>
  <c r="D11" i="4"/>
  <c r="C75" i="5" l="1"/>
  <c r="G7" i="12" s="1"/>
  <c r="F7" i="12"/>
  <c r="H141" i="11"/>
  <c r="L141" i="11"/>
  <c r="C69" i="5" s="1"/>
  <c r="H25" i="11"/>
  <c r="C9" i="5"/>
  <c r="C11" i="5"/>
  <c r="C43" i="5"/>
  <c r="C61" i="5"/>
  <c r="H95" i="11"/>
  <c r="L95" i="11"/>
  <c r="C57" i="5" s="1"/>
  <c r="J141" i="11"/>
  <c r="C68" i="5" s="1"/>
  <c r="J95" i="11"/>
  <c r="C56" i="5" s="1"/>
  <c r="H53" i="11"/>
  <c r="C24" i="5" s="1"/>
  <c r="B73" i="5" s="1"/>
  <c r="L52" i="11"/>
  <c r="C26" i="5" s="1"/>
  <c r="H67" i="11"/>
  <c r="C37" i="5" s="1"/>
  <c r="B74" i="5" s="1"/>
  <c r="L67" i="11"/>
  <c r="C39" i="5" s="1"/>
  <c r="J67" i="11"/>
  <c r="C38" i="5" s="1"/>
  <c r="J24" i="11"/>
  <c r="C12" i="5" s="1"/>
  <c r="L24" i="11"/>
  <c r="C13" i="5" s="1"/>
  <c r="J52" i="11"/>
  <c r="C25" i="5" s="1"/>
  <c r="G137" i="10"/>
  <c r="L133" i="10"/>
  <c r="J133" i="10"/>
  <c r="H133" i="10"/>
  <c r="C66" i="4" s="1"/>
  <c r="L127" i="10"/>
  <c r="J127" i="10"/>
  <c r="H127" i="10"/>
  <c r="C65" i="4" s="1"/>
  <c r="L124" i="10"/>
  <c r="J124" i="10"/>
  <c r="H124" i="10"/>
  <c r="C64" i="4" s="1"/>
  <c r="L118" i="10"/>
  <c r="J118" i="10"/>
  <c r="H118" i="10"/>
  <c r="C63" i="4" s="1"/>
  <c r="L102" i="10"/>
  <c r="J102" i="10"/>
  <c r="H102" i="10"/>
  <c r="C62" i="4" s="1"/>
  <c r="L95" i="10"/>
  <c r="J95" i="10"/>
  <c r="H95" i="10"/>
  <c r="H137" i="10" s="1"/>
  <c r="G92" i="10"/>
  <c r="F92" i="10"/>
  <c r="L85" i="10"/>
  <c r="J85" i="10"/>
  <c r="H85" i="10"/>
  <c r="C53" i="4" s="1"/>
  <c r="L82" i="10"/>
  <c r="J82" i="10"/>
  <c r="H82" i="10"/>
  <c r="G79" i="10"/>
  <c r="F79" i="10"/>
  <c r="L75" i="10"/>
  <c r="J75" i="10"/>
  <c r="H75" i="10"/>
  <c r="C45" i="4" s="1"/>
  <c r="L72" i="10"/>
  <c r="J72" i="10"/>
  <c r="H72" i="10"/>
  <c r="C44" i="4" s="1"/>
  <c r="L69" i="10"/>
  <c r="J69" i="10"/>
  <c r="H69" i="10"/>
  <c r="G66" i="10"/>
  <c r="F66" i="10"/>
  <c r="L62" i="10"/>
  <c r="J62" i="10"/>
  <c r="H62" i="10"/>
  <c r="C34" i="4" s="1"/>
  <c r="L59" i="10"/>
  <c r="J59" i="10"/>
  <c r="H59" i="10"/>
  <c r="C33" i="4" s="1"/>
  <c r="L56" i="10"/>
  <c r="J56" i="10"/>
  <c r="H56" i="10"/>
  <c r="C31" i="4" s="1"/>
  <c r="G52" i="10"/>
  <c r="L43" i="10"/>
  <c r="J43" i="10"/>
  <c r="H43" i="10"/>
  <c r="C23" i="4" s="1"/>
  <c r="L40" i="10"/>
  <c r="J40" i="10"/>
  <c r="H40" i="10"/>
  <c r="C22" i="4" s="1"/>
  <c r="L34" i="10"/>
  <c r="J34" i="10"/>
  <c r="H34" i="10"/>
  <c r="C21" i="4" s="1"/>
  <c r="L28" i="10"/>
  <c r="J28" i="10"/>
  <c r="H28" i="10"/>
  <c r="G25" i="10"/>
  <c r="F25" i="10"/>
  <c r="L21" i="10"/>
  <c r="J21" i="10"/>
  <c r="H21" i="10"/>
  <c r="C10" i="4" s="1"/>
  <c r="L18" i="10"/>
  <c r="J18" i="10"/>
  <c r="L15" i="10"/>
  <c r="J15" i="10"/>
  <c r="C9" i="4"/>
  <c r="L12" i="10"/>
  <c r="J12" i="10"/>
  <c r="H12" i="10"/>
  <c r="C8" i="4" s="1"/>
  <c r="L9" i="10"/>
  <c r="J9" i="10"/>
  <c r="H9" i="10"/>
  <c r="C7" i="4" s="1"/>
  <c r="L6" i="10"/>
  <c r="J6" i="10"/>
  <c r="H6" i="10"/>
  <c r="C6" i="4" s="1"/>
  <c r="L3" i="10"/>
  <c r="J3" i="10"/>
  <c r="H3" i="10"/>
  <c r="C5" i="4" s="1"/>
  <c r="C11" i="4" l="1"/>
  <c r="C74" i="5"/>
  <c r="G6" i="12" s="1"/>
  <c r="F6" i="12"/>
  <c r="C73" i="5"/>
  <c r="G5" i="12" s="1"/>
  <c r="F5" i="12"/>
  <c r="B77" i="5"/>
  <c r="F9" i="12" s="1"/>
  <c r="B72" i="5"/>
  <c r="C67" i="5"/>
  <c r="C77" i="5"/>
  <c r="G9" i="12" s="1"/>
  <c r="C72" i="5"/>
  <c r="G4" i="12" s="1"/>
  <c r="F4" i="12"/>
  <c r="C55" i="5"/>
  <c r="B76" i="5" s="1"/>
  <c r="C76" i="5" s="1"/>
  <c r="G8" i="12" s="1"/>
  <c r="J66" i="10"/>
  <c r="C38" i="4" s="1"/>
  <c r="L79" i="10"/>
  <c r="C48" i="4" s="1"/>
  <c r="J79" i="10"/>
  <c r="C47" i="4" s="1"/>
  <c r="J92" i="10"/>
  <c r="C56" i="4" s="1"/>
  <c r="L137" i="10"/>
  <c r="C69" i="4" s="1"/>
  <c r="H79" i="10"/>
  <c r="C46" i="4" s="1"/>
  <c r="C43" i="4"/>
  <c r="C61" i="4"/>
  <c r="C67" i="4" s="1"/>
  <c r="H52" i="10"/>
  <c r="C24" i="4" s="1"/>
  <c r="C18" i="4"/>
  <c r="L66" i="10"/>
  <c r="C39" i="4" s="1"/>
  <c r="H66" i="10"/>
  <c r="C37" i="4" s="1"/>
  <c r="H92" i="10"/>
  <c r="C55" i="4" s="1"/>
  <c r="C52" i="4"/>
  <c r="L92" i="10"/>
  <c r="C57" i="4" s="1"/>
  <c r="J137" i="10"/>
  <c r="C68" i="4" s="1"/>
  <c r="J24" i="10"/>
  <c r="C12" i="4" s="1"/>
  <c r="L24" i="10"/>
  <c r="C13" i="4" s="1"/>
  <c r="J51" i="10"/>
  <c r="C25" i="4" s="1"/>
  <c r="L51" i="10"/>
  <c r="C26" i="4" s="1"/>
  <c r="H25" i="10"/>
  <c r="L86" i="8"/>
  <c r="H4" i="8"/>
  <c r="C5" i="2" s="1"/>
  <c r="G142" i="8"/>
  <c r="L138" i="8"/>
  <c r="J138" i="8"/>
  <c r="H138" i="8"/>
  <c r="C66" i="2" s="1"/>
  <c r="L132" i="8"/>
  <c r="J132" i="8"/>
  <c r="H132" i="8"/>
  <c r="C65" i="2" s="1"/>
  <c r="L129" i="8"/>
  <c r="J129" i="8"/>
  <c r="H129" i="8"/>
  <c r="C64" i="2" s="1"/>
  <c r="L123" i="8"/>
  <c r="J123" i="8"/>
  <c r="H123" i="8"/>
  <c r="C63" i="2" s="1"/>
  <c r="L107" i="8"/>
  <c r="J107" i="8"/>
  <c r="H107" i="8"/>
  <c r="C62" i="2" s="1"/>
  <c r="L100" i="8"/>
  <c r="J100" i="8"/>
  <c r="H100" i="8"/>
  <c r="F26" i="8"/>
  <c r="D11" i="2" s="1"/>
  <c r="B78" i="5" l="1"/>
  <c r="B77" i="4"/>
  <c r="B72" i="4"/>
  <c r="L142" i="8"/>
  <c r="C69" i="2" s="1"/>
  <c r="C77" i="4"/>
  <c r="E9" i="12" s="1"/>
  <c r="D9" i="12"/>
  <c r="H142" i="8"/>
  <c r="F8" i="12"/>
  <c r="B74" i="4"/>
  <c r="B76" i="4"/>
  <c r="B73" i="4"/>
  <c r="B75" i="4"/>
  <c r="C61" i="2"/>
  <c r="C67" i="2" s="1"/>
  <c r="J142" i="8"/>
  <c r="C68" i="2" s="1"/>
  <c r="B78" i="4" l="1"/>
  <c r="C72" i="4"/>
  <c r="E4" i="12" s="1"/>
  <c r="D4" i="12"/>
  <c r="B77" i="2"/>
  <c r="C78" i="4"/>
  <c r="E10" i="12" s="1"/>
  <c r="J74" i="4"/>
  <c r="C75" i="4"/>
  <c r="E7" i="12" s="1"/>
  <c r="D7" i="12"/>
  <c r="D8" i="12"/>
  <c r="C76" i="4"/>
  <c r="E8" i="12" s="1"/>
  <c r="C74" i="4"/>
  <c r="E6" i="12" s="1"/>
  <c r="D6" i="12"/>
  <c r="C73" i="4"/>
  <c r="E5" i="12" s="1"/>
  <c r="D5" i="12"/>
  <c r="C77" i="2"/>
  <c r="C9" i="12" s="1"/>
  <c r="B9" i="12"/>
  <c r="J73" i="5"/>
  <c r="F10" i="12"/>
  <c r="G96" i="8"/>
  <c r="F96" i="8"/>
  <c r="D55" i="2" s="1"/>
  <c r="L89" i="8"/>
  <c r="J89" i="8"/>
  <c r="H89" i="8"/>
  <c r="C53" i="2" s="1"/>
  <c r="J86" i="8"/>
  <c r="J96" i="8" s="1"/>
  <c r="C56" i="2" s="1"/>
  <c r="H86" i="8"/>
  <c r="F82" i="8"/>
  <c r="D46" i="2" s="1"/>
  <c r="G82" i="8"/>
  <c r="L78" i="8"/>
  <c r="J78" i="8"/>
  <c r="H78" i="8"/>
  <c r="C45" i="2" s="1"/>
  <c r="L75" i="8"/>
  <c r="J75" i="8"/>
  <c r="H75" i="8"/>
  <c r="C44" i="2" s="1"/>
  <c r="L72" i="8"/>
  <c r="J72" i="8"/>
  <c r="H72" i="8"/>
  <c r="J82" i="8" l="1"/>
  <c r="C47" i="2" s="1"/>
  <c r="C52" i="2"/>
  <c r="H96" i="8"/>
  <c r="C55" i="2" s="1"/>
  <c r="D10" i="12"/>
  <c r="H82" i="8"/>
  <c r="C43" i="2"/>
  <c r="C46" i="2" s="1"/>
  <c r="L82" i="8"/>
  <c r="C48" i="2" s="1"/>
  <c r="L96" i="8"/>
  <c r="C57" i="2" s="1"/>
  <c r="F68" i="8"/>
  <c r="D37" i="2" s="1"/>
  <c r="G68" i="8"/>
  <c r="B76" i="2" l="1"/>
  <c r="B75" i="2"/>
  <c r="L64" i="8"/>
  <c r="J64" i="8"/>
  <c r="H64" i="8"/>
  <c r="C34" i="2" s="1"/>
  <c r="L61" i="8"/>
  <c r="J61" i="8"/>
  <c r="H61" i="8"/>
  <c r="C33" i="2" s="1"/>
  <c r="L58" i="8"/>
  <c r="J58" i="8"/>
  <c r="H58" i="8"/>
  <c r="C75" i="2" l="1"/>
  <c r="C7" i="12" s="1"/>
  <c r="B7" i="12"/>
  <c r="C76" i="2"/>
  <c r="C8" i="12" s="1"/>
  <c r="B8" i="12"/>
  <c r="L68" i="8"/>
  <c r="C39" i="2" s="1"/>
  <c r="J68" i="8"/>
  <c r="C38" i="2" s="1"/>
  <c r="H68" i="8"/>
  <c r="C37" i="2" s="1"/>
  <c r="C31" i="2"/>
  <c r="G54" i="8"/>
  <c r="F54" i="8"/>
  <c r="D24" i="2" s="1"/>
  <c r="L45" i="8"/>
  <c r="J45" i="8"/>
  <c r="H45" i="8"/>
  <c r="C23" i="2" s="1"/>
  <c r="L42" i="8"/>
  <c r="J42" i="8"/>
  <c r="H42" i="8"/>
  <c r="C22" i="2" s="1"/>
  <c r="L36" i="8"/>
  <c r="J36" i="8"/>
  <c r="H36" i="8"/>
  <c r="C21" i="2" s="1"/>
  <c r="L30" i="8"/>
  <c r="J30" i="8"/>
  <c r="H30" i="8"/>
  <c r="C18" i="2" s="1"/>
  <c r="L7" i="8"/>
  <c r="L10" i="8"/>
  <c r="L13" i="8"/>
  <c r="L16" i="8"/>
  <c r="L19" i="8"/>
  <c r="L22" i="8"/>
  <c r="J22" i="8"/>
  <c r="J19" i="8"/>
  <c r="J16" i="8"/>
  <c r="J13" i="8"/>
  <c r="J10" i="8"/>
  <c r="J7" i="8"/>
  <c r="H22" i="8"/>
  <c r="C10" i="2" s="1"/>
  <c r="H16" i="8"/>
  <c r="C9" i="2" s="1"/>
  <c r="H13" i="8"/>
  <c r="C8" i="2" s="1"/>
  <c r="H10" i="8"/>
  <c r="C7" i="2" s="1"/>
  <c r="H7" i="8"/>
  <c r="C6" i="2" s="1"/>
  <c r="L4" i="8"/>
  <c r="J4" i="8"/>
  <c r="G26" i="8"/>
  <c r="B74" i="2" l="1"/>
  <c r="J25" i="8"/>
  <c r="C12" i="2" s="1"/>
  <c r="C11" i="2"/>
  <c r="J53" i="8"/>
  <c r="C25" i="2" s="1"/>
  <c r="H26" i="8"/>
  <c r="H54" i="8"/>
  <c r="C24" i="2" s="1"/>
  <c r="L53" i="8"/>
  <c r="C26" i="2" s="1"/>
  <c r="L25" i="8"/>
  <c r="C13" i="2" s="1"/>
  <c r="C74" i="2" l="1"/>
  <c r="C6" i="12" s="1"/>
  <c r="B6" i="12"/>
  <c r="D72" i="2"/>
  <c r="B72" i="2"/>
  <c r="B73" i="2"/>
  <c r="E77" i="5"/>
  <c r="D77" i="5"/>
  <c r="D55" i="5"/>
  <c r="E76" i="5"/>
  <c r="D46" i="5"/>
  <c r="D75" i="5"/>
  <c r="D37" i="5"/>
  <c r="E74" i="5"/>
  <c r="D73" i="5"/>
  <c r="F73" i="5"/>
  <c r="D76" i="5"/>
  <c r="D55" i="4"/>
  <c r="D46" i="4"/>
  <c r="D37" i="4"/>
  <c r="B78" i="2" l="1"/>
  <c r="C73" i="2"/>
  <c r="C5" i="12" s="1"/>
  <c r="B5" i="12"/>
  <c r="B4" i="12"/>
  <c r="C72" i="2"/>
  <c r="C4" i="12" s="1"/>
  <c r="C79" i="2"/>
  <c r="E73" i="5"/>
  <c r="F76" i="5"/>
  <c r="F77" i="5"/>
  <c r="F75" i="5"/>
  <c r="F73" i="4"/>
  <c r="D72" i="5"/>
  <c r="F72" i="5"/>
  <c r="F74" i="5"/>
  <c r="D74" i="5"/>
  <c r="E75" i="5"/>
  <c r="C78" i="2" l="1"/>
  <c r="C10" i="12" s="1"/>
  <c r="B10" i="12"/>
  <c r="D78" i="5"/>
  <c r="H72" i="5" s="1"/>
  <c r="C82" i="5" s="1"/>
  <c r="A15" i="12" s="1"/>
  <c r="E72" i="5"/>
  <c r="E78" i="5" s="1"/>
  <c r="F78" i="5"/>
  <c r="G72" i="5" l="1"/>
  <c r="I72" i="5" s="1"/>
  <c r="D82" i="5" l="1"/>
  <c r="B15" i="12" s="1"/>
  <c r="H73" i="5"/>
  <c r="C83" i="5" l="1"/>
  <c r="A16" i="12" s="1"/>
  <c r="I73" i="5"/>
  <c r="D83" i="5" l="1"/>
  <c r="B16" i="12" s="1"/>
  <c r="H74" i="5"/>
  <c r="C84" i="5" l="1"/>
  <c r="A17" i="12" s="1"/>
  <c r="I74" i="5"/>
  <c r="D84" i="5" l="1"/>
  <c r="B17" i="12" s="1"/>
  <c r="E77" i="4" l="1"/>
  <c r="D77" i="4"/>
  <c r="F77" i="4"/>
  <c r="E76" i="4"/>
  <c r="D76" i="4"/>
  <c r="E75" i="4"/>
  <c r="F75" i="4"/>
  <c r="E74" i="4"/>
  <c r="F74" i="4"/>
  <c r="E73" i="4"/>
  <c r="E72" i="4"/>
  <c r="D72" i="4"/>
  <c r="E77" i="2"/>
  <c r="D77" i="2"/>
  <c r="E76" i="2"/>
  <c r="E75" i="2"/>
  <c r="E74" i="2"/>
  <c r="F72" i="4" l="1"/>
  <c r="D76" i="2"/>
  <c r="E78" i="4"/>
  <c r="D74" i="2"/>
  <c r="D75" i="2"/>
  <c r="D75" i="4"/>
  <c r="D73" i="4"/>
  <c r="D74" i="4"/>
  <c r="F76" i="4"/>
  <c r="F78" i="4" l="1"/>
  <c r="D78" i="4"/>
  <c r="H72" i="4" s="1"/>
  <c r="G72" i="4" l="1"/>
  <c r="I72" i="4" s="1"/>
  <c r="C82" i="4"/>
  <c r="H73" i="4" l="1"/>
  <c r="D82" i="4" l="1"/>
  <c r="C83" i="4"/>
  <c r="I73" i="4"/>
  <c r="H74" i="4" l="1"/>
  <c r="D83" i="4"/>
  <c r="C84" i="4" l="1"/>
  <c r="I74" i="4"/>
  <c r="D84" i="4" l="1"/>
  <c r="E73" i="2"/>
  <c r="E72" i="2"/>
  <c r="E78" i="2" l="1"/>
  <c r="D73" i="2"/>
  <c r="D78" i="2" l="1"/>
  <c r="C83" i="2" l="1"/>
  <c r="D83" i="2" l="1"/>
  <c r="D84" i="2" l="1"/>
  <c r="C84" i="2" l="1"/>
  <c r="C85" i="2"/>
  <c r="D85" i="2" l="1"/>
</calcChain>
</file>

<file path=xl/sharedStrings.xml><?xml version="1.0" encoding="utf-8"?>
<sst xmlns="http://schemas.openxmlformats.org/spreadsheetml/2006/main" count="1388" uniqueCount="380">
  <si>
    <t>Domain Sumberdaya Ikan</t>
  </si>
  <si>
    <t>Indikator</t>
  </si>
  <si>
    <t>Nilai</t>
  </si>
  <si>
    <t>1.  CpUE Baku</t>
  </si>
  <si>
    <t>2.  Tren ukuran ikan</t>
  </si>
  <si>
    <t>3.  Proporsi ikan yuwana yang ditangkap</t>
  </si>
  <si>
    <t>4.  Komposisi spesies hasil tangkapan</t>
  </si>
  <si>
    <t xml:space="preserve">5. "Range Collapse" sumberdaya ikan </t>
  </si>
  <si>
    <t xml:space="preserve">6.  Spesies ETP </t>
  </si>
  <si>
    <t>Domain Habitat dan Ekosistem</t>
  </si>
  <si>
    <t xml:space="preserve">1. Kualitas perairan </t>
  </si>
  <si>
    <t>2. Status ekosistem lamun</t>
  </si>
  <si>
    <t xml:space="preserve">3. Status ekosistem mangrove </t>
  </si>
  <si>
    <t>4. Status ekosistem terumbu karang</t>
  </si>
  <si>
    <t xml:space="preserve">5. Habitat unik/khusus </t>
  </si>
  <si>
    <t>6. Perubahan iklim terhadap kondisi perairan dan habitat</t>
  </si>
  <si>
    <t>Domain Teknik Penangkapan Ikan</t>
  </si>
  <si>
    <t>1. Penangkapan ikan yang bersifat destruktif</t>
  </si>
  <si>
    <t>2. Modifikasi alat penangkapan ikan dan alat bantu penangkapan</t>
  </si>
  <si>
    <t>3. Kapasitas Perikanan dan Upaya Penangkapan (Fishing Capacity and Effort)</t>
  </si>
  <si>
    <t>4. Selektivitas penangkapan</t>
  </si>
  <si>
    <t>5. Kesesuaian fungsi dan ukuran kapal penangkapan ikan dengan dokumen legal</t>
  </si>
  <si>
    <t>6. Sertifikasi awak kapal perikanan sesuai dengan peraturan.</t>
  </si>
  <si>
    <t>Domain Sosial</t>
  </si>
  <si>
    <t>1. Partisipasi pemangku kepentingan</t>
  </si>
  <si>
    <t>2. Konflik perikanan</t>
  </si>
  <si>
    <t>3. Pemanfaatan pengetahuan lokal dalam pengelolaan sumberdaya ikan</t>
  </si>
  <si>
    <t>Domain Ekonomi</t>
  </si>
  <si>
    <t>1. Kepemilikan Aset</t>
  </si>
  <si>
    <t>2. Pendapatan rumah tangga perikanan (RTP)</t>
  </si>
  <si>
    <t>Rerata</t>
  </si>
  <si>
    <t xml:space="preserve">total </t>
  </si>
  <si>
    <t>tdk ada</t>
  </si>
  <si>
    <t>tidak ada</t>
  </si>
  <si>
    <t>Nmin</t>
  </si>
  <si>
    <t>Nmax</t>
  </si>
  <si>
    <t>Domain Kelembagaan</t>
  </si>
  <si>
    <t>1. Kepatuhan terhadap prinsip-prinsip perikanan yang bertanggung jawab</t>
  </si>
  <si>
    <t>2. Kelengkapan aturan main dalam pengelolaan perikanan</t>
  </si>
  <si>
    <t>3. Mekanisme pengambilan keputusan</t>
  </si>
  <si>
    <t>4. Rencana pengelolaan perikanan</t>
  </si>
  <si>
    <t>5. Tingkat sinergisitas kebijakan dan kelembagaan pengelolaan perikanan</t>
  </si>
  <si>
    <t xml:space="preserve">6. Kapasitas pemangku kepentingan </t>
  </si>
  <si>
    <t>Domain</t>
  </si>
  <si>
    <t>Deskripsi</t>
  </si>
  <si>
    <t>Sumberdaya Ikan</t>
  </si>
  <si>
    <t>Habitat &amp; ekosistem</t>
  </si>
  <si>
    <t>Teknik Penangkapan Ikan</t>
  </si>
  <si>
    <t>Sosial</t>
  </si>
  <si>
    <t>Ekonomi</t>
  </si>
  <si>
    <t>Kelembagaan</t>
  </si>
  <si>
    <t>Aggregat</t>
  </si>
  <si>
    <t>Nilai Komposit (Rerata)</t>
  </si>
  <si>
    <t>Total Nilai</t>
  </si>
  <si>
    <t>Rentang Nilai Agregat</t>
  </si>
  <si>
    <t xml:space="preserve">Flag </t>
  </si>
  <si>
    <t>Zona A</t>
  </si>
  <si>
    <t>ZONA A1</t>
  </si>
  <si>
    <t>ZONA B</t>
  </si>
  <si>
    <t>INDIKATOR</t>
  </si>
  <si>
    <t>Skor</t>
  </si>
  <si>
    <t>Zona A1</t>
  </si>
  <si>
    <t>Zona B</t>
  </si>
  <si>
    <t>ukuran ikan relatif tetap (rata-rata tetap)</t>
  </si>
  <si>
    <t>proporsi ikan target sama dengan nontarget (jumlah tangkapan ikan selar, kurisi hampir sama dengan ikan pepetek, kurisi bali)</t>
  </si>
  <si>
    <t>selama 10 tahun terakhir, lokasi DPI menjadi semakin jauh (yang sebelumnya 2 mil menjadi 4-5 mil)</t>
  </si>
  <si>
    <t>tidak ada individu ETP yang dijumpai dan ditangkap oleh nelayan</t>
  </si>
  <si>
    <t>tidak ada ikan juvenil yang tertangkap</t>
  </si>
  <si>
    <t>selama 10 tahun terakhir, lokasi DPI semakin jauh (dari semula 6-7 mil menjadi 15 mil lebih)</t>
  </si>
  <si>
    <t>tidak ada individu ETP</t>
  </si>
  <si>
    <t>musim tertentu sering tertangkap cumi dengan ukuran dibawah 10 cm (panjang mantel)</t>
  </si>
  <si>
    <t xml:space="preserve">proporsi ikan target (cumi-cumi, teri) dengan non target hampir sama (selar, leisi, tembang) </t>
  </si>
  <si>
    <t>selama 10 tahun terakhir, lokasi bagan semakin jauh (dari semula sekitar 10 mil menjadi 20 mil lebih)</t>
  </si>
  <si>
    <t>kadang-kadang tertangkap ikan lumba-lumba di jaring (dilepaskan)</t>
  </si>
  <si>
    <t xml:space="preserve">1.      Kualitas perairan </t>
  </si>
  <si>
    <t>4.      Status ekosistem terumbu karang</t>
  </si>
  <si>
    <t xml:space="preserve">5.      Habitat unik/khusus </t>
  </si>
  <si>
    <t>6.    Perubahan iklim terhadap kondisi perairan dan habitat</t>
  </si>
  <si>
    <t>DEFINISI/ PENJELASAN</t>
  </si>
  <si>
    <t>MONITORING/ PENGUMPULAN</t>
  </si>
  <si>
    <t>KRITERIA</t>
  </si>
  <si>
    <t>DATA ISIAN</t>
  </si>
  <si>
    <t>SKOR</t>
  </si>
  <si>
    <t>BOBOT (%)</t>
  </si>
  <si>
    <t>NILAI</t>
  </si>
  <si>
    <t>Skor min</t>
  </si>
  <si>
    <t>Skor max</t>
  </si>
  <si>
    <t>CpUE  adalah hasil tangkapan per satuan upaya penangkapan. Upaya penangkapan harus distandardisasi sehingga bisa menangkap tren perubahan upaya penangkapan. CpUE Baku digunakan apabila terdapat pola multi fishing gears untuk menangkap satu spesies di unit perikanan yang dikaji. Jika CpUE Baku sulit untuk digunakan, bisa digunakan CpUE dominan</t>
  </si>
  <si>
    <t>Logbook, data statistik perikanan</t>
  </si>
  <si>
    <t>1 = menurun tajam (rerata turun &gt; 25% per tahun)</t>
  </si>
  <si>
    <t>2 = menurun sedikit (rerata turun &lt; 25% per tahun)</t>
  </si>
  <si>
    <t>3 = stabil atau meningkat</t>
  </si>
  <si>
    <t xml:space="preserve"> - Panjang total
 - Panjang standar
 - Panjang karapas / sirip (minimum dan maximum size, modus)</t>
  </si>
  <si>
    <t xml:space="preserve"> - data poor fisheries: interview kepada responden yang berpengalaman dalam perikanan terkait selama minimal 10 tahun, untuk spesies dominan yang secara total memiliki volume lebih dari 50% hasil tangkapan</t>
  </si>
  <si>
    <t>1 = trend ukuran rata-rata ikan yang ditangkap semakin kecil;</t>
  </si>
  <si>
    <t>2 = trend ukuran relatif tetap;</t>
  </si>
  <si>
    <t>3 = trend ukuran semakin besar</t>
  </si>
  <si>
    <t>3.  Proporsi ikan yuwana (juvenile) yang ditangkap</t>
  </si>
  <si>
    <t>Persentase ikan yang ditangkap sebelum mencapai umur dewasa (maturity)</t>
  </si>
  <si>
    <t xml:space="preserve">
 - data poor fisheries: interview kepada responden yang berpengalaman dalam perikanan terkait selama minimal 10 tahun</t>
  </si>
  <si>
    <t>1 = banyak sekali (&gt; 60%)</t>
  </si>
  <si>
    <t>2 = banyak (30 - 60%)</t>
  </si>
  <si>
    <t>3 = sedikit (&lt;30%)</t>
  </si>
  <si>
    <t>Spesies target yang dimanfaatkan, spesies non target yang dimanfaatkan dan tidak dimanfaatkan</t>
  </si>
  <si>
    <t>1 = proporsi target lebih sedikit (&lt; 15% dari total volume)</t>
  </si>
  <si>
    <t>2 = proporsi target sama dgn non-target (16-30% dari total volume)</t>
  </si>
  <si>
    <t>3 = proporsi target lebih banyak (&gt; 31 % dari total volume)</t>
  </si>
  <si>
    <t xml:space="preserve">5.  "Range Collapse" sumberdaya ikan </t>
  </si>
  <si>
    <t>lokasi penangkapan ikan yang semakin jauh</t>
  </si>
  <si>
    <t>Community mapping
data poor fisheries: interview kepada responden yang berpengalaman dalam perikanan terkait selama minimal 10 tahun</t>
  </si>
  <si>
    <t>1 = semakin sulit, tergantung spesies target</t>
  </si>
  <si>
    <t>nelayan memetakan DPI yang semakin sulit untuk mencari ikan target karena kualitas perairan yang menurun (kekeruhan akibat sisa buangan penambangan laut yang terbawa arus)</t>
  </si>
  <si>
    <t>2 = relatif tetap, tergantung spesies target</t>
  </si>
  <si>
    <t>3 = semakin mudah, tergantung spesies target</t>
  </si>
  <si>
    <t>1 = fishing ground menjadi sangat jauh, tergantung spesies target</t>
  </si>
  <si>
    <t>2= fishing ground jauh, tergantung spesies target</t>
  </si>
  <si>
    <t>3= fishing ground relatif tetap jaraknya, tergantung spesies target</t>
  </si>
  <si>
    <t>Populasi spesies ETP (Endangered species, Threatened species, and Protected species) sesuai dengan kriteria CITES</t>
  </si>
  <si>
    <t xml:space="preserve"> - data poor fisheries: interview kepada responden yang berpengalaman dalam perikanan terkait selama minimal 10 tahun</t>
  </si>
  <si>
    <t>1= terdapat individu ETP yang tertangkap tetapi tidak dilepas;</t>
  </si>
  <si>
    <t>2 = tertangkap tetapi dilepas</t>
  </si>
  <si>
    <t>3 = tidak ada individu ETP yang tertangkap</t>
  </si>
  <si>
    <t>RERATA</t>
  </si>
  <si>
    <t>TOTAL</t>
  </si>
  <si>
    <t>Skor Min</t>
  </si>
  <si>
    <t>Skor Max</t>
  </si>
  <si>
    <t>Limbah yang teridentifikasi secara klinis, audio dan atau visual (Contoh :B3-bahan berbahaya &amp; beracun), menggunakan parameter dari KepMen LH 51/2004 ttg Baku Mutu Air Laut Lampiran 3</t>
  </si>
  <si>
    <t xml:space="preserve">1= tercemar; </t>
  </si>
  <si>
    <t>secara visual tidak ada sumber pencemaran baik dari industri maupun rumah tangga (jauh dari pemukiman), teknik penangkapan nelayan juga tidak menggunakan alat atau bahan yang berbahaya bagi perairan</t>
  </si>
  <si>
    <t xml:space="preserve">2=tercemar sedang; </t>
  </si>
  <si>
    <t>3= tidak tercemar</t>
  </si>
  <si>
    <t>Kualitas perairan dilihat dari Tingkat Kekeruhan dan Padatan Tersuspensi Total</t>
  </si>
  <si>
    <t>data sekunder, hasil penelitian lain</t>
  </si>
  <si>
    <t xml:space="preserve">1= &gt; Melebihi baku mutu sesuai KepMen LH 51/2004; </t>
  </si>
  <si>
    <t>tingkat kecerahan mencapai 87% dan TSS 12.56 mg/l (kategori baik)</t>
  </si>
  <si>
    <t xml:space="preserve">2= Sama dengan baku mutu sesuai KepMen LH 51/2004; </t>
  </si>
  <si>
    <t>3=  Dibawah baku mutu sesuai KepMen LH 51/2004</t>
  </si>
  <si>
    <t>Survey dan data sekunder, CITRA SATELIT, foto udara</t>
  </si>
  <si>
    <t>&gt; Persentase  tutupan karang keras hidup (live hard coral cover) dan keanekaragaman karang hidup yang didasarkan atas live form</t>
  </si>
  <si>
    <t xml:space="preserve">1=tutupan rendah, &lt;25%; </t>
  </si>
  <si>
    <t>persentase tutupan (36.66, 38.49, 13.05, 49.60)%, tutupan sedang</t>
  </si>
  <si>
    <t>&gt;&gt; Survey : Transek (2 kali dalam setahun)</t>
  </si>
  <si>
    <t>&gt;&gt; Citra satelite dengan hiper spektral - minimal tiga tahun sekali dengan diikuti oleh survey lapangan</t>
  </si>
  <si>
    <t xml:space="preserve">1=keanekaragaman rendah (H' &lt; 3,2 atau H' &lt; 1); </t>
  </si>
  <si>
    <t xml:space="preserve">keanekaragaman karang (turun aban) ditemukan jenis karang dari genus sinularia, rumphella, sarcophyton, lobophytum, dengan indeks keanekaragaman H' sebesar 0,22 </t>
  </si>
  <si>
    <t>2 = kanekaragaman sedang (3,20&lt;H’&lt;9,97 atau 1&lt;H’&lt;3);</t>
  </si>
  <si>
    <t>3 = keanekaragaman tinggi (H’&gt;9,97 atau H’&gt;3)</t>
  </si>
  <si>
    <t>Luasan, waktu, siklus, distribusi, dan kesuburan perairan, spawning ground, nursery ground, feeding ground, upwelling, nesting beach</t>
  </si>
  <si>
    <t>informasi nelayan</t>
  </si>
  <si>
    <t xml:space="preserve">1=tidak diketahui adanya habitat unik/khusus; </t>
  </si>
  <si>
    <t>sebagian nelayan mengetahui adanya habitat ikan memijah dan bertelur yang umumnya di daerah karang, namun secara khusus nelayan tidak mengetahui lokasi2 spawning ground, nurshery ground, dll</t>
  </si>
  <si>
    <t xml:space="preserve">2=diketahui adanya habitat unik/khusus tapi tidak dikelola dengan baik; </t>
  </si>
  <si>
    <t>3 = diketahui adanya habitat unik/khusus dan dikelola dengan baik</t>
  </si>
  <si>
    <t>Untuk mengetahui dampak perubahan iklim terhadap kondisi perairan dan habitat</t>
  </si>
  <si>
    <t>Survey dan data sekunder, CITRA SATELIT, data deret waktu, monitoring</t>
  </si>
  <si>
    <t>&gt; State of knowledge level :</t>
  </si>
  <si>
    <t>belum ada kajian</t>
  </si>
  <si>
    <t>1= belum adanya kajian tentang dampak perubahan iklim;</t>
  </si>
  <si>
    <t>2= diketahui adanya dampak perubahan iklim tapi tidak diikuti dengan strategi adaptasi dan mitigasi;</t>
  </si>
  <si>
    <t>`</t>
  </si>
  <si>
    <t>3 = diketahui adanya dampak perubahan iklim dan diikuti dengan strategi adaptasi dan mitigasi</t>
  </si>
  <si>
    <t>&gt; state of impact (key indicator menggunakan terumbu karang):</t>
  </si>
  <si>
    <t>1= habitat terkena dampak perubahan iklim (e.g coral bleaching &gt;25%);</t>
  </si>
  <si>
    <t>2= habitat terkena dampak perubahan iklim (e.g coral bleaching 5-25%);</t>
  </si>
  <si>
    <t>3= habitat terkena dampak perubahan iklim (e.g coral bleaching &lt;5%)</t>
  </si>
  <si>
    <r>
      <t xml:space="preserve">2=tutupan sedang, </t>
    </r>
    <r>
      <rPr>
        <sz val="9"/>
        <color indexed="8"/>
        <rFont val="Calibri"/>
        <family val="2"/>
        <scheme val="minor"/>
      </rPr>
      <t xml:space="preserve">≥ 25 - &lt; 50%; </t>
    </r>
  </si>
  <si>
    <r>
      <t xml:space="preserve">3=tutupan tinggi, </t>
    </r>
    <r>
      <rPr>
        <sz val="9"/>
        <color indexed="8"/>
        <rFont val="Calibri"/>
        <family val="2"/>
        <scheme val="minor"/>
      </rPr>
      <t>≥ 50%</t>
    </r>
  </si>
  <si>
    <t>data sekunder, monitoring, hasil penelitian lain</t>
  </si>
  <si>
    <t>DOMAIN HABITAT DAN EKOSISTEM</t>
  </si>
  <si>
    <t>DOMAIN SUMBER DAYA IKAN</t>
  </si>
  <si>
    <t>Penangkapan ikan bersifat destruktif yang dilihat dari penggunaan alat dan metode penangkapan yang merusak dan atau  tidak sesuai peraturan yang berlaku.</t>
  </si>
  <si>
    <t>peraturan penangkapan oleh pemerintah/daerah, adanya laporan nelayan mengenai pengoperasian
suatu jenis alat tangkap yang tidak pada jalur/daerah penangkapan yang diperbolehkan/diizinkan (adanya kapal gaek yang menggunakan pukat di wilayah 2-4 mil perairan matras)</t>
  </si>
  <si>
    <t>2 = frekuensi pelanggaran 5-10 kasus per tahun ;</t>
  </si>
  <si>
    <t>3 = frekuensi pelanggaran &lt;5 kasus per tahun</t>
  </si>
  <si>
    <t xml:space="preserve">Besarnya kapasitas penangkapan dibagi aktivitas penangkapan </t>
  </si>
  <si>
    <t xml:space="preserve">1 = Rasio kapasitas penangkapan &lt; 1; </t>
  </si>
  <si>
    <t xml:space="preserve">2 = Rasio kapasitas penangkapan = 1; </t>
  </si>
  <si>
    <t>3 = Rasio kapasitas penangkapan &gt; 1</t>
  </si>
  <si>
    <t>Aktivitas penangkapan yang dikaitkan dengan luasan, waktu dan keragaman hasil tangkapan</t>
  </si>
  <si>
    <t xml:space="preserve">Statistik Perikanan Tangkap, logbook, survey </t>
  </si>
  <si>
    <t>alat tangkap hanya jaring insang hanyut yang termasuk kategori selektivitas tinggi</t>
  </si>
  <si>
    <t xml:space="preserve"> - Laporan hasil pengawas perikanan
 - data poor fisheries: interview dari nelayan/POKMASWAS</t>
  </si>
  <si>
    <t xml:space="preserve"> - logbook, data statistik
 - data poor fisheries: interview kepada responden yang berpengalaman dalam perikanan terkait selama minimal 10 tahun</t>
  </si>
  <si>
    <t xml:space="preserve"> kapasitas penangkapan (jaring insang hanyut) mencapai 1.46 ton/trip/th dengan rasio kapasitas penangkapan Zona A  sebesar 0.65  (tahun 2018 terhadap 2017)</t>
  </si>
  <si>
    <t>2. Kapasitas Perikanan dan Upaya Penangkapan (Fishing Capacity and Effort)</t>
  </si>
  <si>
    <t>3. Selektivitas penangkapan</t>
  </si>
  <si>
    <t>DOMAIN TEKNOLOGI PENANGKAPAN IKAN</t>
  </si>
  <si>
    <r>
      <t>1=frekuensi pelanggaran &gt; 10 kasus per tahun</t>
    </r>
    <r>
      <rPr>
        <b/>
        <sz val="9"/>
        <color indexed="8"/>
        <rFont val="Calibri"/>
        <family val="2"/>
        <scheme val="minor"/>
      </rPr>
      <t xml:space="preserve"> </t>
    </r>
    <r>
      <rPr>
        <sz val="9"/>
        <color indexed="8"/>
        <rFont val="Calibri"/>
        <family val="2"/>
        <scheme val="minor"/>
      </rPr>
      <t xml:space="preserve">; </t>
    </r>
  </si>
  <si>
    <r>
      <t xml:space="preserve">1 = </t>
    </r>
    <r>
      <rPr>
        <sz val="9"/>
        <color indexed="8"/>
        <rFont val="Calibri"/>
        <family val="2"/>
        <scheme val="minor"/>
      </rPr>
      <t xml:space="preserve">rendah (&gt; 75%) ; </t>
    </r>
  </si>
  <si>
    <r>
      <t xml:space="preserve">2 = </t>
    </r>
    <r>
      <rPr>
        <sz val="9"/>
        <color indexed="8"/>
        <rFont val="Calibri"/>
        <family val="2"/>
        <scheme val="minor"/>
      </rPr>
      <t xml:space="preserve">sedang (50-75%) ; </t>
    </r>
  </si>
  <si>
    <r>
      <t xml:space="preserve">3 = </t>
    </r>
    <r>
      <rPr>
        <sz val="9"/>
        <color indexed="8"/>
        <rFont val="Calibri"/>
        <family val="2"/>
        <scheme val="minor"/>
      </rPr>
      <t>tinggi (kurang dari 50%) penggunaan alat tangkap yang tidak selektif)</t>
    </r>
  </si>
  <si>
    <t>Keterlibatan pemangku kepentingan</t>
  </si>
  <si>
    <t xml:space="preserve">1 = &lt; 50%;  </t>
  </si>
  <si>
    <t xml:space="preserve">2 = 50-100%; </t>
  </si>
  <si>
    <t>3 = 100 %</t>
  </si>
  <si>
    <t xml:space="preserve">1 = lebih dari 5 kali/tahun; </t>
  </si>
  <si>
    <t>2 kasus pada 2018 dan 2019 (konflik dengan kapal Gaek yang beroperasi diperairan depan matras sekitar 4 mil, sudah dikomunikasikanke aparat kelurahan)</t>
  </si>
  <si>
    <t xml:space="preserve">2 = 2-5 kali/tahun; </t>
  </si>
  <si>
    <t>3 = kurang dari 2 kali/tahun</t>
  </si>
  <si>
    <t xml:space="preserve">3. Pemanfaatan pengetahuan lokal dalam pengelolaan sumberdaya ikan  (termasuk di dalamnya TEK, traditional ecological knowledge)            </t>
  </si>
  <si>
    <t>Pemanfaatan pengetahuan lokal yang terkait dengan pengelolaan perikanan</t>
  </si>
  <si>
    <t xml:space="preserve">1 = tidak ada; </t>
  </si>
  <si>
    <t>pengetahuan nelayan terkait lokasi ikan dan musim tangkap, lebih kepada pengalaman individu, pengetahuan lokal secara umum tidak ada</t>
  </si>
  <si>
    <t xml:space="preserve">2 = ada tapi tidak efektif; </t>
  </si>
  <si>
    <t>3 = ada dan efektif digunakan</t>
  </si>
  <si>
    <r>
      <t>Resources conflict, policy conflict, fishing gear conflict</t>
    </r>
    <r>
      <rPr>
        <sz val="9"/>
        <color indexed="8"/>
        <rFont val="Calibri"/>
        <family val="2"/>
        <scheme val="minor"/>
      </rPr>
      <t>, konflik antar sector.</t>
    </r>
  </si>
  <si>
    <t>DOMAIN SOSIAL</t>
  </si>
  <si>
    <t>keterlibatan stakeholder kurang (kewenangan pemberdayaan nelayan kecil di kabupaten, sedang perikanan tangkap di provinsi), kurang terkoordinasi antar provinsi dan kabupaten</t>
  </si>
  <si>
    <t>partisipasi stakehoder</t>
  </si>
  <si>
    <t xml:space="preserve">laporan nelayan, pokmaswas, data laporan pengawas perikanan </t>
  </si>
  <si>
    <t>wawancara nelayan berpengalaman diatas 10 tahun</t>
  </si>
  <si>
    <t>Perubahan nilai/jumlah aset usaha RTP cat : aset usaha perikanan atau aset RT, yang didapatkan dari usaha perikanan</t>
  </si>
  <si>
    <t xml:space="preserve">1 = nilai aset berkurang (lebih dari 50%);  </t>
  </si>
  <si>
    <t>kepemilikan aset (perahu dan alat tangkap) tetap</t>
  </si>
  <si>
    <t xml:space="preserve">2 = nilai aset tetap (kurang dari 50%); </t>
  </si>
  <si>
    <t>3 = nilai aset bertambah (di atas 50%)</t>
  </si>
  <si>
    <t>Rumah Tangga Perikanan adalah rumah tangga nelayan, pengolah ikan dan pedagang ikan yang pendapatan utamanya dihasilkan dari kegiatan perikanan</t>
  </si>
  <si>
    <t xml:space="preserve">1= kurang dari rata-rata UMR, </t>
  </si>
  <si>
    <t xml:space="preserve">2= sama dengan rata-rata UMR, </t>
  </si>
  <si>
    <t>3 = &gt; rata-rata UMR</t>
  </si>
  <si>
    <t>wawancara nelayan</t>
  </si>
  <si>
    <t>DOMAIN EKONOMI</t>
  </si>
  <si>
    <t>1. Kepatuhan terhadap prinsip-prinsip perikanan yang bertanggung jawab dalam pengelolaan perikanan yang telah ditetapkan baik secara formal maupun non-formal</t>
  </si>
  <si>
    <t>Tingkat kepatuhan (compliance) seluruh pemangku kepentingan WPP terhadap aturan main baikformal maupun tidak formal</t>
  </si>
  <si>
    <t>Monitoring ketaatan:</t>
  </si>
  <si>
    <t xml:space="preserve">1= lebih dari 5 kali terjadi pelanggaran hukum dalam pengelolaan perikanan; </t>
  </si>
  <si>
    <t>pelanggaran wilayah operasional pada jalur tangkap I (adanya kapal gaek yang masuk ke peairan sekitar 4 mil pada tahun 2018)</t>
  </si>
  <si>
    <t xml:space="preserve">1. Laporan/catatan terhadap pelanggaran formal dari pengawas, </t>
  </si>
  <si>
    <t xml:space="preserve">2 = 2-4 kali terjadi pelanggaran hukum; </t>
  </si>
  <si>
    <t>2. Wawancara/kuisioner (key person) terhadap pelanggaran non formal termasuk ketaaatan terhadap peraturan sendiri maupun peraturan diatasnya</t>
  </si>
  <si>
    <t>3 = kurang dari 2 kali pelanggaran hukum</t>
  </si>
  <si>
    <t>3. Perlu tambahan informasi mengenai kualitas kasus dengan contohnya</t>
  </si>
  <si>
    <t>Non formal</t>
  </si>
  <si>
    <t>1 sampai 3 kali laporan dari nelayan terkait keberadaan kapal gaek pada tahun 2018</t>
  </si>
  <si>
    <t xml:space="preserve">1= lebih dari 5 informasi pelanggaran, </t>
  </si>
  <si>
    <t xml:space="preserve">2= lebih dari 3 informasi pelanggaran, </t>
  </si>
  <si>
    <t>3= tidak ada  informasi pelanggaran</t>
  </si>
  <si>
    <t>Sejauh mana kelengkapan regulasi dalam pengelolaan perikanan tersedia, untuk mengatur praktek pemanfaatan sumberdaya ikan sesuai dengan domain EAFM, yaitu; regulasi terkait keberlanjutan sumberdaya ikan, habitat dan ekosistem, teknik penangkapan ikan, sosial, ekonomi dan kelembagaan</t>
  </si>
  <si>
    <t xml:space="preserve">1) Benchmark sesuai dengan Peraturan nasional, pemda seharusnya juga membuat peraturan turunannya  </t>
  </si>
  <si>
    <t xml:space="preserve">1 = tidak ada regulasi hingga tersedianya regulasi pengelolaan perikanan yang mencakup dua domain; </t>
  </si>
  <si>
    <t xml:space="preserve">2) membandingkan situasi sekarang dengan yang sebelumnya  </t>
  </si>
  <si>
    <t xml:space="preserve">2 = tersedianya regulasi yang mencakup pengaturan perikanan untuk 3 - 5 domain; </t>
  </si>
  <si>
    <t xml:space="preserve">3) replikasi kearifan lokal  </t>
  </si>
  <si>
    <t>3 = tersedia regulasi lengkap untuk mendukung pengelolaan perikanan dari 6 domain</t>
  </si>
  <si>
    <t>Elaborasi untuk poin 2</t>
  </si>
  <si>
    <t>jumlah tetap sampai 2019</t>
  </si>
  <si>
    <t xml:space="preserve">1= ada tapi jumlahnya berkurang; </t>
  </si>
  <si>
    <t xml:space="preserve">2= ada tapi jumlahnya tetap; </t>
  </si>
  <si>
    <t>3= ada dan jumlahnya bertambah</t>
  </si>
  <si>
    <t>Ada atau tidak penegakan aturan main dan efektivitasnya</t>
  </si>
  <si>
    <t>Survey dilakukan melalui wawancara/ kuisioner:</t>
  </si>
  <si>
    <t xml:space="preserve">1=tidak ada penegakan aturan main; </t>
  </si>
  <si>
    <t>ada aturan main</t>
  </si>
  <si>
    <t>1)  ketersediaan alat pengawasan, orang</t>
  </si>
  <si>
    <t xml:space="preserve">2=ada penegakan aturan main namun tidak efektif; </t>
  </si>
  <si>
    <t xml:space="preserve">2)  bentuk dan intensitas penindakan (teguran, hukuman)  </t>
  </si>
  <si>
    <t>3=ada penegakan aturan main dan efektif</t>
  </si>
  <si>
    <t xml:space="preserve">1= tidak ada alat dan orang; </t>
  </si>
  <si>
    <t>ada alat (Spedboat dan kapal pengawas) dan orang (pengawas perikanan) serta tindakan</t>
  </si>
  <si>
    <t>2=ada alat dan orang tapi tidak ada tindakan;</t>
  </si>
  <si>
    <t>3= ada alat dan orang serta ada tindakan</t>
  </si>
  <si>
    <t xml:space="preserve">1= tidak ada teguran maupun hukuman; </t>
  </si>
  <si>
    <t>ada teguran atau hukuman</t>
  </si>
  <si>
    <t xml:space="preserve">2= ada teguran atau hukuman; </t>
  </si>
  <si>
    <t>3=ada teguran dan hukuman</t>
  </si>
  <si>
    <t>Ada atau tidaknya mekanisme pengambilan keputusan (SOP) dalam pengelolaan perikanan</t>
  </si>
  <si>
    <t>Survey dilakukan dengan : analisis dokumen antar lembaga dan analisis stakeholder melalui wawancara/kuisioner</t>
  </si>
  <si>
    <t>1=tidak ada mekanisme pengambilan keputusan;</t>
  </si>
  <si>
    <t>ada pokmaswas, tp berdasarkan SOP hanya memberikan informasi dalam btk lap ke dinas prov</t>
  </si>
  <si>
    <t xml:space="preserve">2=ada mekanisme tapi tidak berjalan efektif; </t>
  </si>
  <si>
    <t>3=ada  mekanisme dan berjalan efektif</t>
  </si>
  <si>
    <t xml:space="preserve">1= ada keputusan tapi tidak dijalankan; </t>
  </si>
  <si>
    <t>tindak lanjut dari lap pokmaswas dilakukan oleh dinas (seringkali lap berupa keberadaan kapal isap)</t>
  </si>
  <si>
    <t xml:space="preserve">2= ada keputusan tidak sepenuhnya dijalankan; </t>
  </si>
  <si>
    <t>3= ada keputusan dijalankan sepenuhnya</t>
  </si>
  <si>
    <t>Ada atau tidaknya RPP untuk wilayah pengelolaan perikanan dimaksud</t>
  </si>
  <si>
    <t>Survey dilakukan dengan wawancara/kuisioner:</t>
  </si>
  <si>
    <t xml:space="preserve">1=belum ada RPP; </t>
  </si>
  <si>
    <t>belum ada RPP</t>
  </si>
  <si>
    <t>1. Adakah atau tidak RPP disuatu daerah</t>
  </si>
  <si>
    <t xml:space="preserve">2=ada RPP namun belum sepenuhnya dijalankan; </t>
  </si>
  <si>
    <t>2. Dilaksanakan atau tidak  RPP  yang telah dibuat</t>
  </si>
  <si>
    <t>3=ada RPP dan telah dijalankan sepenuhnya</t>
  </si>
  <si>
    <t>Semakin tinggi tingkat sinergi antar lembaga (span of control-nya rendah) maka tingkat efektivitas pengelolaan perikanan akan semakin baik</t>
  </si>
  <si>
    <t xml:space="preserve">1=konflik antar lembaga (kebijakan antar lembaga berbeda kepentingan); </t>
  </si>
  <si>
    <t>tidak ada konflik pengelolaan, namun koordinasi antara kabupaten dan provinsi masih belum efektif</t>
  </si>
  <si>
    <t xml:space="preserve">2 = komunikasi antar lembaga tidak efektif; </t>
  </si>
  <si>
    <t>3 = sinergi antar lembaga berjalan baik</t>
  </si>
  <si>
    <t>Semakin tinggi tingkat sinergi antar kebijakan  maka tingkat efektivitas pengelolaan perikanan akan semakin baik</t>
  </si>
  <si>
    <t xml:space="preserve">1= terdapat kebijakan yang saling bertentangan; </t>
  </si>
  <si>
    <t>kebijakan belum saling mendukung</t>
  </si>
  <si>
    <t xml:space="preserve">2 = kebijakan tidak saling mendukung; </t>
  </si>
  <si>
    <t>3 = kebijakan saling mendukung</t>
  </si>
  <si>
    <t xml:space="preserve">Seberapa besar frekuensi peningkatan kapasitas pemangku kepentingan dalam pengelolaan perikanan berbasis ekosistem </t>
  </si>
  <si>
    <t>Survey  dilakukan dengan wawancara/kuisioner terhadap:</t>
  </si>
  <si>
    <t xml:space="preserve">1=tidak ada peningkatan; </t>
  </si>
  <si>
    <t>kegiatan peningkatan keahlian oleh instansi maupun perguruan tinggi rutin diikuti satu tahun minimal1 kali, dan efektif untuk pekerjaan, namun peningkatan keahlian untuk nelayan masihterbatas hanya pada ketua nelayan saja dengan frekuensi hanya 1 kali dalam 1 tahun</t>
  </si>
  <si>
    <t>1) Ada atau tidak, berapa kali</t>
  </si>
  <si>
    <t>2 = ada tapi tidak difungsikan (keahlian yang didapat tidak sesuai dengan fungsi pekerjaannya)</t>
  </si>
  <si>
    <t>2) Materi</t>
  </si>
  <si>
    <t>3 = ada dan difungsikan (keahlian yang didapat sesuai dengan fungsi pekerjaannya)</t>
  </si>
  <si>
    <t>DOMAIN KELEMBAGAAN</t>
  </si>
  <si>
    <t>sedang</t>
  </si>
  <si>
    <t>baik</t>
  </si>
  <si>
    <t>Nilai Komposit</t>
  </si>
  <si>
    <t>buruk</t>
  </si>
  <si>
    <t xml:space="preserve">sedang </t>
  </si>
  <si>
    <t>Logbook, data statistik perikanan tangkap</t>
  </si>
  <si>
    <t xml:space="preserve">
 - data poor fisheries: interview kepada responden yang berpengalaman dalam perikanan terkait selama minimal 10 tahun, untuk spesies dominan yang secara total memiliki volume lebih dari 50% hasil tangkapan</t>
  </si>
  <si>
    <t>proporsi ikan target lebih banyak</t>
  </si>
  <si>
    <t>nelayan memetakan wilayah DPI dengan ikan target relatif tetap (zona DPI tidak berubah, hanya semakin jauh)</t>
  </si>
  <si>
    <t>DOMAIN SDI</t>
  </si>
  <si>
    <t>Data sekunder, sampling, monitoring,</t>
  </si>
  <si>
    <t>&gt;&gt; Sampling dan monitoring : 4 kali dalam satu tahun (mewakili musim dan peralihan)</t>
  </si>
  <si>
    <t>Survey, monitoring dan data sekunder, CITRA SATELIT</t>
  </si>
  <si>
    <t>kecerahan mencapai 70-82%, TSS 10-13.9mg/l (kategori baik)</t>
  </si>
  <si>
    <t xml:space="preserve">&gt;&gt; monitoring : dengan coastal bouy/ water quality checker (continous), Citra satelit (data deret waktu) dan sedimen trap (setahun sekali) =&gt; pengukuran turbidity di Lab </t>
  </si>
  <si>
    <t xml:space="preserve">tutupan karang di perairan (37.34, 37.50, 32.14%), kategori baik, ada 1 karang yang rusak berat dengan tutupan karang 0%, (54,7%) tutupan karang telah berubah menjadi Turf Alga 5,5 km dr pantai, luas sekitar 27 ha </t>
  </si>
  <si>
    <t>keanekaragaman karang (karang kering Rebo) ditemukan jenis karang dari genus Nephthea dan Dendronephthya dengan indeks keanekaragaman H' sebesar 0,28</t>
  </si>
  <si>
    <t xml:space="preserve">GIS dgn informasi Citra Satelit, Informasi Nelayan, SPAGs (Kerapu dan kakap), ekspedisi oseanografi </t>
  </si>
  <si>
    <t>habitat cumi bertelur dan habitat ikan memijah dan  dijaga</t>
  </si>
  <si>
    <t xml:space="preserve"> - Laporan hasil pengawas perikanan, survey
 - data poor fisheries: laporan dari kepolisian, interview dari nelayan/POKMASWAS</t>
  </si>
  <si>
    <t>terdapat pelanggaran operasional, yaitu DPI tidak sesuai SIPI (nelayan Jawa Barat)</t>
  </si>
  <si>
    <t xml:space="preserve"> - survey, logbook
 - data poor fisheries: interview kepada responden yang berpengalaman dalam perikanan terkait selama minimal 10 tahun</t>
  </si>
  <si>
    <t>kapasitas penangkapan 2018 sebesar 26.62 ton/tip/th, dan 69.75ton/trip/th tahun 2017, rasio kapasitas penangkapan (pancing) sebesar 2.62</t>
  </si>
  <si>
    <t>alat tangkap hanya pancing yang termasuk kategori selektivitas tinggi</t>
  </si>
  <si>
    <t>DOMAIN TEKNIK PENANGPAN IKAN</t>
  </si>
  <si>
    <t>Skor Minn</t>
  </si>
  <si>
    <t>Pencatatan partisipasi dilaksanakan secara kontinyu sesuai dengan pentahapan pengelolaan perikanan.  Evaluasi dari pencatatan ini dilakukan setiap tahap dan siklus pengelolaan. Persentase keterlibatan diukur dari jumlah tipe pemangku kepentingan, bukan individu pemangku kepentingan</t>
  </si>
  <si>
    <t>keterlibatan instansi dominan pada armada tangkap diatas 5 GT untuk masalah regulasi, untuk nelayan kurang dari 5 GT dalam bentuk bantuan perahu dan alat tangkap ( 3 bantuan tahun 2018)</t>
  </si>
  <si>
    <t>Arahan pengumpulan data konflik adalah setiap semester (2 kali setahun) atau sesuai musim (asumsi level of competition berbeda by musim)</t>
  </si>
  <si>
    <t>tidak pernah konflik dengan kapal isap, krn belum masuk lokasi DPI, tp menolak keras masuknya tambang di depan perairan turun aban</t>
  </si>
  <si>
    <t>Recording pemanfaatan TEK dilaksanakan secara kontinyu sesuai dengan pentahapan pengelolaan perikanan.  Evaluasi dari record ini dilakukan setiap siklus pengelolaan dan dilakukan secara partisipatif</t>
  </si>
  <si>
    <t>tidak ada pengetahuan lokal, kebanyakan sudah menggunakan GPS</t>
  </si>
  <si>
    <t>Arahan frekuensi survey dan pengumpulan data pendapatan RTP rata-rata setahun dengan mempertimbangkan musim selama lima tahun (sumber data : susenas BPS)</t>
  </si>
  <si>
    <t>aset alat tangkap dan perahu tetap</t>
  </si>
  <si>
    <t>Survei pendapatan rumah tangga perikanan dengan pendekatan sampling yang sesuai dengan kaidah ilmiah yang berlaku, dimana pendapatan yang diukur dan dibandingkan dengan UMR adalah pendapatan individu yang berasal dari kegiatan perikanan pada unit perikanan yang dikaji</t>
  </si>
  <si>
    <t>adanya nelayan andon yang masuk wilayah DPI nelayan lokal(2-3 laporan dalam 1 tahun)</t>
  </si>
  <si>
    <t>ada alat (speddboat), orang (pengawas perikanan, danlanut), dan tindakanpelanggaran</t>
  </si>
  <si>
    <t>ada teguran dan hukuman</t>
  </si>
  <si>
    <r>
      <t>b</t>
    </r>
    <r>
      <rPr>
        <b/>
        <sz val="9"/>
        <color indexed="30"/>
        <rFont val="Calibri"/>
        <family val="2"/>
        <scheme val="minor"/>
      </rPr>
      <t>b</t>
    </r>
  </si>
  <si>
    <t>nelayan memetakan DPI dengan wilayah perairan relatif tetap (masih di perairan rebo)</t>
  </si>
  <si>
    <t>TSS mencapai 30 mg/l (baik)</t>
  </si>
  <si>
    <t>persentase tutupan karang bui Rebo sebesar 13.47% dan 9%</t>
  </si>
  <si>
    <t xml:space="preserve">jenis karang yang ada Acropora Digitate dan Acropora Tabulate </t>
  </si>
  <si>
    <t>diketahui nya lokasi cumi bertelur di karang dan dijaga</t>
  </si>
  <si>
    <t>kapasitas penangkapan (bagan tancap) sebesar 0.61 ton/trip/th pada 2018, dan 7.63ton/trip/h pada 2017, dengan rasio kapasitas penangkapan 12.48</t>
  </si>
  <si>
    <t>ala tangkap hanya bagan tancap dengan selektifitas tinggi</t>
  </si>
  <si>
    <t>DOMAIN TEKNOLOGI PENANGKAPAN</t>
  </si>
  <si>
    <t>keterlibatan stakeholder kurang (kewenangan pemberdayaan nelayan kecil di kabupaten,sedang perikanan tangkap di provinsi), kurang terkoordinasi antar provinsi dan kabupaten</t>
  </si>
  <si>
    <t>konflik dengan KIP yang baru masuk, beroperasi sekitar 3-5 mil di perairan rebo, dengan kapal TI ponton tidak konflik, tp membuat kesepakatan bhw merekahanya beroperasi selama 2 tn saja dr 2019</t>
  </si>
  <si>
    <t>pemasangan bagan berlokasi di tempat yg biasa ikan bergerombol</t>
  </si>
  <si>
    <t>pendapatan rata-rata nelayan dalam kelompok bagan untuk musim tangkap dalam 1 tahun mencapai Rp 8.252.401.05, tapi tidak setiap tahun memperoleh hasil yang sama karena bagan dapat rusak pada saat gelombang besar</t>
  </si>
  <si>
    <t>terjadi pelanggaran operasional: Memiliki izin tapi melanggar ketentuan: alat tangkap,fishing ground, port of call, 4 Kasus (Nelayan Jawa Barat, Nelayan Sungai Kakap(Kalimantan Barat),Nelayan Sunsang(Sum-Sel))</t>
  </si>
  <si>
    <t xml:space="preserve">ketua nelayan melaporkan adanya kapal isap yang masuk ke perairan rebo sekitar 3-4 mil ke kantor lurah dan mengadakan demo menolak kapal isap, krn dianggap akan mempengaruhi hasil tangkapan bagan akibat rusaknya terumbu karang </t>
  </si>
  <si>
    <t>ada regulasi terkait ukuran kapal dan alat tangkap  yang diperbolehkan, wilayah operasi, perizinan, dan pengawasan</t>
  </si>
  <si>
    <t>ada alat (speedboat), pengawas perikanan dan danlanut, dan tindakan</t>
  </si>
  <si>
    <t>kebijakan antar sektor belum sinergi</t>
  </si>
  <si>
    <t>pelanggaran wilayah operasional, tidak sesuai dengan SIPI</t>
  </si>
  <si>
    <t>Kepemilikan Aset</t>
  </si>
  <si>
    <t>Pendapatan rumah tangga perikanan (RTP)</t>
  </si>
  <si>
    <t>kebijakan antar sektor belum saling mendukung</t>
  </si>
  <si>
    <t>pendapatan rata-rata nelayan sebesar Rp.709.392,92,- dibawah UMR Kabupaten Bangka Rp 2.534.673,-</t>
  </si>
  <si>
    <t>pendapatan rata-rata  nelayan Rp 2.733.823.28 sedikit diatas UMR Kabupaten Bangka Rp 2.534.673,-</t>
  </si>
  <si>
    <t>Tingkat permintaan</t>
  </si>
  <si>
    <t>hasil tangkapan 50% dijual, dan sisanya ikan berukuran kecil dikonsumsi sendiri</t>
  </si>
  <si>
    <t>seluruh hasil tangkapan diambil pengepul</t>
  </si>
  <si>
    <t>persentase hasil tangkapan yang laku terjual</t>
  </si>
  <si>
    <t>3. Tingkat permintaan</t>
  </si>
  <si>
    <t>kepemilikan perahu tetap, namun bagan harus selalu diperbaharui setiap maksimal 2 musim</t>
  </si>
  <si>
    <t>Flag Model</t>
  </si>
  <si>
    <t>persentase ikan juvenil, masih ada yang tertangkap sekitar 30%</t>
  </si>
  <si>
    <t>3 = 100% laku terjual</t>
  </si>
  <si>
    <t>2 =  50% laku terjual</t>
  </si>
  <si>
    <t>1 =  25% laku terjual ;</t>
  </si>
  <si>
    <t>ada dan jumlah tetap</t>
  </si>
  <si>
    <t>terjadi pelangaran ketentuan berupa alat tangkap,fishing ground, port of call, 4 Kasus (Nelayan Jawa Barat, Nelayan Sungai Kakap(Kalimantan Barat),Nelayan Sunsang(Sum-Sel)), DPI tidak sesuai SIPI, 1 kasus (nelayan jawa barat)</t>
  </si>
  <si>
    <t>CPUE rata-rata per tahun 0.075, cenderung stabil dengan sedikit peningkatan sebesar 0.76% di tahun 2018</t>
  </si>
  <si>
    <t>CPUE rata-rata per tahun 0.48, cenderung menurun sebesar 1.17% pada tahun 2018</t>
  </si>
  <si>
    <t>CPUE rata-rata per tahun 0.89, cenderung menurun per tahun dengan rata-rata sebesar 18.81%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</si>
</sst>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_(* \(#,##0\);_(* &quot;-&quot;_);_(@_)"/>
    <numFmt numFmtId="43" formatCode="_(* #,##0.00_);_(* \(#,##0.00\);_(* &quot;-&quot;??_);_(@_)"/>
    <numFmt numFmtId="164" formatCode="_(* #,##0.00_);_(* \(#,##0.00\);_(* &quot;-&quot;_);_(@_)"/>
    <numFmt numFmtId="166" formatCode="0.0"/>
    <numFmt numFmtId="167" formatCode="_(* #,##0.0_);_(* \(#,##0.0\);_(* &quot;-&quot;??_);_(@_)"/>
  </numFmts>
  <fonts count="24" x14ac:knownFonts="1">
    <font>
      <sz val="11"/>
      <color theme="1"/>
      <name val="Calibri"/>
      <family val="2"/>
      <scheme val="minor"/>
    </font>
    <font>
      <b/>
      <sz val="11"/>
      <color theme="1"/>
      <name val="Calibri"/>
      <family val="2"/>
      <scheme val="minor"/>
    </font>
    <font>
      <sz val="11"/>
      <name val="Calibri"/>
      <family val="2"/>
    </font>
    <font>
      <b/>
      <sz val="12"/>
      <color rgb="FF000000"/>
      <name val="Calibri"/>
      <family val="2"/>
    </font>
    <font>
      <b/>
      <sz val="12"/>
      <color theme="1"/>
      <name val="Calibri"/>
      <family val="2"/>
      <scheme val="minor"/>
    </font>
    <font>
      <sz val="11"/>
      <color theme="1"/>
      <name val="Calibri"/>
      <family val="2"/>
      <scheme val="minor"/>
    </font>
    <font>
      <b/>
      <sz val="11"/>
      <color rgb="FF000000"/>
      <name val="Arial"/>
      <family val="2"/>
    </font>
    <font>
      <b/>
      <sz val="10"/>
      <color rgb="FF000000"/>
      <name val="Arial"/>
      <family val="2"/>
    </font>
    <font>
      <sz val="11"/>
      <name val="Calibri"/>
      <family val="2"/>
      <scheme val="minor"/>
    </font>
    <font>
      <b/>
      <sz val="14"/>
      <color theme="1"/>
      <name val="Calibri"/>
      <family val="2"/>
      <scheme val="minor"/>
    </font>
    <font>
      <b/>
      <sz val="9"/>
      <name val="Calibri"/>
      <family val="2"/>
      <scheme val="minor"/>
    </font>
    <font>
      <sz val="9"/>
      <name val="Calibri"/>
      <family val="2"/>
      <scheme val="minor"/>
    </font>
    <font>
      <sz val="9"/>
      <color rgb="FFFF0000"/>
      <name val="Calibri"/>
      <family val="2"/>
      <scheme val="minor"/>
    </font>
    <font>
      <b/>
      <sz val="9"/>
      <color theme="1"/>
      <name val="Calibri"/>
      <family val="2"/>
      <scheme val="minor"/>
    </font>
    <font>
      <b/>
      <sz val="8"/>
      <color theme="1"/>
      <name val="Calibri"/>
      <family val="2"/>
      <scheme val="minor"/>
    </font>
    <font>
      <b/>
      <sz val="10"/>
      <name val="Calibri"/>
      <family val="2"/>
      <scheme val="minor"/>
    </font>
    <font>
      <b/>
      <sz val="10"/>
      <color theme="1"/>
      <name val="Calibri"/>
      <family val="2"/>
      <scheme val="minor"/>
    </font>
    <font>
      <sz val="9"/>
      <color theme="1"/>
      <name val="Calibri"/>
      <family val="2"/>
      <scheme val="minor"/>
    </font>
    <font>
      <sz val="9"/>
      <color indexed="8"/>
      <name val="Calibri"/>
      <family val="2"/>
      <scheme val="minor"/>
    </font>
    <font>
      <b/>
      <sz val="9"/>
      <color indexed="8"/>
      <name val="Calibri"/>
      <family val="2"/>
      <scheme val="minor"/>
    </font>
    <font>
      <i/>
      <sz val="9"/>
      <color theme="1"/>
      <name val="Calibri"/>
      <family val="2"/>
      <scheme val="minor"/>
    </font>
    <font>
      <b/>
      <sz val="9"/>
      <color rgb="FF0070C0"/>
      <name val="Calibri"/>
      <family val="2"/>
      <scheme val="minor"/>
    </font>
    <font>
      <sz val="9"/>
      <color rgb="FF0070C0"/>
      <name val="Calibri"/>
      <family val="2"/>
      <scheme val="minor"/>
    </font>
    <font>
      <b/>
      <sz val="9"/>
      <color indexed="3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59999389629810485"/>
        <bgColor indexed="64"/>
      </patternFill>
    </fill>
    <fill>
      <patternFill patternType="solid">
        <fgColor rgb="FFFF0000"/>
        <bgColor indexed="64"/>
      </patternFill>
    </fill>
    <fill>
      <patternFill patternType="solid">
        <fgColor theme="4" tint="0.39997558519241921"/>
        <bgColor indexed="64"/>
      </patternFill>
    </fill>
    <fill>
      <patternFill patternType="solid">
        <fgColor rgb="FF00B050"/>
        <bgColor indexed="64"/>
      </patternFill>
    </fill>
    <fill>
      <patternFill patternType="solid">
        <fgColor rgb="FF9BBB59"/>
        <bgColor indexed="64"/>
      </patternFill>
    </fill>
    <fill>
      <patternFill patternType="solid">
        <fgColor theme="5" tint="0.39997558519241921"/>
        <bgColor indexed="64"/>
      </patternFill>
    </fill>
    <fill>
      <patternFill patternType="solid">
        <fgColor rgb="FFFFFFFF"/>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1" fontId="5" fillId="0" borderId="0" applyFont="0" applyFill="0" applyBorder="0" applyAlignment="0" applyProtection="0"/>
    <xf numFmtId="43" fontId="5" fillId="0" borderId="0" applyFont="0" applyFill="0" applyBorder="0" applyAlignment="0" applyProtection="0"/>
  </cellStyleXfs>
  <cellXfs count="332">
    <xf numFmtId="0" fontId="0" fillId="0" borderId="0" xfId="0"/>
    <xf numFmtId="0" fontId="1" fillId="0" borderId="0" xfId="0" applyFont="1"/>
    <xf numFmtId="0" fontId="1" fillId="0" borderId="1" xfId="0" applyFont="1" applyBorder="1"/>
    <xf numFmtId="0" fontId="0" fillId="0" borderId="1" xfId="0" applyBorder="1"/>
    <xf numFmtId="1" fontId="0" fillId="0" borderId="1" xfId="0" applyNumberFormat="1" applyBorder="1" applyAlignment="1">
      <alignment horizontal="center"/>
    </xf>
    <xf numFmtId="0" fontId="0" fillId="0" borderId="0" xfId="0" applyBorder="1"/>
    <xf numFmtId="0" fontId="0" fillId="0" borderId="1" xfId="0" applyBorder="1" applyAlignment="1">
      <alignment horizontal="center"/>
    </xf>
    <xf numFmtId="1" fontId="0" fillId="0" borderId="0" xfId="0" applyNumberFormat="1"/>
    <xf numFmtId="1" fontId="0" fillId="0" borderId="1" xfId="0" applyNumberFormat="1" applyBorder="1"/>
    <xf numFmtId="1" fontId="1" fillId="0" borderId="0" xfId="0" applyNumberFormat="1" applyFont="1" applyBorder="1"/>
    <xf numFmtId="0" fontId="1" fillId="0" borderId="1" xfId="0" applyFont="1" applyFill="1" applyBorder="1" applyAlignment="1">
      <alignment horizontal="right"/>
    </xf>
    <xf numFmtId="1" fontId="1" fillId="0" borderId="1" xfId="0" applyNumberFormat="1" applyFont="1" applyBorder="1"/>
    <xf numFmtId="0" fontId="3" fillId="0" borderId="0" xfId="0" applyFont="1" applyFill="1" applyBorder="1"/>
    <xf numFmtId="0" fontId="1" fillId="0" borderId="0" xfId="0" applyFont="1" applyAlignment="1">
      <alignment horizontal="right"/>
    </xf>
    <xf numFmtId="0" fontId="4" fillId="0" borderId="0" xfId="0" applyFont="1"/>
    <xf numFmtId="0" fontId="1" fillId="0" borderId="0" xfId="0" applyFont="1" applyBorder="1"/>
    <xf numFmtId="0" fontId="6" fillId="0" borderId="0" xfId="0" applyFont="1" applyFill="1" applyBorder="1"/>
    <xf numFmtId="1" fontId="0" fillId="3" borderId="1" xfId="0" applyNumberFormat="1" applyFill="1" applyBorder="1" applyAlignment="1">
      <alignment horizontal="center"/>
    </xf>
    <xf numFmtId="1" fontId="1" fillId="0" borderId="0" xfId="0" applyNumberFormat="1" applyFont="1"/>
    <xf numFmtId="1" fontId="0" fillId="0" borderId="0" xfId="0" applyNumberFormat="1" applyFill="1" applyBorder="1"/>
    <xf numFmtId="1" fontId="1" fillId="0" borderId="0" xfId="0" applyNumberFormat="1" applyFont="1" applyFill="1" applyBorder="1"/>
    <xf numFmtId="0" fontId="0" fillId="0" borderId="0" xfId="0" applyFill="1" applyBorder="1"/>
    <xf numFmtId="0" fontId="7" fillId="0" borderId="0" xfId="0" applyFont="1" applyFill="1" applyBorder="1"/>
    <xf numFmtId="0" fontId="0" fillId="0" borderId="4" xfId="0" applyBorder="1"/>
    <xf numFmtId="0" fontId="0" fillId="0" borderId="5" xfId="0" applyBorder="1"/>
    <xf numFmtId="0" fontId="0" fillId="0" borderId="6" xfId="0" applyBorder="1"/>
    <xf numFmtId="0" fontId="1" fillId="0" borderId="3" xfId="0" applyFont="1" applyBorder="1"/>
    <xf numFmtId="1" fontId="0" fillId="0" borderId="0" xfId="0" applyNumberFormat="1" applyFill="1"/>
    <xf numFmtId="1" fontId="1" fillId="0" borderId="0" xfId="0" applyNumberFormat="1" applyFont="1" applyFill="1"/>
    <xf numFmtId="1" fontId="0" fillId="2" borderId="0" xfId="0" applyNumberFormat="1" applyFill="1"/>
    <xf numFmtId="1" fontId="1" fillId="0" borderId="1" xfId="0" applyNumberFormat="1" applyFont="1" applyBorder="1" applyAlignment="1">
      <alignment horizontal="center"/>
    </xf>
    <xf numFmtId="0" fontId="1" fillId="0" borderId="1" xfId="0" applyFont="1" applyBorder="1" applyAlignment="1">
      <alignment horizontal="center"/>
    </xf>
    <xf numFmtId="0" fontId="1" fillId="0" borderId="1" xfId="0" applyFont="1" applyFill="1" applyBorder="1" applyAlignment="1">
      <alignment horizontal="center" vertical="center"/>
    </xf>
    <xf numFmtId="1"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0" fillId="0" borderId="0" xfId="0" applyAlignment="1">
      <alignment horizontal="center" vertical="center"/>
    </xf>
    <xf numFmtId="1" fontId="8" fillId="6" borderId="1" xfId="0" applyNumberFormat="1" applyFont="1" applyFill="1" applyBorder="1"/>
    <xf numFmtId="1" fontId="0" fillId="0" borderId="7" xfId="0" applyNumberFormat="1" applyBorder="1"/>
    <xf numFmtId="1" fontId="0" fillId="0" borderId="8" xfId="0" applyNumberFormat="1" applyBorder="1"/>
    <xf numFmtId="0" fontId="0" fillId="0" borderId="9" xfId="0" applyBorder="1"/>
    <xf numFmtId="0" fontId="0" fillId="0" borderId="10" xfId="0" applyBorder="1"/>
    <xf numFmtId="1" fontId="0" fillId="0" borderId="9" xfId="0" applyNumberFormat="1" applyBorder="1"/>
    <xf numFmtId="1" fontId="0" fillId="0" borderId="10" xfId="0" applyNumberFormat="1" applyBorder="1"/>
    <xf numFmtId="1" fontId="0" fillId="0" borderId="11" xfId="0" applyNumberFormat="1" applyBorder="1"/>
    <xf numFmtId="1" fontId="0" fillId="0" borderId="12" xfId="0" applyNumberFormat="1" applyBorder="1"/>
    <xf numFmtId="1" fontId="0" fillId="0" borderId="13" xfId="0" applyNumberFormat="1" applyBorder="1"/>
    <xf numFmtId="1" fontId="0" fillId="4" borderId="0" xfId="0" applyNumberFormat="1" applyFill="1"/>
    <xf numFmtId="0" fontId="1" fillId="0" borderId="0" xfId="0" applyFont="1" applyAlignment="1">
      <alignment horizontal="center" vertical="center"/>
    </xf>
    <xf numFmtId="0" fontId="0" fillId="5" borderId="1" xfId="0" applyFill="1" applyBorder="1" applyAlignment="1">
      <alignment horizontal="center"/>
    </xf>
    <xf numFmtId="1" fontId="0" fillId="2" borderId="1" xfId="0" applyNumberFormat="1" applyFill="1" applyBorder="1" applyAlignment="1">
      <alignment horizontal="center"/>
    </xf>
    <xf numFmtId="1" fontId="0" fillId="7" borderId="1" xfId="0" applyNumberFormat="1" applyFill="1" applyBorder="1" applyAlignment="1">
      <alignment horizontal="center"/>
    </xf>
    <xf numFmtId="0" fontId="9" fillId="6" borderId="0" xfId="0" applyFont="1" applyFill="1"/>
    <xf numFmtId="1" fontId="0" fillId="0" borderId="0" xfId="0" applyNumberFormat="1" applyAlignment="1">
      <alignment horizontal="center" vertical="center"/>
    </xf>
    <xf numFmtId="0" fontId="0" fillId="0" borderId="0" xfId="0" applyFill="1"/>
    <xf numFmtId="0" fontId="1" fillId="0" borderId="0" xfId="0" applyFont="1" applyFill="1"/>
    <xf numFmtId="43" fontId="5" fillId="0" borderId="4" xfId="2" applyFont="1" applyBorder="1"/>
    <xf numFmtId="43" fontId="5" fillId="0" borderId="5" xfId="2" applyFont="1" applyBorder="1"/>
    <xf numFmtId="43" fontId="5" fillId="0" borderId="6" xfId="2" applyFont="1" applyBorder="1"/>
    <xf numFmtId="43" fontId="5" fillId="0" borderId="3" xfId="2" applyFont="1" applyBorder="1"/>
    <xf numFmtId="0" fontId="10" fillId="8" borderId="14"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1" fillId="0" borderId="14" xfId="0" applyFont="1" applyFill="1" applyBorder="1" applyAlignment="1">
      <alignment vertical="top" wrapText="1"/>
    </xf>
    <xf numFmtId="0" fontId="11" fillId="0" borderId="15" xfId="0" applyFont="1" applyFill="1" applyBorder="1" applyAlignment="1">
      <alignment vertical="top" wrapText="1"/>
    </xf>
    <xf numFmtId="0" fontId="11" fillId="0" borderId="16" xfId="0" applyFont="1" applyFill="1" applyBorder="1" applyAlignment="1">
      <alignment vertical="top" wrapText="1"/>
    </xf>
    <xf numFmtId="0" fontId="11" fillId="0" borderId="14" xfId="0" applyFont="1" applyBorder="1" applyAlignment="1">
      <alignment vertical="top" wrapText="1"/>
    </xf>
    <xf numFmtId="0" fontId="11" fillId="0" borderId="15" xfId="0" applyFont="1" applyBorder="1" applyAlignment="1">
      <alignment vertical="top" wrapText="1"/>
    </xf>
    <xf numFmtId="0" fontId="11" fillId="0" borderId="16" xfId="0" applyFont="1" applyBorder="1" applyAlignment="1">
      <alignment vertical="top" wrapText="1"/>
    </xf>
    <xf numFmtId="0" fontId="10" fillId="0" borderId="0" xfId="0" applyFont="1"/>
    <xf numFmtId="1" fontId="13" fillId="0" borderId="0" xfId="0" applyNumberFormat="1" applyFont="1"/>
    <xf numFmtId="0" fontId="13" fillId="0" borderId="0" xfId="0" applyFont="1"/>
    <xf numFmtId="1" fontId="10" fillId="0" borderId="0" xfId="0" applyNumberFormat="1" applyFont="1"/>
    <xf numFmtId="0" fontId="14" fillId="0" borderId="0" xfId="0" applyFont="1"/>
    <xf numFmtId="0" fontId="15" fillId="0" borderId="0" xfId="0" applyFont="1"/>
    <xf numFmtId="0" fontId="16" fillId="0" borderId="0" xfId="0" applyFont="1"/>
    <xf numFmtId="1" fontId="15" fillId="0" borderId="0" xfId="0" applyNumberFormat="1" applyFont="1"/>
    <xf numFmtId="0" fontId="13" fillId="8" borderId="18"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7" fillId="0" borderId="0" xfId="0" applyFont="1"/>
    <xf numFmtId="0" fontId="13" fillId="8" borderId="18" xfId="0" applyFont="1" applyFill="1" applyBorder="1" applyAlignment="1">
      <alignment vertical="center" wrapText="1"/>
    </xf>
    <xf numFmtId="0" fontId="17" fillId="0" borderId="17" xfId="0" applyFont="1" applyBorder="1" applyAlignment="1">
      <alignment vertical="top" wrapText="1"/>
    </xf>
    <xf numFmtId="0" fontId="17" fillId="0" borderId="19" xfId="0" applyFont="1" applyBorder="1" applyAlignment="1">
      <alignment vertical="top" wrapText="1"/>
    </xf>
    <xf numFmtId="0" fontId="17" fillId="0" borderId="14" xfId="0" applyFont="1" applyBorder="1" applyAlignment="1">
      <alignment vertical="top" wrapText="1"/>
    </xf>
    <xf numFmtId="0" fontId="17" fillId="0" borderId="14" xfId="0" applyFont="1" applyFill="1" applyBorder="1" applyAlignment="1">
      <alignment vertical="top" wrapText="1"/>
    </xf>
    <xf numFmtId="0" fontId="17" fillId="0" borderId="15" xfId="0" applyFont="1" applyBorder="1" applyAlignment="1">
      <alignment vertical="top" wrapText="1"/>
    </xf>
    <xf numFmtId="0" fontId="17" fillId="0" borderId="15" xfId="0" applyFont="1" applyFill="1" applyBorder="1" applyAlignment="1">
      <alignment vertical="top" wrapText="1"/>
    </xf>
    <xf numFmtId="0" fontId="17" fillId="0" borderId="16" xfId="0" applyFont="1" applyBorder="1" applyAlignment="1">
      <alignment vertical="top" wrapText="1"/>
    </xf>
    <xf numFmtId="0" fontId="17" fillId="0" borderId="16" xfId="0" applyFont="1" applyFill="1" applyBorder="1" applyAlignment="1">
      <alignment vertical="top" wrapText="1"/>
    </xf>
    <xf numFmtId="0" fontId="17" fillId="0" borderId="17" xfId="0" applyFont="1" applyFill="1" applyBorder="1" applyAlignment="1">
      <alignment vertical="top" wrapText="1"/>
    </xf>
    <xf numFmtId="0" fontId="17" fillId="0" borderId="19" xfId="0" applyFont="1" applyFill="1" applyBorder="1" applyAlignment="1">
      <alignment vertical="top" wrapText="1"/>
    </xf>
    <xf numFmtId="0" fontId="17" fillId="0" borderId="22" xfId="0" applyFont="1" applyBorder="1" applyAlignment="1">
      <alignment vertical="top" wrapText="1"/>
    </xf>
    <xf numFmtId="0" fontId="17" fillId="0" borderId="23" xfId="0" applyFont="1" applyBorder="1" applyAlignment="1">
      <alignment horizontal="left" vertical="top" wrapText="1"/>
    </xf>
    <xf numFmtId="0" fontId="17" fillId="0" borderId="2" xfId="0" applyFont="1" applyBorder="1" applyAlignment="1">
      <alignment horizontal="left" vertical="top" wrapText="1"/>
    </xf>
    <xf numFmtId="0" fontId="17" fillId="0" borderId="0" xfId="0" applyFont="1" applyBorder="1" applyAlignment="1">
      <alignment horizontal="left" vertical="top" wrapText="1"/>
    </xf>
    <xf numFmtId="0" fontId="17" fillId="0" borderId="21" xfId="0" applyFont="1" applyBorder="1" applyAlignment="1">
      <alignment horizontal="left" vertical="top" wrapText="1"/>
    </xf>
    <xf numFmtId="0" fontId="17" fillId="0" borderId="0" xfId="0" applyFont="1" applyBorder="1"/>
    <xf numFmtId="0" fontId="17" fillId="0" borderId="3" xfId="0" applyFont="1" applyBorder="1" applyAlignment="1">
      <alignment horizontal="left" vertical="top" wrapText="1"/>
    </xf>
    <xf numFmtId="0" fontId="17" fillId="0" borderId="20" xfId="0" applyFont="1" applyBorder="1"/>
    <xf numFmtId="0" fontId="0" fillId="0" borderId="0" xfId="0" applyAlignment="1">
      <alignment horizontal="center"/>
    </xf>
    <xf numFmtId="0" fontId="13" fillId="9" borderId="0" xfId="0" applyFont="1" applyFill="1"/>
    <xf numFmtId="0" fontId="16" fillId="9" borderId="0" xfId="0" applyFont="1" applyFill="1"/>
    <xf numFmtId="0" fontId="15" fillId="9" borderId="0" xfId="0" applyFont="1" applyFill="1"/>
    <xf numFmtId="0" fontId="13" fillId="8" borderId="14" xfId="0" applyFont="1" applyFill="1" applyBorder="1" applyAlignment="1">
      <alignment horizontal="center" vertical="center" wrapText="1"/>
    </xf>
    <xf numFmtId="0" fontId="13" fillId="8" borderId="14" xfId="0" applyFont="1" applyFill="1" applyBorder="1" applyAlignment="1">
      <alignment vertical="center" wrapText="1"/>
    </xf>
    <xf numFmtId="0" fontId="0" fillId="9" borderId="0" xfId="0" applyFill="1"/>
    <xf numFmtId="0" fontId="17" fillId="0" borderId="22" xfId="0" applyFont="1" applyFill="1" applyBorder="1" applyAlignment="1">
      <alignment vertical="top" wrapText="1"/>
    </xf>
    <xf numFmtId="0" fontId="11" fillId="0" borderId="17" xfId="0" applyFont="1" applyBorder="1" applyAlignment="1">
      <alignment vertical="top" wrapText="1"/>
    </xf>
    <xf numFmtId="0" fontId="11" fillId="0" borderId="19" xfId="0" applyFont="1" applyBorder="1" applyAlignment="1">
      <alignment vertical="top" wrapText="1"/>
    </xf>
    <xf numFmtId="0" fontId="10" fillId="8" borderId="14" xfId="0" applyFont="1" applyFill="1" applyBorder="1" applyAlignment="1">
      <alignment vertical="center" wrapText="1"/>
    </xf>
    <xf numFmtId="0" fontId="11" fillId="0" borderId="22" xfId="0" applyFont="1" applyBorder="1" applyAlignment="1">
      <alignment horizontal="left" vertical="top" wrapText="1"/>
    </xf>
    <xf numFmtId="0" fontId="11" fillId="0" borderId="17" xfId="0" applyFont="1" applyBorder="1" applyAlignment="1">
      <alignment horizontal="left" vertical="top" wrapText="1"/>
    </xf>
    <xf numFmtId="0" fontId="11" fillId="0" borderId="19" xfId="0" applyFont="1" applyBorder="1" applyAlignment="1">
      <alignment horizontal="left" vertical="top" wrapText="1"/>
    </xf>
    <xf numFmtId="0" fontId="17" fillId="0" borderId="14" xfId="0" applyFont="1" applyFill="1" applyBorder="1" applyAlignment="1">
      <alignment vertical="top" wrapText="1"/>
    </xf>
    <xf numFmtId="0" fontId="17" fillId="0" borderId="15" xfId="0" applyFont="1" applyFill="1" applyBorder="1" applyAlignment="1">
      <alignment vertical="top" wrapText="1"/>
    </xf>
    <xf numFmtId="0" fontId="17" fillId="0" borderId="16" xfId="0" applyFont="1" applyFill="1" applyBorder="1" applyAlignment="1">
      <alignment vertical="top" wrapText="1"/>
    </xf>
    <xf numFmtId="0" fontId="17" fillId="0" borderId="14" xfId="0" applyFont="1" applyBorder="1" applyAlignment="1">
      <alignment vertical="top" wrapText="1"/>
    </xf>
    <xf numFmtId="0" fontId="17" fillId="0" borderId="15" xfId="0" applyFont="1" applyBorder="1" applyAlignment="1">
      <alignment vertical="top" wrapText="1"/>
    </xf>
    <xf numFmtId="0" fontId="17" fillId="0" borderId="16" xfId="0" applyFont="1" applyBorder="1" applyAlignment="1">
      <alignment vertical="top" wrapText="1"/>
    </xf>
    <xf numFmtId="0" fontId="11" fillId="0" borderId="14" xfId="0" applyFont="1" applyBorder="1" applyAlignment="1">
      <alignment vertical="top" wrapText="1"/>
    </xf>
    <xf numFmtId="0" fontId="11" fillId="0" borderId="15" xfId="0" applyFont="1" applyBorder="1" applyAlignment="1">
      <alignment vertical="top" wrapText="1"/>
    </xf>
    <xf numFmtId="0" fontId="11" fillId="0" borderId="16" xfId="0" applyFont="1" applyBorder="1" applyAlignment="1">
      <alignment vertical="top" wrapText="1"/>
    </xf>
    <xf numFmtId="0" fontId="11" fillId="0" borderId="14" xfId="0" applyFont="1" applyFill="1" applyBorder="1" applyAlignment="1">
      <alignment vertical="top" wrapText="1"/>
    </xf>
    <xf numFmtId="0" fontId="11" fillId="0" borderId="15" xfId="0" applyFont="1" applyFill="1" applyBorder="1" applyAlignment="1">
      <alignment vertical="top" wrapText="1"/>
    </xf>
    <xf numFmtId="0" fontId="11" fillId="0" borderId="16" xfId="0" applyFont="1" applyFill="1" applyBorder="1" applyAlignment="1">
      <alignment vertical="top" wrapText="1"/>
    </xf>
    <xf numFmtId="43" fontId="2" fillId="0" borderId="0" xfId="2" applyFont="1" applyFill="1" applyBorder="1"/>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17" fillId="0" borderId="14" xfId="0" applyFont="1" applyFill="1" applyBorder="1" applyAlignment="1">
      <alignment vertical="top" wrapText="1"/>
    </xf>
    <xf numFmtId="0" fontId="17" fillId="0" borderId="15" xfId="0" applyFont="1" applyFill="1" applyBorder="1" applyAlignment="1">
      <alignment vertical="top" wrapText="1"/>
    </xf>
    <xf numFmtId="0" fontId="17" fillId="0" borderId="16" xfId="0" applyFont="1" applyFill="1" applyBorder="1" applyAlignment="1">
      <alignment vertical="top" wrapText="1"/>
    </xf>
    <xf numFmtId="0" fontId="17" fillId="0" borderId="14" xfId="0" applyFont="1" applyBorder="1" applyAlignment="1">
      <alignment vertical="top" wrapText="1"/>
    </xf>
    <xf numFmtId="0" fontId="17" fillId="0" borderId="15" xfId="0" applyFont="1" applyBorder="1" applyAlignment="1">
      <alignment vertical="top" wrapText="1"/>
    </xf>
    <xf numFmtId="0" fontId="17" fillId="0" borderId="16" xfId="0" applyFont="1" applyBorder="1" applyAlignment="1">
      <alignment vertical="top" wrapText="1"/>
    </xf>
    <xf numFmtId="0" fontId="11" fillId="0" borderId="14" xfId="0" applyFont="1" applyBorder="1" applyAlignment="1">
      <alignment vertical="top" wrapText="1"/>
    </xf>
    <xf numFmtId="0" fontId="11" fillId="0" borderId="15" xfId="0" applyFont="1" applyBorder="1" applyAlignment="1">
      <alignment vertical="top" wrapText="1"/>
    </xf>
    <xf numFmtId="0" fontId="11" fillId="0" borderId="16" xfId="0" applyFont="1" applyBorder="1" applyAlignment="1">
      <alignment vertical="top" wrapText="1"/>
    </xf>
    <xf numFmtId="0" fontId="11" fillId="0" borderId="14" xfId="0" applyFont="1" applyFill="1" applyBorder="1" applyAlignment="1">
      <alignment vertical="top" wrapText="1"/>
    </xf>
    <xf numFmtId="0" fontId="11" fillId="0" borderId="15" xfId="0" applyFont="1" applyFill="1" applyBorder="1" applyAlignment="1">
      <alignment vertical="top" wrapText="1"/>
    </xf>
    <xf numFmtId="0" fontId="11" fillId="0" borderId="16" xfId="0" applyFont="1" applyFill="1" applyBorder="1" applyAlignment="1">
      <alignment vertical="top" wrapText="1"/>
    </xf>
    <xf numFmtId="0" fontId="0" fillId="5" borderId="0" xfId="0" applyFill="1"/>
    <xf numFmtId="0" fontId="0" fillId="2" borderId="0" xfId="0" applyFill="1"/>
    <xf numFmtId="0" fontId="11" fillId="10" borderId="23" xfId="0" applyFont="1" applyFill="1" applyBorder="1" applyAlignment="1">
      <alignment vertical="top" wrapText="1"/>
    </xf>
    <xf numFmtId="0" fontId="11" fillId="10" borderId="14" xfId="0" applyFont="1" applyFill="1" applyBorder="1" applyAlignment="1">
      <alignment vertical="top" wrapText="1"/>
    </xf>
    <xf numFmtId="0" fontId="11" fillId="10" borderId="0" xfId="0" applyFont="1" applyFill="1" applyBorder="1" applyAlignment="1">
      <alignment vertical="top" wrapText="1"/>
    </xf>
    <xf numFmtId="0" fontId="11" fillId="10" borderId="15" xfId="0" applyFont="1" applyFill="1" applyBorder="1" applyAlignment="1">
      <alignment vertical="top" wrapText="1"/>
    </xf>
    <xf numFmtId="0" fontId="11" fillId="10" borderId="16" xfId="0" applyFont="1" applyFill="1" applyBorder="1" applyAlignment="1">
      <alignment vertical="top" wrapText="1"/>
    </xf>
    <xf numFmtId="0" fontId="11" fillId="10" borderId="20" xfId="0" applyFont="1" applyFill="1" applyBorder="1" applyAlignment="1">
      <alignment vertical="top" wrapText="1"/>
    </xf>
    <xf numFmtId="0" fontId="11" fillId="10" borderId="14" xfId="0" applyFont="1" applyFill="1" applyBorder="1" applyAlignment="1">
      <alignment vertical="top" wrapText="1"/>
    </xf>
    <xf numFmtId="0" fontId="11" fillId="10" borderId="15" xfId="0" applyFont="1" applyFill="1" applyBorder="1" applyAlignment="1">
      <alignment vertical="top" wrapText="1"/>
    </xf>
    <xf numFmtId="0" fontId="11" fillId="10" borderId="16" xfId="0" applyFont="1" applyFill="1" applyBorder="1" applyAlignment="1">
      <alignment vertical="top" wrapText="1"/>
    </xf>
    <xf numFmtId="0" fontId="11" fillId="10" borderId="22" xfId="0" applyFont="1" applyFill="1" applyBorder="1" applyAlignment="1">
      <alignment vertical="top" wrapText="1"/>
    </xf>
    <xf numFmtId="0" fontId="11" fillId="10" borderId="17" xfId="0" applyFont="1" applyFill="1" applyBorder="1" applyAlignment="1">
      <alignment vertical="top" wrapText="1"/>
    </xf>
    <xf numFmtId="0" fontId="11" fillId="10" borderId="19" xfId="0" applyFont="1" applyFill="1" applyBorder="1" applyAlignment="1">
      <alignment vertical="top" wrapText="1"/>
    </xf>
    <xf numFmtId="0" fontId="21" fillId="0" borderId="0" xfId="0" applyFont="1"/>
    <xf numFmtId="1" fontId="0" fillId="0" borderId="1" xfId="0" applyNumberFormat="1" applyFill="1" applyBorder="1" applyAlignment="1">
      <alignment horizontal="center"/>
    </xf>
    <xf numFmtId="43" fontId="0" fillId="0" borderId="0" xfId="0" applyNumberFormat="1"/>
    <xf numFmtId="0" fontId="1" fillId="0" borderId="0" xfId="0" applyFont="1" applyFill="1" applyBorder="1" applyAlignment="1">
      <alignment horizontal="center" vertical="center"/>
    </xf>
    <xf numFmtId="0" fontId="0" fillId="2" borderId="5" xfId="0" applyFill="1" applyBorder="1" applyAlignment="1">
      <alignment horizontal="center"/>
    </xf>
    <xf numFmtId="0" fontId="0" fillId="7" borderId="0" xfId="0" applyFill="1"/>
    <xf numFmtId="0" fontId="0" fillId="5" borderId="5" xfId="0" applyFill="1" applyBorder="1" applyAlignment="1">
      <alignment horizontal="center"/>
    </xf>
    <xf numFmtId="1" fontId="8" fillId="6" borderId="24" xfId="0" applyNumberFormat="1" applyFont="1" applyFill="1" applyBorder="1"/>
    <xf numFmtId="1" fontId="8" fillId="6" borderId="25" xfId="0" applyNumberFormat="1" applyFont="1" applyFill="1" applyBorder="1"/>
    <xf numFmtId="0" fontId="11" fillId="0" borderId="0" xfId="0" applyFont="1" applyAlignment="1">
      <alignment wrapText="1"/>
    </xf>
    <xf numFmtId="0" fontId="10" fillId="0" borderId="0" xfId="0" applyFont="1" applyAlignment="1">
      <alignment wrapText="1"/>
    </xf>
    <xf numFmtId="1" fontId="13" fillId="0" borderId="0" xfId="0" applyNumberFormat="1" applyFont="1" applyAlignment="1">
      <alignment wrapText="1"/>
    </xf>
    <xf numFmtId="0" fontId="13" fillId="0" borderId="0" xfId="0" applyFont="1" applyAlignment="1">
      <alignment wrapText="1"/>
    </xf>
    <xf numFmtId="1" fontId="11" fillId="0" borderId="0" xfId="0" applyNumberFormat="1" applyFont="1" applyAlignment="1">
      <alignment wrapText="1"/>
    </xf>
    <xf numFmtId="1" fontId="10" fillId="0" borderId="0" xfId="0" applyNumberFormat="1" applyFont="1" applyAlignment="1">
      <alignment wrapText="1"/>
    </xf>
    <xf numFmtId="0" fontId="17" fillId="0" borderId="0" xfId="0" applyFont="1" applyBorder="1" applyAlignment="1">
      <alignment wrapText="1"/>
    </xf>
    <xf numFmtId="0" fontId="17" fillId="0" borderId="20" xfId="0" applyFont="1" applyBorder="1" applyAlignment="1">
      <alignment wrapText="1"/>
    </xf>
    <xf numFmtId="0" fontId="17" fillId="0" borderId="0" xfId="0" applyFont="1" applyAlignment="1">
      <alignment wrapText="1"/>
    </xf>
    <xf numFmtId="0" fontId="22" fillId="0" borderId="0" xfId="0" applyFont="1"/>
    <xf numFmtId="0" fontId="22" fillId="0" borderId="0" xfId="0" applyFont="1" applyAlignment="1">
      <alignment wrapText="1"/>
    </xf>
    <xf numFmtId="0" fontId="0" fillId="2" borderId="0" xfId="0" applyFill="1" applyAlignment="1">
      <alignment horizontal="center"/>
    </xf>
    <xf numFmtId="0" fontId="0" fillId="7" borderId="0" xfId="0" applyFill="1" applyAlignment="1">
      <alignment horizontal="center"/>
    </xf>
    <xf numFmtId="0" fontId="0" fillId="5" borderId="0" xfId="0" applyFill="1" applyAlignment="1">
      <alignment horizontal="center"/>
    </xf>
    <xf numFmtId="0" fontId="1" fillId="0" borderId="0" xfId="0" applyFont="1" applyAlignment="1">
      <alignment horizontal="center"/>
    </xf>
    <xf numFmtId="0" fontId="17" fillId="0" borderId="16" xfId="0" applyFont="1" applyBorder="1"/>
    <xf numFmtId="0" fontId="1" fillId="0" borderId="0" xfId="0" applyFont="1" applyAlignment="1">
      <alignment horizontal="center" vertical="center" wrapText="1"/>
    </xf>
    <xf numFmtId="43" fontId="0" fillId="0" borderId="0" xfId="0" applyNumberFormat="1" applyBorder="1"/>
    <xf numFmtId="43" fontId="0" fillId="0" borderId="0" xfId="0" applyNumberFormat="1" applyBorder="1" applyAlignment="1">
      <alignment horizontal="center"/>
    </xf>
    <xf numFmtId="41" fontId="0" fillId="0" borderId="10" xfId="0" applyNumberFormat="1" applyBorder="1" applyAlignment="1">
      <alignment horizontal="center"/>
    </xf>
    <xf numFmtId="2" fontId="0" fillId="0" borderId="9" xfId="0" applyNumberFormat="1" applyBorder="1" applyAlignment="1">
      <alignment horizontal="center"/>
    </xf>
    <xf numFmtId="0" fontId="0" fillId="0" borderId="10" xfId="0" applyBorder="1" applyAlignment="1">
      <alignment horizontal="center"/>
    </xf>
    <xf numFmtId="164" fontId="0" fillId="0" borderId="9" xfId="0" applyNumberFormat="1" applyBorder="1"/>
    <xf numFmtId="0" fontId="1" fillId="0" borderId="27"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0" xfId="0" applyFont="1" applyBorder="1"/>
    <xf numFmtId="2" fontId="1" fillId="0" borderId="30" xfId="0" applyNumberFormat="1" applyFont="1" applyBorder="1" applyAlignment="1">
      <alignment horizontal="center"/>
    </xf>
    <xf numFmtId="43" fontId="1" fillId="0" borderId="32" xfId="0" applyNumberFormat="1" applyFont="1" applyBorder="1"/>
    <xf numFmtId="164" fontId="1" fillId="0" borderId="30" xfId="0" applyNumberFormat="1" applyFont="1" applyBorder="1"/>
    <xf numFmtId="2" fontId="1" fillId="0" borderId="0" xfId="0" applyNumberFormat="1" applyFont="1" applyBorder="1" applyAlignment="1">
      <alignment horizontal="center"/>
    </xf>
    <xf numFmtId="0" fontId="1" fillId="0" borderId="0" xfId="0" applyFont="1" applyBorder="1" applyAlignment="1">
      <alignment horizontal="center"/>
    </xf>
    <xf numFmtId="43" fontId="1" fillId="0" borderId="0" xfId="0" applyNumberFormat="1" applyFont="1" applyBorder="1"/>
    <xf numFmtId="43" fontId="1" fillId="0" borderId="0" xfId="0" applyNumberFormat="1" applyFont="1" applyBorder="1" applyAlignment="1">
      <alignment horizontal="center"/>
    </xf>
    <xf numFmtId="164" fontId="1" fillId="0" borderId="0" xfId="0" applyNumberFormat="1" applyFont="1" applyBorder="1"/>
    <xf numFmtId="41" fontId="1" fillId="0" borderId="0" xfId="0" applyNumberFormat="1" applyFont="1" applyBorder="1" applyAlignment="1">
      <alignment horizontal="center"/>
    </xf>
    <xf numFmtId="0" fontId="1" fillId="2" borderId="31" xfId="0" applyFont="1" applyFill="1" applyBorder="1" applyAlignment="1">
      <alignment horizontal="center"/>
    </xf>
    <xf numFmtId="43" fontId="1" fillId="2" borderId="32" xfId="0" applyNumberFormat="1" applyFont="1" applyFill="1" applyBorder="1" applyAlignment="1">
      <alignment horizontal="center"/>
    </xf>
    <xf numFmtId="41" fontId="1" fillId="2" borderId="31" xfId="0" applyNumberFormat="1" applyFont="1" applyFill="1" applyBorder="1" applyAlignment="1">
      <alignment horizontal="center"/>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43" fontId="10" fillId="0" borderId="0" xfId="2" applyFont="1"/>
    <xf numFmtId="43" fontId="11" fillId="0" borderId="0" xfId="2" applyFont="1" applyAlignment="1">
      <alignment wrapText="1"/>
    </xf>
    <xf numFmtId="43" fontId="17" fillId="0" borderId="0" xfId="2" applyFont="1" applyAlignment="1">
      <alignment wrapText="1"/>
    </xf>
    <xf numFmtId="43" fontId="3" fillId="0" borderId="0" xfId="0" applyNumberFormat="1" applyFont="1" applyFill="1" applyBorder="1"/>
    <xf numFmtId="43" fontId="13" fillId="0" borderId="0" xfId="2" applyFont="1"/>
    <xf numFmtId="43" fontId="17" fillId="0" borderId="0" xfId="2" applyFont="1"/>
    <xf numFmtId="43" fontId="6" fillId="0" borderId="0" xfId="0" applyNumberFormat="1" applyFont="1" applyFill="1" applyBorder="1"/>
    <xf numFmtId="166" fontId="0" fillId="0" borderId="1" xfId="0" applyNumberFormat="1" applyBorder="1"/>
    <xf numFmtId="43" fontId="1" fillId="0" borderId="0" xfId="2" applyFont="1" applyAlignment="1">
      <alignment horizontal="right"/>
    </xf>
    <xf numFmtId="43" fontId="1" fillId="0" borderId="0" xfId="2" applyFont="1"/>
    <xf numFmtId="43" fontId="0" fillId="0" borderId="0" xfId="2" applyFont="1"/>
    <xf numFmtId="167" fontId="0" fillId="0" borderId="0" xfId="2" applyNumberFormat="1" applyFont="1" applyBorder="1"/>
    <xf numFmtId="167" fontId="1" fillId="0" borderId="0" xfId="2" applyNumberFormat="1" applyFont="1" applyAlignment="1">
      <alignment horizontal="right"/>
    </xf>
    <xf numFmtId="167" fontId="0" fillId="0" borderId="0" xfId="0" applyNumberFormat="1"/>
    <xf numFmtId="167" fontId="1" fillId="0" borderId="0" xfId="0" applyNumberFormat="1" applyFont="1"/>
    <xf numFmtId="167" fontId="1" fillId="0" borderId="0" xfId="2" applyNumberFormat="1" applyFont="1"/>
    <xf numFmtId="167" fontId="1" fillId="0" borderId="1" xfId="2" applyNumberFormat="1" applyFont="1" applyBorder="1"/>
    <xf numFmtId="167" fontId="1" fillId="0" borderId="1" xfId="0" applyNumberFormat="1" applyFont="1" applyBorder="1"/>
    <xf numFmtId="166" fontId="1" fillId="0" borderId="0" xfId="0" applyNumberFormat="1" applyFont="1"/>
    <xf numFmtId="166" fontId="1" fillId="0" borderId="1" xfId="0" applyNumberFormat="1" applyFont="1" applyBorder="1"/>
    <xf numFmtId="166" fontId="1" fillId="0" borderId="0" xfId="0" applyNumberFormat="1" applyFont="1" applyAlignment="1">
      <alignment horizontal="right"/>
    </xf>
    <xf numFmtId="166" fontId="0" fillId="0" borderId="0" xfId="0" applyNumberFormat="1"/>
    <xf numFmtId="166" fontId="0" fillId="0" borderId="0" xfId="0" applyNumberFormat="1" applyBorder="1"/>
    <xf numFmtId="166" fontId="4" fillId="0" borderId="0" xfId="0" applyNumberFormat="1" applyFont="1"/>
    <xf numFmtId="166" fontId="1" fillId="0" borderId="1" xfId="0" applyNumberFormat="1" applyFont="1" applyBorder="1" applyAlignment="1">
      <alignment horizontal="center"/>
    </xf>
    <xf numFmtId="166" fontId="1" fillId="0" borderId="1" xfId="0" applyNumberFormat="1" applyFont="1" applyFill="1" applyBorder="1" applyAlignment="1">
      <alignment horizontal="right"/>
    </xf>
    <xf numFmtId="166" fontId="1" fillId="0" borderId="0" xfId="0" applyNumberFormat="1" applyFont="1" applyBorder="1"/>
    <xf numFmtId="166" fontId="1" fillId="0" borderId="2" xfId="0" applyNumberFormat="1" applyFont="1" applyBorder="1" applyAlignment="1">
      <alignment horizontal="center" vertical="center" wrapText="1"/>
    </xf>
    <xf numFmtId="166" fontId="5" fillId="0" borderId="4" xfId="2" applyNumberFormat="1" applyFont="1" applyBorder="1"/>
    <xf numFmtId="166" fontId="5" fillId="0" borderId="5" xfId="2" applyNumberFormat="1" applyFont="1" applyBorder="1"/>
    <xf numFmtId="166" fontId="5" fillId="0" borderId="6" xfId="2" applyNumberFormat="1" applyFont="1" applyBorder="1"/>
    <xf numFmtId="166" fontId="5" fillId="0" borderId="3" xfId="2" applyNumberFormat="1" applyFont="1" applyBorder="1"/>
    <xf numFmtId="166" fontId="5" fillId="0" borderId="4" xfId="1" applyNumberFormat="1" applyFont="1" applyBorder="1"/>
    <xf numFmtId="166" fontId="5" fillId="0" borderId="5" xfId="1" applyNumberFormat="1" applyFont="1" applyBorder="1"/>
    <xf numFmtId="166" fontId="5" fillId="0" borderId="6" xfId="1" applyNumberFormat="1" applyFont="1" applyBorder="1"/>
    <xf numFmtId="166" fontId="5" fillId="0" borderId="3" xfId="1" applyNumberFormat="1" applyFont="1" applyBorder="1"/>
    <xf numFmtId="0" fontId="17" fillId="0" borderId="14" xfId="0" applyFont="1" applyBorder="1" applyAlignment="1">
      <alignment horizontal="center" vertical="top" wrapText="1"/>
    </xf>
    <xf numFmtId="0" fontId="17" fillId="0" borderId="15" xfId="0" applyFont="1" applyBorder="1" applyAlignment="1">
      <alignment horizontal="center" vertical="top" wrapText="1"/>
    </xf>
    <xf numFmtId="0" fontId="17" fillId="0" borderId="16" xfId="0" applyFont="1" applyBorder="1" applyAlignment="1">
      <alignment horizontal="center" vertical="top" wrapText="1"/>
    </xf>
    <xf numFmtId="1" fontId="17" fillId="0" borderId="14" xfId="0" applyNumberFormat="1" applyFont="1" applyBorder="1" applyAlignment="1">
      <alignment horizontal="center" vertical="top" wrapText="1"/>
    </xf>
    <xf numFmtId="1" fontId="17" fillId="0" borderId="15" xfId="0" applyNumberFormat="1" applyFont="1" applyBorder="1" applyAlignment="1">
      <alignment horizontal="center" vertical="top" wrapText="1"/>
    </xf>
    <xf numFmtId="1" fontId="17" fillId="0" borderId="16" xfId="0" applyNumberFormat="1" applyFont="1" applyBorder="1" applyAlignment="1">
      <alignment horizontal="center" vertical="top" wrapText="1"/>
    </xf>
    <xf numFmtId="0" fontId="11" fillId="0" borderId="14" xfId="0" applyFont="1" applyFill="1" applyBorder="1" applyAlignment="1">
      <alignment horizontal="left" vertical="top" wrapText="1"/>
    </xf>
    <xf numFmtId="0" fontId="11" fillId="0" borderId="15"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7" fillId="0" borderId="14" xfId="0" applyFont="1" applyFill="1" applyBorder="1" applyAlignment="1">
      <alignment vertical="top" wrapText="1"/>
    </xf>
    <xf numFmtId="0" fontId="17" fillId="0" borderId="15" xfId="0" applyFont="1" applyFill="1" applyBorder="1" applyAlignment="1">
      <alignment vertical="top" wrapText="1"/>
    </xf>
    <xf numFmtId="0" fontId="17" fillId="0" borderId="16" xfId="0" applyFont="1" applyFill="1" applyBorder="1" applyAlignment="1">
      <alignment vertical="top" wrapText="1"/>
    </xf>
    <xf numFmtId="0" fontId="17" fillId="0" borderId="14" xfId="0" applyFont="1" applyBorder="1" applyAlignment="1">
      <alignment vertical="top" wrapText="1"/>
    </xf>
    <xf numFmtId="0" fontId="17" fillId="0" borderId="15" xfId="0" applyFont="1" applyBorder="1" applyAlignment="1">
      <alignment vertical="top" wrapText="1"/>
    </xf>
    <xf numFmtId="0" fontId="17" fillId="0" borderId="16" xfId="0" applyFont="1" applyBorder="1" applyAlignment="1">
      <alignment vertical="top" wrapText="1"/>
    </xf>
    <xf numFmtId="0" fontId="20" fillId="0" borderId="14" xfId="0" applyFont="1" applyBorder="1" applyAlignment="1">
      <alignment vertical="top" wrapText="1"/>
    </xf>
    <xf numFmtId="0" fontId="20" fillId="0" borderId="15" xfId="0" applyFont="1" applyBorder="1" applyAlignment="1">
      <alignment vertical="top" wrapText="1"/>
    </xf>
    <xf numFmtId="0" fontId="20" fillId="0" borderId="16" xfId="0" applyFont="1" applyBorder="1" applyAlignment="1">
      <alignment vertical="top" wrapText="1"/>
    </xf>
    <xf numFmtId="0" fontId="11" fillId="0" borderId="14" xfId="0" applyFont="1" applyBorder="1" applyAlignment="1">
      <alignment vertical="top" wrapText="1"/>
    </xf>
    <xf numFmtId="0" fontId="11" fillId="0" borderId="15" xfId="0" applyFont="1" applyBorder="1" applyAlignment="1">
      <alignment vertical="top" wrapText="1"/>
    </xf>
    <xf numFmtId="0" fontId="11" fillId="0" borderId="16" xfId="0" applyFont="1" applyBorder="1" applyAlignment="1">
      <alignment vertical="top" wrapText="1"/>
    </xf>
    <xf numFmtId="1" fontId="11" fillId="0" borderId="14" xfId="0" applyNumberFormat="1" applyFont="1" applyBorder="1" applyAlignment="1">
      <alignment horizontal="center" vertical="top" wrapText="1"/>
    </xf>
    <xf numFmtId="1" fontId="11" fillId="0" borderId="15" xfId="0" applyNumberFormat="1" applyFont="1" applyBorder="1" applyAlignment="1">
      <alignment horizontal="center" vertical="top" wrapText="1"/>
    </xf>
    <xf numFmtId="1" fontId="11" fillId="0" borderId="16" xfId="0" applyNumberFormat="1"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horizontal="center" vertical="top" wrapText="1"/>
    </xf>
    <xf numFmtId="0" fontId="11" fillId="0" borderId="16" xfId="0" applyFont="1" applyBorder="1" applyAlignment="1">
      <alignment horizontal="center" vertical="top" wrapText="1"/>
    </xf>
    <xf numFmtId="0" fontId="11" fillId="0" borderId="0" xfId="0" applyFont="1" applyBorder="1" applyAlignment="1">
      <alignment horizontal="center" vertical="top" wrapText="1"/>
    </xf>
    <xf numFmtId="0" fontId="12" fillId="0" borderId="14" xfId="0" applyFont="1" applyFill="1" applyBorder="1" applyAlignment="1">
      <alignment horizontal="left" vertical="top" wrapText="1"/>
    </xf>
    <xf numFmtId="0" fontId="12" fillId="0" borderId="15" xfId="0" applyFont="1" applyFill="1" applyBorder="1" applyAlignment="1">
      <alignment horizontal="left" vertical="top" wrapText="1"/>
    </xf>
    <xf numFmtId="0" fontId="12" fillId="0" borderId="16" xfId="0" applyFont="1" applyFill="1" applyBorder="1" applyAlignment="1">
      <alignment horizontal="left" vertical="top" wrapText="1"/>
    </xf>
    <xf numFmtId="0" fontId="17" fillId="0" borderId="15" xfId="0" applyFont="1" applyFill="1" applyBorder="1" applyAlignment="1">
      <alignment horizontal="left" vertical="top" wrapText="1" indent="1"/>
    </xf>
    <xf numFmtId="0" fontId="12" fillId="0" borderId="15" xfId="0" applyFont="1" applyFill="1" applyBorder="1" applyAlignment="1">
      <alignment vertical="top" wrapText="1"/>
    </xf>
    <xf numFmtId="0" fontId="12" fillId="0" borderId="16" xfId="0" applyFont="1" applyFill="1" applyBorder="1" applyAlignment="1">
      <alignment vertical="top" wrapText="1"/>
    </xf>
    <xf numFmtId="0" fontId="13" fillId="0" borderId="15" xfId="0" applyFont="1" applyBorder="1" applyAlignment="1">
      <alignment horizontal="center" vertical="top" wrapText="1"/>
    </xf>
    <xf numFmtId="1" fontId="17" fillId="0" borderId="14" xfId="0" applyNumberFormat="1" applyFont="1" applyBorder="1" applyAlignment="1">
      <alignment horizontal="center" vertical="top"/>
    </xf>
    <xf numFmtId="1" fontId="17" fillId="0" borderId="15" xfId="0" applyNumberFormat="1" applyFont="1" applyBorder="1" applyAlignment="1">
      <alignment horizontal="center" vertical="top"/>
    </xf>
    <xf numFmtId="0" fontId="11" fillId="0" borderId="14" xfId="0" applyFont="1" applyFill="1" applyBorder="1" applyAlignment="1">
      <alignment vertical="top" wrapText="1"/>
    </xf>
    <xf numFmtId="0" fontId="11" fillId="0" borderId="15" xfId="0" applyFont="1" applyFill="1" applyBorder="1" applyAlignment="1">
      <alignment vertical="top" wrapText="1"/>
    </xf>
    <xf numFmtId="1" fontId="17" fillId="0" borderId="16" xfId="0" applyNumberFormat="1" applyFont="1" applyBorder="1" applyAlignment="1">
      <alignment horizontal="center" vertical="top"/>
    </xf>
    <xf numFmtId="0" fontId="17" fillId="0" borderId="14" xfId="0" applyFont="1" applyFill="1" applyBorder="1" applyAlignment="1">
      <alignment horizontal="left" vertical="top" wrapText="1" indent="1"/>
    </xf>
    <xf numFmtId="0" fontId="17" fillId="0" borderId="16" xfId="0" applyFont="1" applyFill="1" applyBorder="1" applyAlignment="1">
      <alignment horizontal="left" vertical="top" wrapText="1" indent="1"/>
    </xf>
    <xf numFmtId="0" fontId="11" fillId="0" borderId="16" xfId="0" applyFont="1" applyFill="1" applyBorder="1" applyAlignment="1">
      <alignment vertical="top" wrapText="1"/>
    </xf>
    <xf numFmtId="0" fontId="13" fillId="0" borderId="14" xfId="0" applyFont="1" applyBorder="1" applyAlignment="1">
      <alignment horizontal="center" vertical="top" wrapText="1"/>
    </xf>
    <xf numFmtId="0" fontId="13" fillId="0" borderId="16" xfId="0" applyFont="1" applyBorder="1" applyAlignment="1">
      <alignment horizontal="center" vertical="top" wrapText="1"/>
    </xf>
    <xf numFmtId="0" fontId="12" fillId="0" borderId="2" xfId="0" applyFont="1" applyFill="1" applyBorder="1" applyAlignment="1">
      <alignment horizontal="left" vertical="top" wrapText="1"/>
    </xf>
    <xf numFmtId="0" fontId="12" fillId="0" borderId="21" xfId="0" applyFont="1" applyFill="1" applyBorder="1" applyAlignment="1">
      <alignment horizontal="left" vertical="top" wrapText="1"/>
    </xf>
    <xf numFmtId="0" fontId="12" fillId="0" borderId="3" xfId="0" applyFont="1" applyFill="1" applyBorder="1" applyAlignment="1">
      <alignment horizontal="left" vertical="top" wrapText="1"/>
    </xf>
    <xf numFmtId="0" fontId="17" fillId="0" borderId="14" xfId="0" applyFont="1" applyBorder="1" applyAlignment="1">
      <alignment horizontal="left" vertical="top" wrapText="1"/>
    </xf>
    <xf numFmtId="0" fontId="17" fillId="0" borderId="15" xfId="0" applyFont="1" applyBorder="1" applyAlignment="1">
      <alignment horizontal="left" vertical="top" wrapText="1"/>
    </xf>
    <xf numFmtId="0" fontId="17" fillId="0" borderId="16" xfId="0" applyFont="1" applyBorder="1" applyAlignment="1">
      <alignment horizontal="left" vertical="top" wrapText="1"/>
    </xf>
    <xf numFmtId="0" fontId="17" fillId="0" borderId="14" xfId="0" applyFont="1" applyBorder="1" applyAlignment="1">
      <alignment horizontal="center" vertical="top"/>
    </xf>
    <xf numFmtId="0" fontId="17" fillId="0" borderId="15" xfId="0" applyFont="1" applyBorder="1" applyAlignment="1">
      <alignment horizontal="center" vertical="top"/>
    </xf>
    <xf numFmtId="0" fontId="17" fillId="0" borderId="16" xfId="0" applyFont="1" applyBorder="1" applyAlignment="1">
      <alignment horizontal="center" vertical="top"/>
    </xf>
    <xf numFmtId="0" fontId="13" fillId="0" borderId="14" xfId="0" applyFont="1" applyBorder="1" applyAlignment="1">
      <alignment horizontal="center" vertical="top"/>
    </xf>
    <xf numFmtId="0" fontId="13" fillId="0" borderId="15" xfId="0" applyFont="1" applyBorder="1" applyAlignment="1">
      <alignment horizontal="center" vertical="top"/>
    </xf>
    <xf numFmtId="0" fontId="13" fillId="0" borderId="16" xfId="0" applyFont="1" applyBorder="1" applyAlignment="1">
      <alignment horizontal="center" vertical="top"/>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1" fillId="0" borderId="2" xfId="0" applyFont="1" applyFill="1" applyBorder="1" applyAlignment="1">
      <alignment horizontal="left" vertical="top" wrapText="1"/>
    </xf>
    <xf numFmtId="0" fontId="11" fillId="0" borderId="21"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10" borderId="14" xfId="0" applyFont="1" applyFill="1" applyBorder="1" applyAlignment="1">
      <alignment horizontal="left" vertical="top" wrapText="1"/>
    </xf>
    <xf numFmtId="0" fontId="11" fillId="10" borderId="15" xfId="0" applyFont="1" applyFill="1" applyBorder="1" applyAlignment="1">
      <alignment horizontal="left" vertical="top" wrapText="1"/>
    </xf>
    <xf numFmtId="0" fontId="11" fillId="10" borderId="16" xfId="0" applyFont="1" applyFill="1" applyBorder="1" applyAlignment="1">
      <alignment horizontal="left" vertical="top" wrapText="1"/>
    </xf>
    <xf numFmtId="0" fontId="11" fillId="0" borderId="23" xfId="0" applyFont="1" applyFill="1" applyBorder="1" applyAlignment="1">
      <alignment horizontal="left" vertical="top" wrapText="1"/>
    </xf>
    <xf numFmtId="0" fontId="11" fillId="0" borderId="0"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10" borderId="14" xfId="0" applyFont="1" applyFill="1" applyBorder="1" applyAlignment="1">
      <alignment vertical="top" wrapText="1"/>
    </xf>
    <xf numFmtId="0" fontId="11" fillId="10" borderId="15" xfId="0" applyFont="1" applyFill="1" applyBorder="1" applyAlignment="1">
      <alignment vertical="top" wrapText="1"/>
    </xf>
    <xf numFmtId="0" fontId="11" fillId="10" borderId="16" xfId="0" applyFont="1" applyFill="1" applyBorder="1" applyAlignment="1">
      <alignment vertical="top" wrapText="1"/>
    </xf>
    <xf numFmtId="1" fontId="11" fillId="0" borderId="17" xfId="0" applyNumberFormat="1" applyFont="1" applyBorder="1" applyAlignment="1">
      <alignment horizontal="center" vertical="top" wrapText="1"/>
    </xf>
    <xf numFmtId="0" fontId="17" fillId="0" borderId="15" xfId="0" applyFont="1" applyFill="1" applyBorder="1" applyAlignment="1">
      <alignment horizontal="left" vertical="top" wrapText="1"/>
    </xf>
    <xf numFmtId="0" fontId="17" fillId="0" borderId="14" xfId="0" applyFont="1" applyFill="1" applyBorder="1" applyAlignment="1">
      <alignment horizontal="left" vertical="top" wrapText="1"/>
    </xf>
    <xf numFmtId="0" fontId="17" fillId="0" borderId="16" xfId="0" applyFont="1" applyFill="1" applyBorder="1" applyAlignment="1">
      <alignment horizontal="left" vertical="top" wrapText="1"/>
    </xf>
    <xf numFmtId="0" fontId="17" fillId="0" borderId="2" xfId="0" applyFont="1" applyFill="1" applyBorder="1" applyAlignment="1">
      <alignment horizontal="left" vertical="top" wrapText="1"/>
    </xf>
    <xf numFmtId="0" fontId="17" fillId="0" borderId="21" xfId="0" applyFont="1" applyFill="1" applyBorder="1" applyAlignment="1">
      <alignment horizontal="left" vertical="top" wrapText="1"/>
    </xf>
    <xf numFmtId="0" fontId="17" fillId="0" borderId="3" xfId="0" applyFont="1" applyFill="1" applyBorder="1" applyAlignment="1">
      <alignment horizontal="left" vertical="top"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 fillId="0" borderId="1" xfId="0" applyFont="1" applyBorder="1" applyAlignment="1">
      <alignment horizontal="center"/>
    </xf>
    <xf numFmtId="0" fontId="0" fillId="0" borderId="1"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26" xfId="0" applyFont="1" applyBorder="1" applyAlignment="1">
      <alignment horizontal="center"/>
    </xf>
    <xf numFmtId="0" fontId="1" fillId="0" borderId="7" xfId="0" applyFont="1" applyBorder="1" applyAlignment="1">
      <alignment horizontal="center" vertical="center" wrapText="1"/>
    </xf>
    <xf numFmtId="0" fontId="1" fillId="0" borderId="27" xfId="0" applyFont="1" applyBorder="1" applyAlignment="1">
      <alignment horizontal="center" vertical="center" wrapText="1"/>
    </xf>
  </cellXfs>
  <cellStyles count="3">
    <cellStyle name="Comma" xfId="2" builtinId="3"/>
    <cellStyle name="Comma [0]" xfId="1" builtinId="6"/>
    <cellStyle name="Normal" xfId="0" builtinId="0"/>
  </cellStyles>
  <dxfs count="17">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AFM_Zona%20A1_inpu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AFM_Zona%20B_inpu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ual"/>
      <sheetName val="SumberDayaIkan"/>
      <sheetName val="Habitat&amp;Ekosistem"/>
      <sheetName val="TeknikPenangkapanIkan"/>
      <sheetName val="Sosial"/>
      <sheetName val="Ekonomi"/>
      <sheetName val="Kelembagaan"/>
      <sheetName val="Aggregat"/>
      <sheetName val="Rencana Perbaikan"/>
    </sheetNames>
    <sheetDataSet>
      <sheetData sheetId="0"/>
      <sheetData sheetId="1">
        <row r="24">
          <cell r="F24">
            <v>2.3333333333333335</v>
          </cell>
        </row>
      </sheetData>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ual"/>
      <sheetName val="SumberDayaIkan"/>
      <sheetName val="Habitat&amp;Ekosistem"/>
      <sheetName val="TeknikPenangkapanIkan"/>
      <sheetName val="Sosial"/>
      <sheetName val="Ekonomi"/>
      <sheetName val="Kelembagaan"/>
      <sheetName val="Aggregat"/>
      <sheetName val="Rencana Perbaikan"/>
    </sheetNames>
    <sheetDataSet>
      <sheetData sheetId="0"/>
      <sheetData sheetId="1"/>
      <sheetData sheetId="2"/>
      <sheetData sheetId="3">
        <row r="21">
          <cell r="F21">
            <v>3</v>
          </cell>
        </row>
      </sheetData>
      <sheetData sheetId="4">
        <row r="12">
          <cell r="F12">
            <v>2.3333333333333335</v>
          </cell>
        </row>
      </sheetData>
      <sheetData sheetId="5">
        <row r="12">
          <cell r="F12">
            <v>2</v>
          </cell>
        </row>
      </sheetData>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2:L143"/>
  <sheetViews>
    <sheetView tabSelected="1" zoomScale="90" zoomScaleNormal="90" workbookViewId="0">
      <pane xSplit="2" ySplit="3" topLeftCell="C4" activePane="bottomRight" state="frozen"/>
      <selection pane="topRight" activeCell="C1" sqref="C1"/>
      <selection pane="bottomLeft" activeCell="A2" sqref="A2"/>
      <selection pane="bottomRight" activeCell="F4" sqref="F4:F6"/>
    </sheetView>
  </sheetViews>
  <sheetFormatPr defaultRowHeight="14.4" x14ac:dyDescent="0.3"/>
  <cols>
    <col min="1" max="1" width="14" customWidth="1"/>
    <col min="2" max="2" width="22.33203125" customWidth="1"/>
    <col min="3" max="3" width="24.33203125" customWidth="1"/>
    <col min="4" max="4" width="26" customWidth="1"/>
    <col min="5" max="5" width="23.44140625" customWidth="1"/>
    <col min="8" max="8" width="8" customWidth="1"/>
    <col min="9" max="9" width="8.109375" customWidth="1"/>
    <col min="254" max="254" width="18.33203125" customWidth="1"/>
    <col min="255" max="255" width="22.33203125" customWidth="1"/>
    <col min="256" max="256" width="35.44140625" customWidth="1"/>
    <col min="257" max="258" width="27.109375" customWidth="1"/>
    <col min="263" max="263" width="10" bestFit="1" customWidth="1"/>
    <col min="264" max="264" width="8.109375" customWidth="1"/>
    <col min="510" max="510" width="18.33203125" customWidth="1"/>
    <col min="511" max="511" width="22.33203125" customWidth="1"/>
    <col min="512" max="512" width="35.44140625" customWidth="1"/>
    <col min="513" max="514" width="27.109375" customWidth="1"/>
    <col min="519" max="519" width="10" bestFit="1" customWidth="1"/>
    <col min="520" max="520" width="8.109375" customWidth="1"/>
    <col min="766" max="766" width="18.33203125" customWidth="1"/>
    <col min="767" max="767" width="22.33203125" customWidth="1"/>
    <col min="768" max="768" width="35.44140625" customWidth="1"/>
    <col min="769" max="770" width="27.109375" customWidth="1"/>
    <col min="775" max="775" width="10" bestFit="1" customWidth="1"/>
    <col min="776" max="776" width="8.109375" customWidth="1"/>
    <col min="1022" max="1022" width="18.33203125" customWidth="1"/>
    <col min="1023" max="1023" width="22.33203125" customWidth="1"/>
    <col min="1024" max="1024" width="35.44140625" customWidth="1"/>
    <col min="1025" max="1026" width="27.109375" customWidth="1"/>
    <col min="1031" max="1031" width="10" bestFit="1" customWidth="1"/>
    <col min="1032" max="1032" width="8.109375" customWidth="1"/>
    <col min="1278" max="1278" width="18.33203125" customWidth="1"/>
    <col min="1279" max="1279" width="22.33203125" customWidth="1"/>
    <col min="1280" max="1280" width="35.44140625" customWidth="1"/>
    <col min="1281" max="1282" width="27.109375" customWidth="1"/>
    <col min="1287" max="1287" width="10" bestFit="1" customWidth="1"/>
    <col min="1288" max="1288" width="8.109375" customWidth="1"/>
    <col min="1534" max="1534" width="18.33203125" customWidth="1"/>
    <col min="1535" max="1535" width="22.33203125" customWidth="1"/>
    <col min="1536" max="1536" width="35.44140625" customWidth="1"/>
    <col min="1537" max="1538" width="27.109375" customWidth="1"/>
    <col min="1543" max="1543" width="10" bestFit="1" customWidth="1"/>
    <col min="1544" max="1544" width="8.109375" customWidth="1"/>
    <col min="1790" max="1790" width="18.33203125" customWidth="1"/>
    <col min="1791" max="1791" width="22.33203125" customWidth="1"/>
    <col min="1792" max="1792" width="35.44140625" customWidth="1"/>
    <col min="1793" max="1794" width="27.109375" customWidth="1"/>
    <col min="1799" max="1799" width="10" bestFit="1" customWidth="1"/>
    <col min="1800" max="1800" width="8.109375" customWidth="1"/>
    <col min="2046" max="2046" width="18.33203125" customWidth="1"/>
    <col min="2047" max="2047" width="22.33203125" customWidth="1"/>
    <col min="2048" max="2048" width="35.44140625" customWidth="1"/>
    <col min="2049" max="2050" width="27.109375" customWidth="1"/>
    <col min="2055" max="2055" width="10" bestFit="1" customWidth="1"/>
    <col min="2056" max="2056" width="8.109375" customWidth="1"/>
    <col min="2302" max="2302" width="18.33203125" customWidth="1"/>
    <col min="2303" max="2303" width="22.33203125" customWidth="1"/>
    <col min="2304" max="2304" width="35.44140625" customWidth="1"/>
    <col min="2305" max="2306" width="27.109375" customWidth="1"/>
    <col min="2311" max="2311" width="10" bestFit="1" customWidth="1"/>
    <col min="2312" max="2312" width="8.109375" customWidth="1"/>
    <col min="2558" max="2558" width="18.33203125" customWidth="1"/>
    <col min="2559" max="2559" width="22.33203125" customWidth="1"/>
    <col min="2560" max="2560" width="35.44140625" customWidth="1"/>
    <col min="2561" max="2562" width="27.109375" customWidth="1"/>
    <col min="2567" max="2567" width="10" bestFit="1" customWidth="1"/>
    <col min="2568" max="2568" width="8.109375" customWidth="1"/>
    <col min="2814" max="2814" width="18.33203125" customWidth="1"/>
    <col min="2815" max="2815" width="22.33203125" customWidth="1"/>
    <col min="2816" max="2816" width="35.44140625" customWidth="1"/>
    <col min="2817" max="2818" width="27.109375" customWidth="1"/>
    <col min="2823" max="2823" width="10" bestFit="1" customWidth="1"/>
    <col min="2824" max="2824" width="8.109375" customWidth="1"/>
    <col min="3070" max="3070" width="18.33203125" customWidth="1"/>
    <col min="3071" max="3071" width="22.33203125" customWidth="1"/>
    <col min="3072" max="3072" width="35.44140625" customWidth="1"/>
    <col min="3073" max="3074" width="27.109375" customWidth="1"/>
    <col min="3079" max="3079" width="10" bestFit="1" customWidth="1"/>
    <col min="3080" max="3080" width="8.109375" customWidth="1"/>
    <col min="3326" max="3326" width="18.33203125" customWidth="1"/>
    <col min="3327" max="3327" width="22.33203125" customWidth="1"/>
    <col min="3328" max="3328" width="35.44140625" customWidth="1"/>
    <col min="3329" max="3330" width="27.109375" customWidth="1"/>
    <col min="3335" max="3335" width="10" bestFit="1" customWidth="1"/>
    <col min="3336" max="3336" width="8.109375" customWidth="1"/>
    <col min="3582" max="3582" width="18.33203125" customWidth="1"/>
    <col min="3583" max="3583" width="22.33203125" customWidth="1"/>
    <col min="3584" max="3584" width="35.44140625" customWidth="1"/>
    <col min="3585" max="3586" width="27.109375" customWidth="1"/>
    <col min="3591" max="3591" width="10" bestFit="1" customWidth="1"/>
    <col min="3592" max="3592" width="8.109375" customWidth="1"/>
    <col min="3838" max="3838" width="18.33203125" customWidth="1"/>
    <col min="3839" max="3839" width="22.33203125" customWidth="1"/>
    <col min="3840" max="3840" width="35.44140625" customWidth="1"/>
    <col min="3841" max="3842" width="27.109375" customWidth="1"/>
    <col min="3847" max="3847" width="10" bestFit="1" customWidth="1"/>
    <col min="3848" max="3848" width="8.109375" customWidth="1"/>
    <col min="4094" max="4094" width="18.33203125" customWidth="1"/>
    <col min="4095" max="4095" width="22.33203125" customWidth="1"/>
    <col min="4096" max="4096" width="35.44140625" customWidth="1"/>
    <col min="4097" max="4098" width="27.109375" customWidth="1"/>
    <col min="4103" max="4103" width="10" bestFit="1" customWidth="1"/>
    <col min="4104" max="4104" width="8.109375" customWidth="1"/>
    <col min="4350" max="4350" width="18.33203125" customWidth="1"/>
    <col min="4351" max="4351" width="22.33203125" customWidth="1"/>
    <col min="4352" max="4352" width="35.44140625" customWidth="1"/>
    <col min="4353" max="4354" width="27.109375" customWidth="1"/>
    <col min="4359" max="4359" width="10" bestFit="1" customWidth="1"/>
    <col min="4360" max="4360" width="8.109375" customWidth="1"/>
    <col min="4606" max="4606" width="18.33203125" customWidth="1"/>
    <col min="4607" max="4607" width="22.33203125" customWidth="1"/>
    <col min="4608" max="4608" width="35.44140625" customWidth="1"/>
    <col min="4609" max="4610" width="27.109375" customWidth="1"/>
    <col min="4615" max="4615" width="10" bestFit="1" customWidth="1"/>
    <col min="4616" max="4616" width="8.109375" customWidth="1"/>
    <col min="4862" max="4862" width="18.33203125" customWidth="1"/>
    <col min="4863" max="4863" width="22.33203125" customWidth="1"/>
    <col min="4864" max="4864" width="35.44140625" customWidth="1"/>
    <col min="4865" max="4866" width="27.109375" customWidth="1"/>
    <col min="4871" max="4871" width="10" bestFit="1" customWidth="1"/>
    <col min="4872" max="4872" width="8.109375" customWidth="1"/>
    <col min="5118" max="5118" width="18.33203125" customWidth="1"/>
    <col min="5119" max="5119" width="22.33203125" customWidth="1"/>
    <col min="5120" max="5120" width="35.44140625" customWidth="1"/>
    <col min="5121" max="5122" width="27.109375" customWidth="1"/>
    <col min="5127" max="5127" width="10" bestFit="1" customWidth="1"/>
    <col min="5128" max="5128" width="8.109375" customWidth="1"/>
    <col min="5374" max="5374" width="18.33203125" customWidth="1"/>
    <col min="5375" max="5375" width="22.33203125" customWidth="1"/>
    <col min="5376" max="5376" width="35.44140625" customWidth="1"/>
    <col min="5377" max="5378" width="27.109375" customWidth="1"/>
    <col min="5383" max="5383" width="10" bestFit="1" customWidth="1"/>
    <col min="5384" max="5384" width="8.109375" customWidth="1"/>
    <col min="5630" max="5630" width="18.33203125" customWidth="1"/>
    <col min="5631" max="5631" width="22.33203125" customWidth="1"/>
    <col min="5632" max="5632" width="35.44140625" customWidth="1"/>
    <col min="5633" max="5634" width="27.109375" customWidth="1"/>
    <col min="5639" max="5639" width="10" bestFit="1" customWidth="1"/>
    <col min="5640" max="5640" width="8.109375" customWidth="1"/>
    <col min="5886" max="5886" width="18.33203125" customWidth="1"/>
    <col min="5887" max="5887" width="22.33203125" customWidth="1"/>
    <col min="5888" max="5888" width="35.44140625" customWidth="1"/>
    <col min="5889" max="5890" width="27.109375" customWidth="1"/>
    <col min="5895" max="5895" width="10" bestFit="1" customWidth="1"/>
    <col min="5896" max="5896" width="8.109375" customWidth="1"/>
    <col min="6142" max="6142" width="18.33203125" customWidth="1"/>
    <col min="6143" max="6143" width="22.33203125" customWidth="1"/>
    <col min="6144" max="6144" width="35.44140625" customWidth="1"/>
    <col min="6145" max="6146" width="27.109375" customWidth="1"/>
    <col min="6151" max="6151" width="10" bestFit="1" customWidth="1"/>
    <col min="6152" max="6152" width="8.109375" customWidth="1"/>
    <col min="6398" max="6398" width="18.33203125" customWidth="1"/>
    <col min="6399" max="6399" width="22.33203125" customWidth="1"/>
    <col min="6400" max="6400" width="35.44140625" customWidth="1"/>
    <col min="6401" max="6402" width="27.109375" customWidth="1"/>
    <col min="6407" max="6407" width="10" bestFit="1" customWidth="1"/>
    <col min="6408" max="6408" width="8.109375" customWidth="1"/>
    <col min="6654" max="6654" width="18.33203125" customWidth="1"/>
    <col min="6655" max="6655" width="22.33203125" customWidth="1"/>
    <col min="6656" max="6656" width="35.44140625" customWidth="1"/>
    <col min="6657" max="6658" width="27.109375" customWidth="1"/>
    <col min="6663" max="6663" width="10" bestFit="1" customWidth="1"/>
    <col min="6664" max="6664" width="8.109375" customWidth="1"/>
    <col min="6910" max="6910" width="18.33203125" customWidth="1"/>
    <col min="6911" max="6911" width="22.33203125" customWidth="1"/>
    <col min="6912" max="6912" width="35.44140625" customWidth="1"/>
    <col min="6913" max="6914" width="27.109375" customWidth="1"/>
    <col min="6919" max="6919" width="10" bestFit="1" customWidth="1"/>
    <col min="6920" max="6920" width="8.109375" customWidth="1"/>
    <col min="7166" max="7166" width="18.33203125" customWidth="1"/>
    <col min="7167" max="7167" width="22.33203125" customWidth="1"/>
    <col min="7168" max="7168" width="35.44140625" customWidth="1"/>
    <col min="7169" max="7170" width="27.109375" customWidth="1"/>
    <col min="7175" max="7175" width="10" bestFit="1" customWidth="1"/>
    <col min="7176" max="7176" width="8.109375" customWidth="1"/>
    <col min="7422" max="7422" width="18.33203125" customWidth="1"/>
    <col min="7423" max="7423" width="22.33203125" customWidth="1"/>
    <col min="7424" max="7424" width="35.44140625" customWidth="1"/>
    <col min="7425" max="7426" width="27.109375" customWidth="1"/>
    <col min="7431" max="7431" width="10" bestFit="1" customWidth="1"/>
    <col min="7432" max="7432" width="8.109375" customWidth="1"/>
    <col min="7678" max="7678" width="18.33203125" customWidth="1"/>
    <col min="7679" max="7679" width="22.33203125" customWidth="1"/>
    <col min="7680" max="7680" width="35.44140625" customWidth="1"/>
    <col min="7681" max="7682" width="27.109375" customWidth="1"/>
    <col min="7687" max="7687" width="10" bestFit="1" customWidth="1"/>
    <col min="7688" max="7688" width="8.109375" customWidth="1"/>
    <col min="7934" max="7934" width="18.33203125" customWidth="1"/>
    <col min="7935" max="7935" width="22.33203125" customWidth="1"/>
    <col min="7936" max="7936" width="35.44140625" customWidth="1"/>
    <col min="7937" max="7938" width="27.109375" customWidth="1"/>
    <col min="7943" max="7943" width="10" bestFit="1" customWidth="1"/>
    <col min="7944" max="7944" width="8.109375" customWidth="1"/>
    <col min="8190" max="8190" width="18.33203125" customWidth="1"/>
    <col min="8191" max="8191" width="22.33203125" customWidth="1"/>
    <col min="8192" max="8192" width="35.44140625" customWidth="1"/>
    <col min="8193" max="8194" width="27.109375" customWidth="1"/>
    <col min="8199" max="8199" width="10" bestFit="1" customWidth="1"/>
    <col min="8200" max="8200" width="8.109375" customWidth="1"/>
    <col min="8446" max="8446" width="18.33203125" customWidth="1"/>
    <col min="8447" max="8447" width="22.33203125" customWidth="1"/>
    <col min="8448" max="8448" width="35.44140625" customWidth="1"/>
    <col min="8449" max="8450" width="27.109375" customWidth="1"/>
    <col min="8455" max="8455" width="10" bestFit="1" customWidth="1"/>
    <col min="8456" max="8456" width="8.109375" customWidth="1"/>
    <col min="8702" max="8702" width="18.33203125" customWidth="1"/>
    <col min="8703" max="8703" width="22.33203125" customWidth="1"/>
    <col min="8704" max="8704" width="35.44140625" customWidth="1"/>
    <col min="8705" max="8706" width="27.109375" customWidth="1"/>
    <col min="8711" max="8711" width="10" bestFit="1" customWidth="1"/>
    <col min="8712" max="8712" width="8.109375" customWidth="1"/>
    <col min="8958" max="8958" width="18.33203125" customWidth="1"/>
    <col min="8959" max="8959" width="22.33203125" customWidth="1"/>
    <col min="8960" max="8960" width="35.44140625" customWidth="1"/>
    <col min="8961" max="8962" width="27.109375" customWidth="1"/>
    <col min="8967" max="8967" width="10" bestFit="1" customWidth="1"/>
    <col min="8968" max="8968" width="8.109375" customWidth="1"/>
    <col min="9214" max="9214" width="18.33203125" customWidth="1"/>
    <col min="9215" max="9215" width="22.33203125" customWidth="1"/>
    <col min="9216" max="9216" width="35.44140625" customWidth="1"/>
    <col min="9217" max="9218" width="27.109375" customWidth="1"/>
    <col min="9223" max="9223" width="10" bestFit="1" customWidth="1"/>
    <col min="9224" max="9224" width="8.109375" customWidth="1"/>
    <col min="9470" max="9470" width="18.33203125" customWidth="1"/>
    <col min="9471" max="9471" width="22.33203125" customWidth="1"/>
    <col min="9472" max="9472" width="35.44140625" customWidth="1"/>
    <col min="9473" max="9474" width="27.109375" customWidth="1"/>
    <col min="9479" max="9479" width="10" bestFit="1" customWidth="1"/>
    <col min="9480" max="9480" width="8.109375" customWidth="1"/>
    <col min="9726" max="9726" width="18.33203125" customWidth="1"/>
    <col min="9727" max="9727" width="22.33203125" customWidth="1"/>
    <col min="9728" max="9728" width="35.44140625" customWidth="1"/>
    <col min="9729" max="9730" width="27.109375" customWidth="1"/>
    <col min="9735" max="9735" width="10" bestFit="1" customWidth="1"/>
    <col min="9736" max="9736" width="8.109375" customWidth="1"/>
    <col min="9982" max="9982" width="18.33203125" customWidth="1"/>
    <col min="9983" max="9983" width="22.33203125" customWidth="1"/>
    <col min="9984" max="9984" width="35.44140625" customWidth="1"/>
    <col min="9985" max="9986" width="27.109375" customWidth="1"/>
    <col min="9991" max="9991" width="10" bestFit="1" customWidth="1"/>
    <col min="9992" max="9992" width="8.109375" customWidth="1"/>
    <col min="10238" max="10238" width="18.33203125" customWidth="1"/>
    <col min="10239" max="10239" width="22.33203125" customWidth="1"/>
    <col min="10240" max="10240" width="35.44140625" customWidth="1"/>
    <col min="10241" max="10242" width="27.109375" customWidth="1"/>
    <col min="10247" max="10247" width="10" bestFit="1" customWidth="1"/>
    <col min="10248" max="10248" width="8.109375" customWidth="1"/>
    <col min="10494" max="10494" width="18.33203125" customWidth="1"/>
    <col min="10495" max="10495" width="22.33203125" customWidth="1"/>
    <col min="10496" max="10496" width="35.44140625" customWidth="1"/>
    <col min="10497" max="10498" width="27.109375" customWidth="1"/>
    <col min="10503" max="10503" width="10" bestFit="1" customWidth="1"/>
    <col min="10504" max="10504" width="8.109375" customWidth="1"/>
    <col min="10750" max="10750" width="18.33203125" customWidth="1"/>
    <col min="10751" max="10751" width="22.33203125" customWidth="1"/>
    <col min="10752" max="10752" width="35.44140625" customWidth="1"/>
    <col min="10753" max="10754" width="27.109375" customWidth="1"/>
    <col min="10759" max="10759" width="10" bestFit="1" customWidth="1"/>
    <col min="10760" max="10760" width="8.109375" customWidth="1"/>
    <col min="11006" max="11006" width="18.33203125" customWidth="1"/>
    <col min="11007" max="11007" width="22.33203125" customWidth="1"/>
    <col min="11008" max="11008" width="35.44140625" customWidth="1"/>
    <col min="11009" max="11010" width="27.109375" customWidth="1"/>
    <col min="11015" max="11015" width="10" bestFit="1" customWidth="1"/>
    <col min="11016" max="11016" width="8.109375" customWidth="1"/>
    <col min="11262" max="11262" width="18.33203125" customWidth="1"/>
    <col min="11263" max="11263" width="22.33203125" customWidth="1"/>
    <col min="11264" max="11264" width="35.44140625" customWidth="1"/>
    <col min="11265" max="11266" width="27.109375" customWidth="1"/>
    <col min="11271" max="11271" width="10" bestFit="1" customWidth="1"/>
    <col min="11272" max="11272" width="8.109375" customWidth="1"/>
    <col min="11518" max="11518" width="18.33203125" customWidth="1"/>
    <col min="11519" max="11519" width="22.33203125" customWidth="1"/>
    <col min="11520" max="11520" width="35.44140625" customWidth="1"/>
    <col min="11521" max="11522" width="27.109375" customWidth="1"/>
    <col min="11527" max="11527" width="10" bestFit="1" customWidth="1"/>
    <col min="11528" max="11528" width="8.109375" customWidth="1"/>
    <col min="11774" max="11774" width="18.33203125" customWidth="1"/>
    <col min="11775" max="11775" width="22.33203125" customWidth="1"/>
    <col min="11776" max="11776" width="35.44140625" customWidth="1"/>
    <col min="11777" max="11778" width="27.109375" customWidth="1"/>
    <col min="11783" max="11783" width="10" bestFit="1" customWidth="1"/>
    <col min="11784" max="11784" width="8.109375" customWidth="1"/>
    <col min="12030" max="12030" width="18.33203125" customWidth="1"/>
    <col min="12031" max="12031" width="22.33203125" customWidth="1"/>
    <col min="12032" max="12032" width="35.44140625" customWidth="1"/>
    <col min="12033" max="12034" width="27.109375" customWidth="1"/>
    <col min="12039" max="12039" width="10" bestFit="1" customWidth="1"/>
    <col min="12040" max="12040" width="8.109375" customWidth="1"/>
    <col min="12286" max="12286" width="18.33203125" customWidth="1"/>
    <col min="12287" max="12287" width="22.33203125" customWidth="1"/>
    <col min="12288" max="12288" width="35.44140625" customWidth="1"/>
    <col min="12289" max="12290" width="27.109375" customWidth="1"/>
    <col min="12295" max="12295" width="10" bestFit="1" customWidth="1"/>
    <col min="12296" max="12296" width="8.109375" customWidth="1"/>
    <col min="12542" max="12542" width="18.33203125" customWidth="1"/>
    <col min="12543" max="12543" width="22.33203125" customWidth="1"/>
    <col min="12544" max="12544" width="35.44140625" customWidth="1"/>
    <col min="12545" max="12546" width="27.109375" customWidth="1"/>
    <col min="12551" max="12551" width="10" bestFit="1" customWidth="1"/>
    <col min="12552" max="12552" width="8.109375" customWidth="1"/>
    <col min="12798" max="12798" width="18.33203125" customWidth="1"/>
    <col min="12799" max="12799" width="22.33203125" customWidth="1"/>
    <col min="12800" max="12800" width="35.44140625" customWidth="1"/>
    <col min="12801" max="12802" width="27.109375" customWidth="1"/>
    <col min="12807" max="12807" width="10" bestFit="1" customWidth="1"/>
    <col min="12808" max="12808" width="8.109375" customWidth="1"/>
    <col min="13054" max="13054" width="18.33203125" customWidth="1"/>
    <col min="13055" max="13055" width="22.33203125" customWidth="1"/>
    <col min="13056" max="13056" width="35.44140625" customWidth="1"/>
    <col min="13057" max="13058" width="27.109375" customWidth="1"/>
    <col min="13063" max="13063" width="10" bestFit="1" customWidth="1"/>
    <col min="13064" max="13064" width="8.109375" customWidth="1"/>
    <col min="13310" max="13310" width="18.33203125" customWidth="1"/>
    <col min="13311" max="13311" width="22.33203125" customWidth="1"/>
    <col min="13312" max="13312" width="35.44140625" customWidth="1"/>
    <col min="13313" max="13314" width="27.109375" customWidth="1"/>
    <col min="13319" max="13319" width="10" bestFit="1" customWidth="1"/>
    <col min="13320" max="13320" width="8.109375" customWidth="1"/>
    <col min="13566" max="13566" width="18.33203125" customWidth="1"/>
    <col min="13567" max="13567" width="22.33203125" customWidth="1"/>
    <col min="13568" max="13568" width="35.44140625" customWidth="1"/>
    <col min="13569" max="13570" width="27.109375" customWidth="1"/>
    <col min="13575" max="13575" width="10" bestFit="1" customWidth="1"/>
    <col min="13576" max="13576" width="8.109375" customWidth="1"/>
    <col min="13822" max="13822" width="18.33203125" customWidth="1"/>
    <col min="13823" max="13823" width="22.33203125" customWidth="1"/>
    <col min="13824" max="13824" width="35.44140625" customWidth="1"/>
    <col min="13825" max="13826" width="27.109375" customWidth="1"/>
    <col min="13831" max="13831" width="10" bestFit="1" customWidth="1"/>
    <col min="13832" max="13832" width="8.109375" customWidth="1"/>
    <col min="14078" max="14078" width="18.33203125" customWidth="1"/>
    <col min="14079" max="14079" width="22.33203125" customWidth="1"/>
    <col min="14080" max="14080" width="35.44140625" customWidth="1"/>
    <col min="14081" max="14082" width="27.109375" customWidth="1"/>
    <col min="14087" max="14087" width="10" bestFit="1" customWidth="1"/>
    <col min="14088" max="14088" width="8.109375" customWidth="1"/>
    <col min="14334" max="14334" width="18.33203125" customWidth="1"/>
    <col min="14335" max="14335" width="22.33203125" customWidth="1"/>
    <col min="14336" max="14336" width="35.44140625" customWidth="1"/>
    <col min="14337" max="14338" width="27.109375" customWidth="1"/>
    <col min="14343" max="14343" width="10" bestFit="1" customWidth="1"/>
    <col min="14344" max="14344" width="8.109375" customWidth="1"/>
    <col min="14590" max="14590" width="18.33203125" customWidth="1"/>
    <col min="14591" max="14591" width="22.33203125" customWidth="1"/>
    <col min="14592" max="14592" width="35.44140625" customWidth="1"/>
    <col min="14593" max="14594" width="27.109375" customWidth="1"/>
    <col min="14599" max="14599" width="10" bestFit="1" customWidth="1"/>
    <col min="14600" max="14600" width="8.109375" customWidth="1"/>
    <col min="14846" max="14846" width="18.33203125" customWidth="1"/>
    <col min="14847" max="14847" width="22.33203125" customWidth="1"/>
    <col min="14848" max="14848" width="35.44140625" customWidth="1"/>
    <col min="14849" max="14850" width="27.109375" customWidth="1"/>
    <col min="14855" max="14855" width="10" bestFit="1" customWidth="1"/>
    <col min="14856" max="14856" width="8.109375" customWidth="1"/>
    <col min="15102" max="15102" width="18.33203125" customWidth="1"/>
    <col min="15103" max="15103" width="22.33203125" customWidth="1"/>
    <col min="15104" max="15104" width="35.44140625" customWidth="1"/>
    <col min="15105" max="15106" width="27.109375" customWidth="1"/>
    <col min="15111" max="15111" width="10" bestFit="1" customWidth="1"/>
    <col min="15112" max="15112" width="8.109375" customWidth="1"/>
    <col min="15358" max="15358" width="18.33203125" customWidth="1"/>
    <col min="15359" max="15359" width="22.33203125" customWidth="1"/>
    <col min="15360" max="15360" width="35.44140625" customWidth="1"/>
    <col min="15361" max="15362" width="27.109375" customWidth="1"/>
    <col min="15367" max="15367" width="10" bestFit="1" customWidth="1"/>
    <col min="15368" max="15368" width="8.109375" customWidth="1"/>
    <col min="15614" max="15614" width="18.33203125" customWidth="1"/>
    <col min="15615" max="15615" width="22.33203125" customWidth="1"/>
    <col min="15616" max="15616" width="35.44140625" customWidth="1"/>
    <col min="15617" max="15618" width="27.109375" customWidth="1"/>
    <col min="15623" max="15623" width="10" bestFit="1" customWidth="1"/>
    <col min="15624" max="15624" width="8.109375" customWidth="1"/>
    <col min="15870" max="15870" width="18.33203125" customWidth="1"/>
    <col min="15871" max="15871" width="22.33203125" customWidth="1"/>
    <col min="15872" max="15872" width="35.44140625" customWidth="1"/>
    <col min="15873" max="15874" width="27.109375" customWidth="1"/>
    <col min="15879" max="15879" width="10" bestFit="1" customWidth="1"/>
    <col min="15880" max="15880" width="8.109375" customWidth="1"/>
    <col min="16126" max="16126" width="18.33203125" customWidth="1"/>
    <col min="16127" max="16127" width="22.33203125" customWidth="1"/>
    <col min="16128" max="16128" width="35.44140625" customWidth="1"/>
    <col min="16129" max="16130" width="27.109375" customWidth="1"/>
    <col min="16135" max="16135" width="10" bestFit="1" customWidth="1"/>
    <col min="16136" max="16136" width="8.109375" customWidth="1"/>
  </cols>
  <sheetData>
    <row r="2" spans="1:12" s="75" customFormat="1" thickBot="1" x14ac:dyDescent="0.35">
      <c r="A2" s="101" t="s">
        <v>169</v>
      </c>
      <c r="B2" s="101"/>
    </row>
    <row r="3" spans="1:12" s="99" customFormat="1" ht="25.5" customHeight="1" thickBot="1" x14ac:dyDescent="0.35">
      <c r="A3" s="61" t="s">
        <v>59</v>
      </c>
      <c r="B3" s="61" t="s">
        <v>78</v>
      </c>
      <c r="C3" s="61" t="s">
        <v>79</v>
      </c>
      <c r="D3" s="61" t="s">
        <v>80</v>
      </c>
      <c r="E3" s="61" t="s">
        <v>81</v>
      </c>
      <c r="F3" s="61" t="s">
        <v>82</v>
      </c>
      <c r="G3" s="61" t="s">
        <v>83</v>
      </c>
      <c r="H3" s="61" t="s">
        <v>84</v>
      </c>
      <c r="I3" s="62" t="s">
        <v>85</v>
      </c>
      <c r="J3" s="62" t="s">
        <v>34</v>
      </c>
      <c r="K3" s="62" t="s">
        <v>86</v>
      </c>
      <c r="L3" s="62" t="s">
        <v>35</v>
      </c>
    </row>
    <row r="4" spans="1:12" ht="24" x14ac:dyDescent="0.3">
      <c r="A4" s="246" t="s">
        <v>3</v>
      </c>
      <c r="B4" s="246" t="s">
        <v>87</v>
      </c>
      <c r="C4" s="63" t="s">
        <v>88</v>
      </c>
      <c r="D4" s="63" t="s">
        <v>89</v>
      </c>
      <c r="E4" s="267" t="s">
        <v>377</v>
      </c>
      <c r="F4" s="264">
        <v>3</v>
      </c>
      <c r="G4" s="267">
        <v>40</v>
      </c>
      <c r="H4" s="264">
        <f>F4*G4</f>
        <v>120</v>
      </c>
      <c r="I4" s="264">
        <v>1</v>
      </c>
      <c r="J4" s="264">
        <f>I4*G4</f>
        <v>40</v>
      </c>
      <c r="K4" s="264">
        <v>3</v>
      </c>
      <c r="L4" s="264">
        <f>K4*G4</f>
        <v>120</v>
      </c>
    </row>
    <row r="5" spans="1:12" ht="24" customHeight="1" x14ac:dyDescent="0.3">
      <c r="A5" s="247"/>
      <c r="B5" s="247"/>
      <c r="C5" s="64"/>
      <c r="D5" s="64" t="s">
        <v>90</v>
      </c>
      <c r="E5" s="268"/>
      <c r="F5" s="265"/>
      <c r="G5" s="268"/>
      <c r="H5" s="265"/>
      <c r="I5" s="265"/>
      <c r="J5" s="265"/>
      <c r="K5" s="265"/>
      <c r="L5" s="265"/>
    </row>
    <row r="6" spans="1:12" ht="50.4" customHeight="1" thickBot="1" x14ac:dyDescent="0.35">
      <c r="A6" s="248"/>
      <c r="B6" s="248"/>
      <c r="C6" s="65"/>
      <c r="D6" s="65" t="s">
        <v>91</v>
      </c>
      <c r="E6" s="269"/>
      <c r="F6" s="266"/>
      <c r="G6" s="269"/>
      <c r="H6" s="266"/>
      <c r="I6" s="266"/>
      <c r="J6" s="266"/>
      <c r="K6" s="266"/>
      <c r="L6" s="266"/>
    </row>
    <row r="7" spans="1:12" ht="34.5" customHeight="1" x14ac:dyDescent="0.3">
      <c r="A7" s="246" t="s">
        <v>4</v>
      </c>
      <c r="B7" s="246" t="s">
        <v>92</v>
      </c>
      <c r="C7" s="246" t="s">
        <v>93</v>
      </c>
      <c r="D7" s="66" t="s">
        <v>94</v>
      </c>
      <c r="E7" s="270" t="s">
        <v>63</v>
      </c>
      <c r="F7" s="267">
        <v>2</v>
      </c>
      <c r="G7" s="270">
        <v>20</v>
      </c>
      <c r="H7" s="264">
        <f>F7*G7</f>
        <v>40</v>
      </c>
      <c r="I7" s="264">
        <v>1</v>
      </c>
      <c r="J7" s="264">
        <f>I7*G7</f>
        <v>20</v>
      </c>
      <c r="K7" s="264">
        <v>3</v>
      </c>
      <c r="L7" s="264">
        <f t="shared" ref="L7" si="0">K7*G7</f>
        <v>60</v>
      </c>
    </row>
    <row r="8" spans="1:12" x14ac:dyDescent="0.3">
      <c r="A8" s="247"/>
      <c r="B8" s="247"/>
      <c r="C8" s="247"/>
      <c r="D8" s="67" t="s">
        <v>95</v>
      </c>
      <c r="E8" s="270"/>
      <c r="F8" s="268"/>
      <c r="G8" s="270"/>
      <c r="H8" s="265"/>
      <c r="I8" s="265"/>
      <c r="J8" s="265"/>
      <c r="K8" s="265"/>
      <c r="L8" s="265"/>
    </row>
    <row r="9" spans="1:12" ht="15" thickBot="1" x14ac:dyDescent="0.35">
      <c r="A9" s="248"/>
      <c r="B9" s="248"/>
      <c r="C9" s="248"/>
      <c r="D9" s="68" t="s">
        <v>96</v>
      </c>
      <c r="E9" s="270"/>
      <c r="F9" s="269"/>
      <c r="G9" s="270"/>
      <c r="H9" s="266"/>
      <c r="I9" s="266"/>
      <c r="J9" s="266"/>
      <c r="K9" s="266"/>
      <c r="L9" s="266"/>
    </row>
    <row r="10" spans="1:12" ht="18" customHeight="1" x14ac:dyDescent="0.3">
      <c r="A10" s="246" t="s">
        <v>97</v>
      </c>
      <c r="B10" s="246" t="s">
        <v>98</v>
      </c>
      <c r="C10" s="246" t="s">
        <v>99</v>
      </c>
      <c r="D10" s="66" t="s">
        <v>100</v>
      </c>
      <c r="E10" s="267" t="s">
        <v>371</v>
      </c>
      <c r="F10" s="267">
        <v>2</v>
      </c>
      <c r="G10" s="267">
        <v>15</v>
      </c>
      <c r="H10" s="264">
        <f>F10*G10</f>
        <v>30</v>
      </c>
      <c r="I10" s="264">
        <v>1</v>
      </c>
      <c r="J10" s="264">
        <f>I10*G10</f>
        <v>15</v>
      </c>
      <c r="K10" s="264">
        <v>3</v>
      </c>
      <c r="L10" s="264">
        <f t="shared" ref="L10" si="1">K10*G10</f>
        <v>45</v>
      </c>
    </row>
    <row r="11" spans="1:12" x14ac:dyDescent="0.3">
      <c r="A11" s="247"/>
      <c r="B11" s="247"/>
      <c r="C11" s="247"/>
      <c r="D11" s="67" t="s">
        <v>101</v>
      </c>
      <c r="E11" s="268"/>
      <c r="F11" s="268"/>
      <c r="G11" s="268"/>
      <c r="H11" s="265"/>
      <c r="I11" s="265"/>
      <c r="J11" s="265"/>
      <c r="K11" s="265"/>
      <c r="L11" s="265"/>
    </row>
    <row r="12" spans="1:12" ht="15" thickBot="1" x14ac:dyDescent="0.35">
      <c r="A12" s="248"/>
      <c r="B12" s="248"/>
      <c r="C12" s="248"/>
      <c r="D12" s="68" t="s">
        <v>102</v>
      </c>
      <c r="E12" s="269"/>
      <c r="F12" s="269"/>
      <c r="G12" s="269"/>
      <c r="H12" s="266"/>
      <c r="I12" s="266"/>
      <c r="J12" s="266"/>
      <c r="K12" s="266"/>
      <c r="L12" s="266"/>
    </row>
    <row r="13" spans="1:12" ht="24" x14ac:dyDescent="0.3">
      <c r="A13" s="246" t="s">
        <v>6</v>
      </c>
      <c r="B13" s="246" t="s">
        <v>103</v>
      </c>
      <c r="C13" s="246" t="s">
        <v>99</v>
      </c>
      <c r="D13" s="63" t="s">
        <v>104</v>
      </c>
      <c r="E13" s="267" t="s">
        <v>64</v>
      </c>
      <c r="F13" s="267">
        <v>2</v>
      </c>
      <c r="G13" s="267">
        <v>10</v>
      </c>
      <c r="H13" s="264">
        <f>F13*G13</f>
        <v>20</v>
      </c>
      <c r="I13" s="264">
        <v>1</v>
      </c>
      <c r="J13" s="264">
        <f>I13*G13</f>
        <v>10</v>
      </c>
      <c r="K13" s="264">
        <v>3</v>
      </c>
      <c r="L13" s="264">
        <f t="shared" ref="L13" si="2">K13*G13</f>
        <v>30</v>
      </c>
    </row>
    <row r="14" spans="1:12" ht="24" customHeight="1" x14ac:dyDescent="0.3">
      <c r="A14" s="247"/>
      <c r="B14" s="247"/>
      <c r="C14" s="247"/>
      <c r="D14" s="64" t="s">
        <v>105</v>
      </c>
      <c r="E14" s="268"/>
      <c r="F14" s="268"/>
      <c r="G14" s="268"/>
      <c r="H14" s="265"/>
      <c r="I14" s="265"/>
      <c r="J14" s="265"/>
      <c r="K14" s="265"/>
      <c r="L14" s="265"/>
    </row>
    <row r="15" spans="1:12" ht="24.6" thickBot="1" x14ac:dyDescent="0.35">
      <c r="A15" s="248"/>
      <c r="B15" s="248"/>
      <c r="C15" s="248"/>
      <c r="D15" s="65" t="s">
        <v>106</v>
      </c>
      <c r="E15" s="269"/>
      <c r="F15" s="269"/>
      <c r="G15" s="269"/>
      <c r="H15" s="266"/>
      <c r="I15" s="266"/>
      <c r="J15" s="266"/>
      <c r="K15" s="266"/>
      <c r="L15" s="266"/>
    </row>
    <row r="16" spans="1:12" ht="24" customHeight="1" x14ac:dyDescent="0.3">
      <c r="A16" s="271" t="s">
        <v>107</v>
      </c>
      <c r="B16" s="246" t="s">
        <v>108</v>
      </c>
      <c r="C16" s="246" t="s">
        <v>109</v>
      </c>
      <c r="D16" s="66" t="s">
        <v>110</v>
      </c>
      <c r="E16" s="267" t="s">
        <v>111</v>
      </c>
      <c r="F16" s="267">
        <v>1</v>
      </c>
      <c r="G16" s="267">
        <v>10</v>
      </c>
      <c r="H16" s="264">
        <f>AVERAGE(F16:F21)*G16</f>
        <v>15</v>
      </c>
      <c r="I16" s="264">
        <v>1</v>
      </c>
      <c r="J16" s="264">
        <f>AVERAGE(I16:I21)*G16</f>
        <v>10</v>
      </c>
      <c r="K16" s="264">
        <v>3</v>
      </c>
      <c r="L16" s="264">
        <f t="shared" ref="L16" si="3">K16*G16</f>
        <v>30</v>
      </c>
    </row>
    <row r="17" spans="1:12" ht="24" x14ac:dyDescent="0.3">
      <c r="A17" s="272"/>
      <c r="B17" s="247"/>
      <c r="C17" s="247"/>
      <c r="D17" s="67" t="s">
        <v>112</v>
      </c>
      <c r="E17" s="268"/>
      <c r="F17" s="268"/>
      <c r="G17" s="268"/>
      <c r="H17" s="265"/>
      <c r="I17" s="265"/>
      <c r="J17" s="265"/>
      <c r="K17" s="265"/>
      <c r="L17" s="265"/>
    </row>
    <row r="18" spans="1:12" ht="28.95" customHeight="1" thickBot="1" x14ac:dyDescent="0.35">
      <c r="A18" s="272"/>
      <c r="B18" s="247"/>
      <c r="C18" s="247"/>
      <c r="D18" s="68" t="s">
        <v>113</v>
      </c>
      <c r="E18" s="269"/>
      <c r="F18" s="269"/>
      <c r="G18" s="268"/>
      <c r="H18" s="265"/>
      <c r="I18" s="266"/>
      <c r="J18" s="266"/>
      <c r="K18" s="266"/>
      <c r="L18" s="266"/>
    </row>
    <row r="19" spans="1:12" ht="24" x14ac:dyDescent="0.3">
      <c r="A19" s="272"/>
      <c r="B19" s="247"/>
      <c r="C19" s="247"/>
      <c r="D19" s="66" t="s">
        <v>114</v>
      </c>
      <c r="E19" s="267" t="s">
        <v>65</v>
      </c>
      <c r="F19" s="267">
        <v>2</v>
      </c>
      <c r="G19" s="268"/>
      <c r="H19" s="265"/>
      <c r="I19" s="264">
        <v>1</v>
      </c>
      <c r="J19" s="264">
        <f>I19*G19</f>
        <v>0</v>
      </c>
      <c r="K19" s="264">
        <v>3</v>
      </c>
      <c r="L19" s="264">
        <f t="shared" ref="L19" si="4">K19*G19</f>
        <v>0</v>
      </c>
    </row>
    <row r="20" spans="1:12" ht="24" x14ac:dyDescent="0.3">
      <c r="A20" s="272"/>
      <c r="B20" s="247"/>
      <c r="C20" s="247"/>
      <c r="D20" s="67" t="s">
        <v>115</v>
      </c>
      <c r="E20" s="268"/>
      <c r="F20" s="268"/>
      <c r="G20" s="268"/>
      <c r="H20" s="265"/>
      <c r="I20" s="265"/>
      <c r="J20" s="265"/>
      <c r="K20" s="265"/>
      <c r="L20" s="265"/>
    </row>
    <row r="21" spans="1:12" ht="24.6" thickBot="1" x14ac:dyDescent="0.35">
      <c r="A21" s="273"/>
      <c r="B21" s="248"/>
      <c r="C21" s="248"/>
      <c r="D21" s="68" t="s">
        <v>116</v>
      </c>
      <c r="E21" s="269"/>
      <c r="F21" s="269"/>
      <c r="G21" s="269"/>
      <c r="H21" s="266"/>
      <c r="I21" s="266"/>
      <c r="J21" s="266"/>
      <c r="K21" s="266"/>
      <c r="L21" s="266"/>
    </row>
    <row r="22" spans="1:12" ht="24" x14ac:dyDescent="0.3">
      <c r="A22" s="271" t="s">
        <v>8</v>
      </c>
      <c r="B22" s="246" t="s">
        <v>117</v>
      </c>
      <c r="C22" s="246" t="s">
        <v>118</v>
      </c>
      <c r="D22" s="63" t="s">
        <v>119</v>
      </c>
      <c r="E22" s="267" t="s">
        <v>66</v>
      </c>
      <c r="F22" s="267">
        <v>3</v>
      </c>
      <c r="G22" s="267">
        <v>5</v>
      </c>
      <c r="H22" s="264">
        <f>F22*G22</f>
        <v>15</v>
      </c>
      <c r="I22" s="264">
        <v>1</v>
      </c>
      <c r="J22" s="264">
        <f>I22*G22</f>
        <v>5</v>
      </c>
      <c r="K22" s="264">
        <v>3</v>
      </c>
      <c r="L22" s="264">
        <f t="shared" ref="L22" si="5">K22*G22</f>
        <v>15</v>
      </c>
    </row>
    <row r="23" spans="1:12" x14ac:dyDescent="0.3">
      <c r="A23" s="272"/>
      <c r="B23" s="247"/>
      <c r="C23" s="247"/>
      <c r="D23" s="64" t="s">
        <v>120</v>
      </c>
      <c r="E23" s="268"/>
      <c r="F23" s="268"/>
      <c r="G23" s="268"/>
      <c r="H23" s="265"/>
      <c r="I23" s="265"/>
      <c r="J23" s="265"/>
      <c r="K23" s="265"/>
      <c r="L23" s="265"/>
    </row>
    <row r="24" spans="1:12" ht="31.5" customHeight="1" thickBot="1" x14ac:dyDescent="0.35">
      <c r="A24" s="273"/>
      <c r="B24" s="248"/>
      <c r="C24" s="248"/>
      <c r="D24" s="65" t="s">
        <v>121</v>
      </c>
      <c r="E24" s="269"/>
      <c r="F24" s="269"/>
      <c r="G24" s="269"/>
      <c r="H24" s="266"/>
      <c r="I24" s="266"/>
      <c r="J24" s="266"/>
      <c r="K24" s="266"/>
      <c r="L24" s="266"/>
    </row>
    <row r="25" spans="1:12" s="1" customFormat="1" x14ac:dyDescent="0.3">
      <c r="A25" s="69"/>
      <c r="B25" s="69"/>
      <c r="C25" s="69"/>
      <c r="D25" s="69"/>
      <c r="E25" s="69"/>
      <c r="F25" s="72">
        <f>AVERAGE(F4:F22)</f>
        <v>2.1428571428571428</v>
      </c>
      <c r="G25" s="69" t="s">
        <v>123</v>
      </c>
      <c r="H25" s="69" t="s">
        <v>123</v>
      </c>
      <c r="I25" s="69"/>
      <c r="J25" s="70">
        <f>SUM(J4:J22)</f>
        <v>100</v>
      </c>
      <c r="K25" s="71"/>
      <c r="L25" s="70">
        <f>SUM(L4:L22)</f>
        <v>300</v>
      </c>
    </row>
    <row r="26" spans="1:12" s="1" customFormat="1" x14ac:dyDescent="0.3">
      <c r="A26" s="69"/>
      <c r="B26" s="69"/>
      <c r="C26" s="69"/>
      <c r="D26" s="69"/>
      <c r="E26" s="69"/>
      <c r="F26" s="204">
        <f>AVERAGE(F4:F21)</f>
        <v>2</v>
      </c>
      <c r="G26" s="69">
        <f>SUM(G4:G24)</f>
        <v>100</v>
      </c>
      <c r="H26" s="72">
        <f>SUM(H4:H24)</f>
        <v>240</v>
      </c>
      <c r="I26" s="69"/>
      <c r="J26" s="71" t="s">
        <v>34</v>
      </c>
      <c r="K26" s="71"/>
      <c r="L26" s="71" t="s">
        <v>35</v>
      </c>
    </row>
    <row r="27" spans="1:12" s="1" customFormat="1" x14ac:dyDescent="0.3">
      <c r="A27" s="69"/>
      <c r="B27" s="69"/>
      <c r="C27" s="69"/>
      <c r="D27" s="69"/>
      <c r="E27" s="69"/>
      <c r="F27" s="72"/>
      <c r="G27" s="69"/>
      <c r="H27" s="69"/>
      <c r="I27" s="69"/>
      <c r="J27" s="71"/>
      <c r="K27" s="71"/>
      <c r="L27" s="71"/>
    </row>
    <row r="28" spans="1:12" s="75" customFormat="1" thickBot="1" x14ac:dyDescent="0.35">
      <c r="A28" s="102" t="s">
        <v>168</v>
      </c>
      <c r="B28" s="102"/>
      <c r="C28" s="74"/>
      <c r="D28" s="74"/>
      <c r="E28" s="74"/>
      <c r="F28" s="76"/>
      <c r="G28" s="74"/>
      <c r="H28" s="74"/>
      <c r="I28" s="74"/>
    </row>
    <row r="29" spans="1:12" ht="15" thickBot="1" x14ac:dyDescent="0.35">
      <c r="A29" s="77" t="s">
        <v>59</v>
      </c>
      <c r="B29" s="80" t="s">
        <v>78</v>
      </c>
      <c r="C29" s="80" t="s">
        <v>79</v>
      </c>
      <c r="D29" s="80" t="s">
        <v>80</v>
      </c>
      <c r="E29" s="77" t="s">
        <v>81</v>
      </c>
      <c r="F29" s="77" t="s">
        <v>82</v>
      </c>
      <c r="G29" s="77" t="s">
        <v>83</v>
      </c>
      <c r="H29" s="77" t="s">
        <v>84</v>
      </c>
      <c r="I29" s="78" t="s">
        <v>124</v>
      </c>
      <c r="J29" s="78" t="s">
        <v>34</v>
      </c>
      <c r="K29" s="78" t="s">
        <v>125</v>
      </c>
      <c r="L29" s="78" t="s">
        <v>35</v>
      </c>
    </row>
    <row r="30" spans="1:12" ht="24" x14ac:dyDescent="0.3">
      <c r="A30" s="274" t="s">
        <v>74</v>
      </c>
      <c r="B30" s="275" t="s">
        <v>126</v>
      </c>
      <c r="C30" s="81" t="s">
        <v>167</v>
      </c>
      <c r="D30" s="81" t="s">
        <v>127</v>
      </c>
      <c r="E30" s="240" t="s">
        <v>128</v>
      </c>
      <c r="F30" s="240">
        <v>3</v>
      </c>
      <c r="G30" s="277">
        <v>34</v>
      </c>
      <c r="H30" s="278">
        <f>(AVERAGE(F30:F35)*G30)</f>
        <v>85</v>
      </c>
      <c r="I30" s="240">
        <v>1</v>
      </c>
      <c r="J30" s="241">
        <f>(AVERAGE(I30:I35)*G30)</f>
        <v>34</v>
      </c>
      <c r="K30" s="240">
        <v>3</v>
      </c>
      <c r="L30" s="278">
        <f>(AVERAGE(K30:K35)*G30)</f>
        <v>102</v>
      </c>
    </row>
    <row r="31" spans="1:12" x14ac:dyDescent="0.3">
      <c r="A31" s="274"/>
      <c r="B31" s="275"/>
      <c r="C31" s="81"/>
      <c r="D31" s="81" t="s">
        <v>129</v>
      </c>
      <c r="E31" s="241"/>
      <c r="F31" s="241"/>
      <c r="G31" s="277"/>
      <c r="H31" s="279"/>
      <c r="I31" s="241"/>
      <c r="J31" s="241"/>
      <c r="K31" s="241"/>
      <c r="L31" s="279"/>
    </row>
    <row r="32" spans="1:12" ht="20.399999999999999" customHeight="1" thickBot="1" x14ac:dyDescent="0.35">
      <c r="A32" s="274"/>
      <c r="B32" s="276"/>
      <c r="C32" s="82"/>
      <c r="D32" s="82" t="s">
        <v>130</v>
      </c>
      <c r="E32" s="242"/>
      <c r="F32" s="242"/>
      <c r="G32" s="277"/>
      <c r="H32" s="279"/>
      <c r="I32" s="242"/>
      <c r="J32" s="241"/>
      <c r="K32" s="242"/>
      <c r="L32" s="279"/>
    </row>
    <row r="33" spans="1:12" ht="24" x14ac:dyDescent="0.3">
      <c r="A33" s="274"/>
      <c r="B33" s="280" t="s">
        <v>131</v>
      </c>
      <c r="C33" s="83" t="s">
        <v>132</v>
      </c>
      <c r="D33" s="84" t="s">
        <v>133</v>
      </c>
      <c r="E33" s="240" t="s">
        <v>134</v>
      </c>
      <c r="F33" s="240">
        <v>2</v>
      </c>
      <c r="G33" s="277"/>
      <c r="H33" s="279"/>
      <c r="I33" s="240">
        <v>1</v>
      </c>
      <c r="J33" s="241"/>
      <c r="K33" s="240">
        <v>3</v>
      </c>
      <c r="L33" s="279"/>
    </row>
    <row r="34" spans="1:12" ht="24" x14ac:dyDescent="0.3">
      <c r="A34" s="274"/>
      <c r="B34" s="281"/>
      <c r="C34" s="85"/>
      <c r="D34" s="86" t="s">
        <v>135</v>
      </c>
      <c r="E34" s="241"/>
      <c r="F34" s="241"/>
      <c r="G34" s="277"/>
      <c r="H34" s="279"/>
      <c r="I34" s="241"/>
      <c r="J34" s="241"/>
      <c r="K34" s="241"/>
      <c r="L34" s="279"/>
    </row>
    <row r="35" spans="1:12" ht="24.6" thickBot="1" x14ac:dyDescent="0.35">
      <c r="A35" s="274"/>
      <c r="B35" s="281"/>
      <c r="C35" s="87"/>
      <c r="D35" s="88" t="s">
        <v>136</v>
      </c>
      <c r="E35" s="241"/>
      <c r="F35" s="242"/>
      <c r="G35" s="277"/>
      <c r="H35" s="279"/>
      <c r="I35" s="242"/>
      <c r="J35" s="241"/>
      <c r="K35" s="242"/>
      <c r="L35" s="279"/>
    </row>
    <row r="36" spans="1:12" ht="24" x14ac:dyDescent="0.3">
      <c r="A36" s="283" t="s">
        <v>75</v>
      </c>
      <c r="B36" s="280" t="s">
        <v>138</v>
      </c>
      <c r="C36" s="85" t="s">
        <v>137</v>
      </c>
      <c r="D36" s="83" t="s">
        <v>139</v>
      </c>
      <c r="E36" s="240" t="s">
        <v>140</v>
      </c>
      <c r="F36" s="240">
        <v>2</v>
      </c>
      <c r="G36" s="286">
        <v>25</v>
      </c>
      <c r="H36" s="278">
        <f>AVERAGE(F36:F41)*G36</f>
        <v>37.5</v>
      </c>
      <c r="I36" s="240">
        <v>1</v>
      </c>
      <c r="J36" s="240">
        <f>AVERAGE(I36:I41)*G36</f>
        <v>25</v>
      </c>
      <c r="K36" s="240">
        <v>3</v>
      </c>
      <c r="L36" s="278">
        <f>AVERAGE(K36:K41)*G36</f>
        <v>75</v>
      </c>
    </row>
    <row r="37" spans="1:12" ht="24" x14ac:dyDescent="0.3">
      <c r="A37" s="274"/>
      <c r="B37" s="281"/>
      <c r="C37" s="85" t="s">
        <v>141</v>
      </c>
      <c r="D37" s="85" t="s">
        <v>165</v>
      </c>
      <c r="E37" s="241"/>
      <c r="F37" s="241"/>
      <c r="G37" s="277"/>
      <c r="H37" s="279"/>
      <c r="I37" s="241"/>
      <c r="J37" s="241"/>
      <c r="K37" s="241"/>
      <c r="L37" s="279"/>
    </row>
    <row r="38" spans="1:12" ht="48.6" thickBot="1" x14ac:dyDescent="0.35">
      <c r="A38" s="274"/>
      <c r="B38" s="281"/>
      <c r="C38" s="85" t="s">
        <v>142</v>
      </c>
      <c r="D38" s="87" t="s">
        <v>166</v>
      </c>
      <c r="E38" s="242"/>
      <c r="F38" s="242"/>
      <c r="G38" s="277"/>
      <c r="H38" s="279"/>
      <c r="I38" s="242"/>
      <c r="J38" s="241"/>
      <c r="K38" s="242"/>
      <c r="L38" s="279"/>
    </row>
    <row r="39" spans="1:12" ht="24" x14ac:dyDescent="0.3">
      <c r="A39" s="274"/>
      <c r="B39" s="281"/>
      <c r="C39" s="85"/>
      <c r="D39" s="89" t="s">
        <v>143</v>
      </c>
      <c r="E39" s="240" t="s">
        <v>144</v>
      </c>
      <c r="F39" s="240">
        <v>1</v>
      </c>
      <c r="G39" s="277"/>
      <c r="H39" s="279"/>
      <c r="I39" s="240">
        <v>1</v>
      </c>
      <c r="J39" s="241"/>
      <c r="K39" s="240">
        <v>3</v>
      </c>
      <c r="L39" s="279"/>
    </row>
    <row r="40" spans="1:12" ht="24" x14ac:dyDescent="0.3">
      <c r="A40" s="274"/>
      <c r="B40" s="281"/>
      <c r="C40" s="85"/>
      <c r="D40" s="89" t="s">
        <v>145</v>
      </c>
      <c r="E40" s="241"/>
      <c r="F40" s="241"/>
      <c r="G40" s="277"/>
      <c r="H40" s="279"/>
      <c r="I40" s="241"/>
      <c r="J40" s="241"/>
      <c r="K40" s="241"/>
      <c r="L40" s="279"/>
    </row>
    <row r="41" spans="1:12" ht="24.6" thickBot="1" x14ac:dyDescent="0.35">
      <c r="A41" s="284"/>
      <c r="B41" s="285"/>
      <c r="C41" s="87"/>
      <c r="D41" s="90" t="s">
        <v>146</v>
      </c>
      <c r="E41" s="242"/>
      <c r="F41" s="242"/>
      <c r="G41" s="287"/>
      <c r="H41" s="282"/>
      <c r="I41" s="242"/>
      <c r="J41" s="242"/>
      <c r="K41" s="242"/>
      <c r="L41" s="282"/>
    </row>
    <row r="42" spans="1:12" ht="24" x14ac:dyDescent="0.3">
      <c r="A42" s="283" t="s">
        <v>76</v>
      </c>
      <c r="B42" s="261" t="s">
        <v>147</v>
      </c>
      <c r="C42" s="255" t="s">
        <v>148</v>
      </c>
      <c r="D42" s="91" t="s">
        <v>149</v>
      </c>
      <c r="E42" s="240" t="s">
        <v>150</v>
      </c>
      <c r="F42" s="240">
        <v>1</v>
      </c>
      <c r="G42" s="286">
        <v>25</v>
      </c>
      <c r="H42" s="278">
        <f>F42*G42</f>
        <v>25</v>
      </c>
      <c r="I42" s="240">
        <v>1</v>
      </c>
      <c r="J42" s="240">
        <f>I42*G42</f>
        <v>25</v>
      </c>
      <c r="K42" s="240">
        <v>3</v>
      </c>
      <c r="L42" s="278">
        <f>K42*G42</f>
        <v>75</v>
      </c>
    </row>
    <row r="43" spans="1:12" ht="36" x14ac:dyDescent="0.3">
      <c r="A43" s="274"/>
      <c r="B43" s="262"/>
      <c r="C43" s="256"/>
      <c r="D43" s="81" t="s">
        <v>151</v>
      </c>
      <c r="E43" s="241"/>
      <c r="F43" s="241"/>
      <c r="G43" s="277"/>
      <c r="H43" s="279"/>
      <c r="I43" s="241"/>
      <c r="J43" s="241"/>
      <c r="K43" s="241"/>
      <c r="L43" s="279"/>
    </row>
    <row r="44" spans="1:12" ht="36.6" thickBot="1" x14ac:dyDescent="0.35">
      <c r="A44" s="284"/>
      <c r="B44" s="263"/>
      <c r="C44" s="257"/>
      <c r="D44" s="81" t="s">
        <v>152</v>
      </c>
      <c r="E44" s="242"/>
      <c r="F44" s="242"/>
      <c r="G44" s="287"/>
      <c r="H44" s="282"/>
      <c r="I44" s="242"/>
      <c r="J44" s="242"/>
      <c r="K44" s="242"/>
      <c r="L44" s="282"/>
    </row>
    <row r="45" spans="1:12" ht="36" x14ac:dyDescent="0.3">
      <c r="A45" s="288" t="s">
        <v>77</v>
      </c>
      <c r="B45" s="291" t="s">
        <v>153</v>
      </c>
      <c r="C45" s="92" t="s">
        <v>154</v>
      </c>
      <c r="D45" s="93" t="s">
        <v>155</v>
      </c>
      <c r="E45" s="294" t="s">
        <v>156</v>
      </c>
      <c r="F45" s="294">
        <v>1</v>
      </c>
      <c r="G45" s="297">
        <v>16</v>
      </c>
      <c r="H45" s="278">
        <f>(AVERAGE(F45:F52))*G45</f>
        <v>16</v>
      </c>
      <c r="I45" s="294">
        <v>1</v>
      </c>
      <c r="J45" s="278">
        <f>(AVERAGE(I45:I52))*G45</f>
        <v>16</v>
      </c>
      <c r="K45" s="294">
        <v>3</v>
      </c>
      <c r="L45" s="278">
        <f>(AVERAGE(K45:K52))*G45</f>
        <v>48</v>
      </c>
    </row>
    <row r="46" spans="1:12" ht="24" x14ac:dyDescent="0.3">
      <c r="A46" s="289"/>
      <c r="B46" s="292"/>
      <c r="C46" s="94"/>
      <c r="D46" s="95" t="s">
        <v>157</v>
      </c>
      <c r="E46" s="295"/>
      <c r="F46" s="295"/>
      <c r="G46" s="298"/>
      <c r="H46" s="279"/>
      <c r="I46" s="295"/>
      <c r="J46" s="279"/>
      <c r="K46" s="295"/>
      <c r="L46" s="279"/>
    </row>
    <row r="47" spans="1:12" ht="48" x14ac:dyDescent="0.3">
      <c r="A47" s="289"/>
      <c r="B47" s="292"/>
      <c r="C47" s="96"/>
      <c r="D47" s="95" t="s">
        <v>158</v>
      </c>
      <c r="E47" s="295"/>
      <c r="F47" s="295"/>
      <c r="G47" s="298"/>
      <c r="H47" s="279"/>
      <c r="I47" s="295"/>
      <c r="J47" s="279"/>
      <c r="K47" s="295"/>
      <c r="L47" s="279"/>
    </row>
    <row r="48" spans="1:12" ht="36.6" thickBot="1" x14ac:dyDescent="0.35">
      <c r="A48" s="289"/>
      <c r="B48" s="292"/>
      <c r="C48" s="96" t="s">
        <v>159</v>
      </c>
      <c r="D48" s="97" t="s">
        <v>160</v>
      </c>
      <c r="E48" s="296"/>
      <c r="F48" s="296"/>
      <c r="G48" s="298"/>
      <c r="H48" s="279"/>
      <c r="I48" s="296"/>
      <c r="J48" s="279"/>
      <c r="K48" s="296"/>
      <c r="L48" s="279"/>
    </row>
    <row r="49" spans="1:12" ht="24" x14ac:dyDescent="0.3">
      <c r="A49" s="289"/>
      <c r="B49" s="292"/>
      <c r="C49" s="96"/>
      <c r="D49" s="93" t="s">
        <v>161</v>
      </c>
      <c r="E49" s="300" t="s">
        <v>156</v>
      </c>
      <c r="F49" s="294"/>
      <c r="G49" s="298"/>
      <c r="H49" s="279"/>
      <c r="I49" s="294"/>
      <c r="J49" s="279"/>
      <c r="K49" s="294"/>
      <c r="L49" s="279"/>
    </row>
    <row r="50" spans="1:12" ht="36" x14ac:dyDescent="0.3">
      <c r="A50" s="289"/>
      <c r="B50" s="292"/>
      <c r="C50" s="96"/>
      <c r="D50" s="95" t="s">
        <v>162</v>
      </c>
      <c r="E50" s="301"/>
      <c r="F50" s="295"/>
      <c r="G50" s="298"/>
      <c r="H50" s="279"/>
      <c r="I50" s="295"/>
      <c r="J50" s="279"/>
      <c r="K50" s="295"/>
      <c r="L50" s="279"/>
    </row>
    <row r="51" spans="1:12" ht="36" x14ac:dyDescent="0.3">
      <c r="A51" s="289"/>
      <c r="B51" s="292"/>
      <c r="C51" s="96"/>
      <c r="D51" s="95" t="s">
        <v>163</v>
      </c>
      <c r="E51" s="301"/>
      <c r="F51" s="295"/>
      <c r="G51" s="298"/>
      <c r="H51" s="279"/>
      <c r="I51" s="295"/>
      <c r="J51" s="279"/>
      <c r="K51" s="295"/>
      <c r="L51" s="279"/>
    </row>
    <row r="52" spans="1:12" ht="36.6" thickBot="1" x14ac:dyDescent="0.35">
      <c r="A52" s="290"/>
      <c r="B52" s="293"/>
      <c r="C52" s="98"/>
      <c r="D52" s="97" t="s">
        <v>164</v>
      </c>
      <c r="E52" s="302"/>
      <c r="F52" s="296"/>
      <c r="G52" s="299"/>
      <c r="H52" s="282"/>
      <c r="I52" s="296"/>
      <c r="J52" s="282"/>
      <c r="K52" s="296"/>
      <c r="L52" s="282"/>
    </row>
    <row r="53" spans="1:12" x14ac:dyDescent="0.3">
      <c r="A53" s="79"/>
      <c r="B53" s="79"/>
      <c r="C53" s="79"/>
      <c r="D53" s="79"/>
      <c r="E53" s="79"/>
      <c r="F53" s="71" t="s">
        <v>122</v>
      </c>
      <c r="G53" s="71" t="s">
        <v>123</v>
      </c>
      <c r="H53" s="71" t="s">
        <v>123</v>
      </c>
      <c r="I53" s="79"/>
      <c r="J53" s="71">
        <f>SUM(J30:J45)</f>
        <v>100</v>
      </c>
      <c r="K53" s="71"/>
      <c r="L53" s="70">
        <f>SUM(L30:L45)</f>
        <v>300</v>
      </c>
    </row>
    <row r="54" spans="1:12" x14ac:dyDescent="0.3">
      <c r="A54" s="71"/>
      <c r="B54" s="71"/>
      <c r="C54" s="71"/>
      <c r="D54" s="71"/>
      <c r="E54" s="71"/>
      <c r="F54" s="71">
        <f>AVERAGE(F30:F52)</f>
        <v>1.6666666666666667</v>
      </c>
      <c r="G54" s="71">
        <f>SUM(G30:G52)</f>
        <v>100</v>
      </c>
      <c r="H54" s="70">
        <f>SUM(H30:H52)</f>
        <v>163.5</v>
      </c>
      <c r="I54" s="71"/>
      <c r="J54" s="71" t="s">
        <v>34</v>
      </c>
      <c r="K54" s="71"/>
      <c r="L54" s="71" t="s">
        <v>35</v>
      </c>
    </row>
    <row r="55" spans="1:12" x14ac:dyDescent="0.3">
      <c r="E55" s="79"/>
      <c r="G55" s="1"/>
    </row>
    <row r="56" spans="1:12" ht="15" thickBot="1" x14ac:dyDescent="0.35">
      <c r="A56" s="100" t="s">
        <v>186</v>
      </c>
      <c r="B56" s="105"/>
    </row>
    <row r="57" spans="1:12" ht="15" thickBot="1" x14ac:dyDescent="0.35">
      <c r="A57" s="103" t="s">
        <v>59</v>
      </c>
      <c r="B57" s="104" t="s">
        <v>78</v>
      </c>
      <c r="C57" s="104" t="s">
        <v>79</v>
      </c>
      <c r="D57" s="104" t="s">
        <v>80</v>
      </c>
      <c r="E57" s="103" t="s">
        <v>81</v>
      </c>
      <c r="F57" s="103" t="s">
        <v>82</v>
      </c>
      <c r="G57" s="103" t="s">
        <v>83</v>
      </c>
      <c r="H57" s="103" t="s">
        <v>84</v>
      </c>
      <c r="I57" s="78" t="s">
        <v>124</v>
      </c>
      <c r="J57" s="78" t="s">
        <v>34</v>
      </c>
      <c r="K57" s="78" t="s">
        <v>125</v>
      </c>
      <c r="L57" s="78" t="s">
        <v>35</v>
      </c>
    </row>
    <row r="58" spans="1:12" ht="24" x14ac:dyDescent="0.3">
      <c r="A58" s="246" t="s">
        <v>17</v>
      </c>
      <c r="B58" s="252" t="s">
        <v>170</v>
      </c>
      <c r="C58" s="280" t="s">
        <v>181</v>
      </c>
      <c r="D58" s="106" t="s">
        <v>187</v>
      </c>
      <c r="E58" s="240" t="s">
        <v>171</v>
      </c>
      <c r="F58" s="240">
        <v>3</v>
      </c>
      <c r="G58" s="240">
        <v>50</v>
      </c>
      <c r="H58" s="243">
        <f>F58*G58</f>
        <v>150</v>
      </c>
      <c r="I58" s="240">
        <v>1</v>
      </c>
      <c r="J58" s="243">
        <f>I58*G58</f>
        <v>50</v>
      </c>
      <c r="K58" s="240">
        <v>3</v>
      </c>
      <c r="L58" s="243">
        <f>K58*G58</f>
        <v>150</v>
      </c>
    </row>
    <row r="59" spans="1:12" ht="24" x14ac:dyDescent="0.3">
      <c r="A59" s="247"/>
      <c r="B59" s="253"/>
      <c r="C59" s="281"/>
      <c r="D59" s="89" t="s">
        <v>172</v>
      </c>
      <c r="E59" s="241"/>
      <c r="F59" s="241"/>
      <c r="G59" s="241"/>
      <c r="H59" s="244"/>
      <c r="I59" s="241"/>
      <c r="J59" s="244"/>
      <c r="K59" s="241"/>
      <c r="L59" s="244"/>
    </row>
    <row r="60" spans="1:12" ht="24.6" thickBot="1" x14ac:dyDescent="0.35">
      <c r="A60" s="248"/>
      <c r="B60" s="254"/>
      <c r="C60" s="285"/>
      <c r="D60" s="90" t="s">
        <v>173</v>
      </c>
      <c r="E60" s="242"/>
      <c r="F60" s="242"/>
      <c r="G60" s="242"/>
      <c r="H60" s="245"/>
      <c r="I60" s="242"/>
      <c r="J60" s="245"/>
      <c r="K60" s="242"/>
      <c r="L60" s="245"/>
    </row>
    <row r="61" spans="1:12" x14ac:dyDescent="0.3">
      <c r="A61" s="252" t="s">
        <v>184</v>
      </c>
      <c r="B61" s="255" t="s">
        <v>174</v>
      </c>
      <c r="C61" s="261" t="s">
        <v>182</v>
      </c>
      <c r="D61" s="107" t="s">
        <v>175</v>
      </c>
      <c r="E61" s="240" t="s">
        <v>183</v>
      </c>
      <c r="F61" s="240">
        <v>1</v>
      </c>
      <c r="G61" s="240">
        <v>25</v>
      </c>
      <c r="H61" s="243">
        <f>F61*G61</f>
        <v>25</v>
      </c>
      <c r="I61" s="240">
        <v>1</v>
      </c>
      <c r="J61" s="243">
        <f>I61*G61</f>
        <v>25</v>
      </c>
      <c r="K61" s="240">
        <v>3</v>
      </c>
      <c r="L61" s="243">
        <f>K61*G61</f>
        <v>75</v>
      </c>
    </row>
    <row r="62" spans="1:12" x14ac:dyDescent="0.3">
      <c r="A62" s="253"/>
      <c r="B62" s="256"/>
      <c r="C62" s="262"/>
      <c r="D62" s="107" t="s">
        <v>176</v>
      </c>
      <c r="E62" s="241"/>
      <c r="F62" s="241"/>
      <c r="G62" s="241"/>
      <c r="H62" s="244"/>
      <c r="I62" s="241"/>
      <c r="J62" s="244"/>
      <c r="K62" s="241"/>
      <c r="L62" s="244"/>
    </row>
    <row r="63" spans="1:12" ht="15" thickBot="1" x14ac:dyDescent="0.35">
      <c r="A63" s="254"/>
      <c r="B63" s="257"/>
      <c r="C63" s="263"/>
      <c r="D63" s="108" t="s">
        <v>177</v>
      </c>
      <c r="E63" s="242"/>
      <c r="F63" s="242"/>
      <c r="G63" s="242"/>
      <c r="H63" s="245"/>
      <c r="I63" s="242"/>
      <c r="J63" s="245"/>
      <c r="K63" s="242"/>
      <c r="L63" s="245"/>
    </row>
    <row r="64" spans="1:12" x14ac:dyDescent="0.3">
      <c r="A64" s="252" t="s">
        <v>185</v>
      </c>
      <c r="B64" s="255" t="s">
        <v>178</v>
      </c>
      <c r="C64" s="255" t="s">
        <v>179</v>
      </c>
      <c r="D64" s="81" t="s">
        <v>188</v>
      </c>
      <c r="E64" s="240" t="s">
        <v>180</v>
      </c>
      <c r="F64" s="240">
        <v>3</v>
      </c>
      <c r="G64" s="240">
        <v>25</v>
      </c>
      <c r="H64" s="243">
        <f>F64*G64</f>
        <v>75</v>
      </c>
      <c r="I64" s="240">
        <v>1</v>
      </c>
      <c r="J64" s="243">
        <f>I64*G64</f>
        <v>25</v>
      </c>
      <c r="K64" s="240">
        <v>3</v>
      </c>
      <c r="L64" s="243">
        <f>K64*G64</f>
        <v>75</v>
      </c>
    </row>
    <row r="65" spans="1:12" x14ac:dyDescent="0.3">
      <c r="A65" s="253"/>
      <c r="B65" s="256"/>
      <c r="C65" s="256"/>
      <c r="D65" s="81" t="s">
        <v>189</v>
      </c>
      <c r="E65" s="241"/>
      <c r="F65" s="241"/>
      <c r="G65" s="241"/>
      <c r="H65" s="244"/>
      <c r="I65" s="241"/>
      <c r="J65" s="244"/>
      <c r="K65" s="241"/>
      <c r="L65" s="244"/>
    </row>
    <row r="66" spans="1:12" ht="36.6" thickBot="1" x14ac:dyDescent="0.35">
      <c r="A66" s="254"/>
      <c r="B66" s="257"/>
      <c r="C66" s="257"/>
      <c r="D66" s="82" t="s">
        <v>190</v>
      </c>
      <c r="E66" s="242"/>
      <c r="F66" s="242"/>
      <c r="G66" s="242"/>
      <c r="H66" s="245"/>
      <c r="I66" s="242"/>
      <c r="J66" s="245"/>
      <c r="K66" s="242"/>
      <c r="L66" s="245"/>
    </row>
    <row r="67" spans="1:12" x14ac:dyDescent="0.3">
      <c r="F67" s="73" t="s">
        <v>122</v>
      </c>
      <c r="G67" s="73" t="s">
        <v>123</v>
      </c>
      <c r="H67" s="73" t="s">
        <v>123</v>
      </c>
      <c r="I67" s="1"/>
      <c r="J67" s="1" t="s">
        <v>34</v>
      </c>
      <c r="K67" s="1"/>
      <c r="L67" s="1" t="s">
        <v>35</v>
      </c>
    </row>
    <row r="68" spans="1:12" x14ac:dyDescent="0.3">
      <c r="F68" s="1">
        <f>AVERAGE(F58:F66)</f>
        <v>2.3333333333333335</v>
      </c>
      <c r="G68" s="1">
        <f>SUM(G58:G66)</f>
        <v>100</v>
      </c>
      <c r="H68" s="18">
        <f>SUM(H58:H66)</f>
        <v>250</v>
      </c>
      <c r="I68" s="1"/>
      <c r="J68" s="18">
        <f>SUM(J58:J66)</f>
        <v>100</v>
      </c>
      <c r="K68" s="1"/>
      <c r="L68" s="18">
        <f>SUM(L58:L66)</f>
        <v>300</v>
      </c>
    </row>
    <row r="70" spans="1:12" ht="15" thickBot="1" x14ac:dyDescent="0.35">
      <c r="A70" s="100" t="s">
        <v>206</v>
      </c>
    </row>
    <row r="71" spans="1:12" ht="15" thickBot="1" x14ac:dyDescent="0.35">
      <c r="A71" s="103" t="s">
        <v>59</v>
      </c>
      <c r="B71" s="104" t="s">
        <v>78</v>
      </c>
      <c r="C71" s="104" t="s">
        <v>79</v>
      </c>
      <c r="D71" s="104" t="s">
        <v>80</v>
      </c>
      <c r="E71" s="103" t="s">
        <v>81</v>
      </c>
      <c r="F71" s="103" t="s">
        <v>82</v>
      </c>
      <c r="G71" s="103" t="s">
        <v>83</v>
      </c>
      <c r="H71" s="103" t="s">
        <v>84</v>
      </c>
      <c r="I71" s="78" t="s">
        <v>124</v>
      </c>
      <c r="J71" s="78" t="s">
        <v>34</v>
      </c>
      <c r="K71" s="78" t="s">
        <v>125</v>
      </c>
      <c r="L71" s="78" t="s">
        <v>35</v>
      </c>
    </row>
    <row r="72" spans="1:12" x14ac:dyDescent="0.3">
      <c r="A72" s="252" t="s">
        <v>24</v>
      </c>
      <c r="B72" s="255" t="s">
        <v>191</v>
      </c>
      <c r="C72" s="261" t="s">
        <v>208</v>
      </c>
      <c r="D72" s="106" t="s">
        <v>192</v>
      </c>
      <c r="E72" s="240" t="s">
        <v>207</v>
      </c>
      <c r="F72" s="240">
        <v>1</v>
      </c>
      <c r="G72" s="240">
        <v>40</v>
      </c>
      <c r="H72" s="243">
        <f>F72*G72</f>
        <v>40</v>
      </c>
      <c r="I72" s="240">
        <v>1</v>
      </c>
      <c r="J72" s="243">
        <f>I72*G72</f>
        <v>40</v>
      </c>
      <c r="K72" s="240">
        <v>3</v>
      </c>
      <c r="L72" s="243">
        <f>K72*G72</f>
        <v>120</v>
      </c>
    </row>
    <row r="73" spans="1:12" x14ac:dyDescent="0.3">
      <c r="A73" s="253"/>
      <c r="B73" s="256"/>
      <c r="C73" s="262"/>
      <c r="D73" s="89" t="s">
        <v>193</v>
      </c>
      <c r="E73" s="241"/>
      <c r="F73" s="241"/>
      <c r="G73" s="241"/>
      <c r="H73" s="244"/>
      <c r="I73" s="241"/>
      <c r="J73" s="244"/>
      <c r="K73" s="241"/>
      <c r="L73" s="244"/>
    </row>
    <row r="74" spans="1:12" ht="48" customHeight="1" thickBot="1" x14ac:dyDescent="0.35">
      <c r="A74" s="254"/>
      <c r="B74" s="257"/>
      <c r="C74" s="263"/>
      <c r="D74" s="90" t="s">
        <v>194</v>
      </c>
      <c r="E74" s="242"/>
      <c r="F74" s="242"/>
      <c r="G74" s="242"/>
      <c r="H74" s="245"/>
      <c r="I74" s="242"/>
      <c r="J74" s="245"/>
      <c r="K74" s="242"/>
      <c r="L74" s="245"/>
    </row>
    <row r="75" spans="1:12" x14ac:dyDescent="0.3">
      <c r="A75" s="252" t="s">
        <v>25</v>
      </c>
      <c r="B75" s="258" t="s">
        <v>205</v>
      </c>
      <c r="C75" s="255" t="s">
        <v>209</v>
      </c>
      <c r="D75" s="91" t="s">
        <v>195</v>
      </c>
      <c r="E75" s="240" t="s">
        <v>196</v>
      </c>
      <c r="F75" s="240">
        <v>2</v>
      </c>
      <c r="G75" s="240">
        <v>35</v>
      </c>
      <c r="H75" s="243">
        <f>F75*G75</f>
        <v>70</v>
      </c>
      <c r="I75" s="240">
        <v>1</v>
      </c>
      <c r="J75" s="243">
        <f>I75*G75</f>
        <v>35</v>
      </c>
      <c r="K75" s="240">
        <v>3</v>
      </c>
      <c r="L75" s="243">
        <f>K75*G75</f>
        <v>105</v>
      </c>
    </row>
    <row r="76" spans="1:12" x14ac:dyDescent="0.3">
      <c r="A76" s="253"/>
      <c r="B76" s="259"/>
      <c r="C76" s="256"/>
      <c r="D76" s="81" t="s">
        <v>197</v>
      </c>
      <c r="E76" s="241"/>
      <c r="F76" s="241"/>
      <c r="G76" s="241"/>
      <c r="H76" s="244"/>
      <c r="I76" s="241"/>
      <c r="J76" s="244"/>
      <c r="K76" s="241"/>
      <c r="L76" s="244"/>
    </row>
    <row r="77" spans="1:12" ht="15" thickBot="1" x14ac:dyDescent="0.35">
      <c r="A77" s="254"/>
      <c r="B77" s="260"/>
      <c r="C77" s="257"/>
      <c r="D77" s="82" t="s">
        <v>198</v>
      </c>
      <c r="E77" s="242"/>
      <c r="F77" s="242"/>
      <c r="G77" s="242"/>
      <c r="H77" s="245"/>
      <c r="I77" s="242"/>
      <c r="J77" s="245"/>
      <c r="K77" s="242"/>
      <c r="L77" s="245"/>
    </row>
    <row r="78" spans="1:12" x14ac:dyDescent="0.3">
      <c r="A78" s="252" t="s">
        <v>199</v>
      </c>
      <c r="B78" s="255" t="s">
        <v>200</v>
      </c>
      <c r="C78" s="255" t="s">
        <v>210</v>
      </c>
      <c r="D78" s="91" t="s">
        <v>201</v>
      </c>
      <c r="E78" s="240" t="s">
        <v>202</v>
      </c>
      <c r="F78" s="240">
        <v>2</v>
      </c>
      <c r="G78" s="240">
        <v>25</v>
      </c>
      <c r="H78" s="243">
        <f>F78*G78</f>
        <v>50</v>
      </c>
      <c r="I78" s="240">
        <v>1</v>
      </c>
      <c r="J78" s="243">
        <f>I78*G78</f>
        <v>25</v>
      </c>
      <c r="K78" s="240">
        <v>3</v>
      </c>
      <c r="L78" s="243">
        <f>K78*G78</f>
        <v>75</v>
      </c>
    </row>
    <row r="79" spans="1:12" x14ac:dyDescent="0.3">
      <c r="A79" s="253"/>
      <c r="B79" s="256"/>
      <c r="C79" s="256"/>
      <c r="D79" s="81" t="s">
        <v>203</v>
      </c>
      <c r="E79" s="241"/>
      <c r="F79" s="241"/>
      <c r="G79" s="241"/>
      <c r="H79" s="244"/>
      <c r="I79" s="241"/>
      <c r="J79" s="244"/>
      <c r="K79" s="241"/>
      <c r="L79" s="244"/>
    </row>
    <row r="80" spans="1:12" ht="15" thickBot="1" x14ac:dyDescent="0.35">
      <c r="A80" s="254"/>
      <c r="B80" s="257"/>
      <c r="C80" s="257"/>
      <c r="D80" s="82" t="s">
        <v>204</v>
      </c>
      <c r="E80" s="242"/>
      <c r="F80" s="242"/>
      <c r="G80" s="242"/>
      <c r="H80" s="245"/>
      <c r="I80" s="242"/>
      <c r="J80" s="245"/>
      <c r="K80" s="242"/>
      <c r="L80" s="245"/>
    </row>
    <row r="81" spans="1:12" x14ac:dyDescent="0.3">
      <c r="F81" s="71" t="s">
        <v>122</v>
      </c>
      <c r="G81" s="71" t="s">
        <v>123</v>
      </c>
      <c r="H81" s="71" t="s">
        <v>123</v>
      </c>
      <c r="I81" s="71"/>
      <c r="J81" s="71" t="s">
        <v>34</v>
      </c>
      <c r="K81" s="71"/>
      <c r="L81" s="71" t="s">
        <v>35</v>
      </c>
    </row>
    <row r="82" spans="1:12" x14ac:dyDescent="0.3">
      <c r="F82" s="71">
        <f>AVERAGE(F72:F80)</f>
        <v>1.6666666666666667</v>
      </c>
      <c r="G82" s="71">
        <f>SUM(G72:G80)</f>
        <v>100</v>
      </c>
      <c r="H82" s="70">
        <f>SUM(H72:H80)</f>
        <v>160</v>
      </c>
      <c r="I82" s="71"/>
      <c r="J82" s="70">
        <f>SUM(J72:J80)</f>
        <v>100</v>
      </c>
      <c r="K82" s="71"/>
      <c r="L82" s="70">
        <f>SUM(L72:L80)</f>
        <v>300</v>
      </c>
    </row>
    <row r="83" spans="1:12" x14ac:dyDescent="0.3">
      <c r="F83" s="71"/>
      <c r="G83" s="71"/>
      <c r="H83" s="70"/>
      <c r="I83" s="71"/>
      <c r="J83" s="70"/>
      <c r="K83" s="71"/>
      <c r="L83" s="70"/>
    </row>
    <row r="84" spans="1:12" ht="15" thickBot="1" x14ac:dyDescent="0.35">
      <c r="A84" s="101" t="s">
        <v>221</v>
      </c>
      <c r="B84" s="105"/>
    </row>
    <row r="85" spans="1:12" ht="15" thickBot="1" x14ac:dyDescent="0.35">
      <c r="A85" s="61" t="s">
        <v>59</v>
      </c>
      <c r="B85" s="109" t="s">
        <v>78</v>
      </c>
      <c r="C85" s="109" t="s">
        <v>79</v>
      </c>
      <c r="D85" s="109" t="s">
        <v>80</v>
      </c>
      <c r="E85" s="103" t="s">
        <v>81</v>
      </c>
      <c r="F85" s="103" t="s">
        <v>82</v>
      </c>
      <c r="G85" s="103" t="s">
        <v>83</v>
      </c>
      <c r="H85" s="103" t="s">
        <v>84</v>
      </c>
      <c r="I85" s="78" t="s">
        <v>124</v>
      </c>
      <c r="J85" s="78" t="s">
        <v>34</v>
      </c>
      <c r="K85" s="78" t="s">
        <v>125</v>
      </c>
      <c r="L85" s="78" t="s">
        <v>35</v>
      </c>
    </row>
    <row r="86" spans="1:12" ht="24" x14ac:dyDescent="0.3">
      <c r="A86" s="246" t="s">
        <v>359</v>
      </c>
      <c r="B86" s="249" t="s">
        <v>211</v>
      </c>
      <c r="C86" s="246" t="s">
        <v>220</v>
      </c>
      <c r="D86" s="110" t="s">
        <v>212</v>
      </c>
      <c r="E86" s="240" t="s">
        <v>213</v>
      </c>
      <c r="F86" s="240">
        <v>2</v>
      </c>
      <c r="G86" s="240">
        <v>45</v>
      </c>
      <c r="H86" s="243">
        <f>F86*G86</f>
        <v>90</v>
      </c>
      <c r="I86" s="240">
        <v>1</v>
      </c>
      <c r="J86" s="243">
        <f>I86*G86</f>
        <v>45</v>
      </c>
      <c r="K86" s="240">
        <v>3</v>
      </c>
      <c r="L86" s="243">
        <f>K86*G86</f>
        <v>135</v>
      </c>
    </row>
    <row r="87" spans="1:12" ht="24" x14ac:dyDescent="0.3">
      <c r="A87" s="247"/>
      <c r="B87" s="250"/>
      <c r="C87" s="247"/>
      <c r="D87" s="111" t="s">
        <v>214</v>
      </c>
      <c r="E87" s="241"/>
      <c r="F87" s="241"/>
      <c r="G87" s="241"/>
      <c r="H87" s="244"/>
      <c r="I87" s="241"/>
      <c r="J87" s="244"/>
      <c r="K87" s="241"/>
      <c r="L87" s="244"/>
    </row>
    <row r="88" spans="1:12" ht="24.6" thickBot="1" x14ac:dyDescent="0.35">
      <c r="A88" s="248"/>
      <c r="B88" s="251"/>
      <c r="C88" s="248"/>
      <c r="D88" s="112" t="s">
        <v>215</v>
      </c>
      <c r="E88" s="242"/>
      <c r="F88" s="242"/>
      <c r="G88" s="242"/>
      <c r="H88" s="245"/>
      <c r="I88" s="242"/>
      <c r="J88" s="245"/>
      <c r="K88" s="242"/>
      <c r="L88" s="245"/>
    </row>
    <row r="89" spans="1:12" x14ac:dyDescent="0.3">
      <c r="A89" s="246" t="s">
        <v>360</v>
      </c>
      <c r="B89" s="250" t="s">
        <v>216</v>
      </c>
      <c r="C89" s="249" t="s">
        <v>220</v>
      </c>
      <c r="D89" s="111" t="s">
        <v>217</v>
      </c>
      <c r="E89" s="240" t="s">
        <v>362</v>
      </c>
      <c r="F89" s="240">
        <v>1</v>
      </c>
      <c r="G89" s="240">
        <v>30</v>
      </c>
      <c r="H89" s="243">
        <f>F89*G89</f>
        <v>30</v>
      </c>
      <c r="I89" s="240">
        <v>1</v>
      </c>
      <c r="J89" s="243">
        <f>I89*G89</f>
        <v>30</v>
      </c>
      <c r="K89" s="240">
        <v>3</v>
      </c>
      <c r="L89" s="243">
        <f>K89*G89</f>
        <v>90</v>
      </c>
    </row>
    <row r="90" spans="1:12" x14ac:dyDescent="0.3">
      <c r="A90" s="247"/>
      <c r="B90" s="250"/>
      <c r="C90" s="250"/>
      <c r="D90" s="111" t="s">
        <v>218</v>
      </c>
      <c r="E90" s="241"/>
      <c r="F90" s="241"/>
      <c r="G90" s="241"/>
      <c r="H90" s="244"/>
      <c r="I90" s="241"/>
      <c r="J90" s="244"/>
      <c r="K90" s="241"/>
      <c r="L90" s="244"/>
    </row>
    <row r="91" spans="1:12" ht="49.2" customHeight="1" thickBot="1" x14ac:dyDescent="0.35">
      <c r="A91" s="248"/>
      <c r="B91" s="251"/>
      <c r="C91" s="251"/>
      <c r="D91" s="112" t="s">
        <v>219</v>
      </c>
      <c r="E91" s="242"/>
      <c r="F91" s="242"/>
      <c r="G91" s="242"/>
      <c r="H91" s="245"/>
      <c r="I91" s="242"/>
      <c r="J91" s="245"/>
      <c r="K91" s="242"/>
      <c r="L91" s="245"/>
    </row>
    <row r="92" spans="1:12" x14ac:dyDescent="0.3">
      <c r="A92" s="246" t="s">
        <v>364</v>
      </c>
      <c r="B92" s="249" t="s">
        <v>367</v>
      </c>
      <c r="C92" s="249" t="s">
        <v>220</v>
      </c>
      <c r="D92" s="126" t="s">
        <v>374</v>
      </c>
      <c r="E92" s="240" t="s">
        <v>365</v>
      </c>
      <c r="F92" s="240">
        <v>2</v>
      </c>
      <c r="G92" s="240">
        <v>25</v>
      </c>
      <c r="H92" s="243">
        <f>F92*G92</f>
        <v>50</v>
      </c>
      <c r="I92" s="240">
        <v>1</v>
      </c>
      <c r="J92" s="243">
        <f>I92*G92</f>
        <v>25</v>
      </c>
      <c r="K92" s="240">
        <v>3</v>
      </c>
      <c r="L92" s="243">
        <f>K92*G92</f>
        <v>75</v>
      </c>
    </row>
    <row r="93" spans="1:12" x14ac:dyDescent="0.3">
      <c r="A93" s="247"/>
      <c r="B93" s="250"/>
      <c r="C93" s="250"/>
      <c r="D93" s="127" t="s">
        <v>373</v>
      </c>
      <c r="E93" s="241"/>
      <c r="F93" s="241"/>
      <c r="G93" s="241"/>
      <c r="H93" s="244"/>
      <c r="I93" s="241"/>
      <c r="J93" s="244"/>
      <c r="K93" s="241"/>
      <c r="L93" s="244"/>
    </row>
    <row r="94" spans="1:12" ht="15" thickBot="1" x14ac:dyDescent="0.35">
      <c r="A94" s="248"/>
      <c r="B94" s="251"/>
      <c r="C94" s="251"/>
      <c r="D94" s="178" t="s">
        <v>372</v>
      </c>
      <c r="E94" s="242"/>
      <c r="F94" s="242"/>
      <c r="G94" s="242"/>
      <c r="H94" s="245"/>
      <c r="I94" s="242"/>
      <c r="J94" s="245"/>
      <c r="K94" s="242"/>
      <c r="L94" s="245"/>
    </row>
    <row r="95" spans="1:12" x14ac:dyDescent="0.3">
      <c r="A95" s="71"/>
      <c r="B95" s="71"/>
      <c r="C95" s="71"/>
      <c r="E95" s="71"/>
      <c r="F95" s="71" t="s">
        <v>122</v>
      </c>
      <c r="G95" s="71" t="s">
        <v>123</v>
      </c>
      <c r="H95" s="71" t="s">
        <v>123</v>
      </c>
      <c r="I95" s="71"/>
      <c r="J95" s="71" t="s">
        <v>34</v>
      </c>
      <c r="K95" s="71"/>
      <c r="L95" s="71" t="s">
        <v>35</v>
      </c>
    </row>
    <row r="96" spans="1:12" x14ac:dyDescent="0.3">
      <c r="A96" s="71"/>
      <c r="B96" s="71"/>
      <c r="C96" s="71"/>
      <c r="D96" s="71"/>
      <c r="E96" s="71"/>
      <c r="F96" s="71">
        <f>AVERAGE(F86:F94)</f>
        <v>1.6666666666666667</v>
      </c>
      <c r="G96" s="71">
        <f>SUM(G86:G94)</f>
        <v>100</v>
      </c>
      <c r="H96" s="70">
        <f>SUM(H86:H94)</f>
        <v>170</v>
      </c>
      <c r="I96" s="71"/>
      <c r="J96" s="70">
        <f>SUM(J86:J94)</f>
        <v>100</v>
      </c>
      <c r="K96" s="71"/>
      <c r="L96" s="70">
        <f>SUM(L86:L94)</f>
        <v>300</v>
      </c>
    </row>
    <row r="97" spans="1:12" x14ac:dyDescent="0.3">
      <c r="A97" s="79"/>
      <c r="B97" s="79"/>
      <c r="C97" s="79"/>
      <c r="D97" s="79"/>
      <c r="E97" s="79"/>
      <c r="F97" s="79"/>
      <c r="G97" s="79"/>
      <c r="H97" s="79"/>
      <c r="I97" s="79"/>
      <c r="J97" s="79"/>
      <c r="K97" s="79"/>
      <c r="L97" s="79"/>
    </row>
    <row r="98" spans="1:12" ht="15" thickBot="1" x14ac:dyDescent="0.35">
      <c r="A98" s="101" t="s">
        <v>301</v>
      </c>
      <c r="B98" s="101"/>
    </row>
    <row r="99" spans="1:12" ht="15" thickBot="1" x14ac:dyDescent="0.35">
      <c r="A99" s="61" t="s">
        <v>59</v>
      </c>
      <c r="B99" s="109" t="s">
        <v>78</v>
      </c>
      <c r="C99" s="109" t="s">
        <v>79</v>
      </c>
      <c r="D99" s="109" t="s">
        <v>80</v>
      </c>
      <c r="E99" s="103" t="s">
        <v>81</v>
      </c>
      <c r="F99" s="103" t="s">
        <v>82</v>
      </c>
      <c r="G99" s="103" t="s">
        <v>83</v>
      </c>
      <c r="H99" s="103" t="s">
        <v>84</v>
      </c>
      <c r="I99" s="78" t="s">
        <v>124</v>
      </c>
      <c r="J99" s="78" t="s">
        <v>34</v>
      </c>
      <c r="K99" s="78" t="s">
        <v>125</v>
      </c>
      <c r="L99" s="78" t="s">
        <v>35</v>
      </c>
    </row>
    <row r="100" spans="1:12" ht="36" x14ac:dyDescent="0.3">
      <c r="A100" s="303" t="s">
        <v>222</v>
      </c>
      <c r="B100" s="306" t="s">
        <v>223</v>
      </c>
      <c r="C100" s="142" t="s">
        <v>224</v>
      </c>
      <c r="D100" s="143" t="s">
        <v>225</v>
      </c>
      <c r="E100" s="240" t="s">
        <v>226</v>
      </c>
      <c r="F100" s="240">
        <v>2</v>
      </c>
      <c r="G100" s="240">
        <v>26</v>
      </c>
      <c r="H100" s="278">
        <f>(AVERAGE(F100:F106))*G100</f>
        <v>52</v>
      </c>
      <c r="I100" s="240">
        <v>1</v>
      </c>
      <c r="J100" s="278">
        <f>(AVERAGE(I100:I106))*G100</f>
        <v>26</v>
      </c>
      <c r="K100" s="240">
        <v>3</v>
      </c>
      <c r="L100" s="278">
        <f>(AVERAGE(K100:K106))*G100</f>
        <v>78</v>
      </c>
    </row>
    <row r="101" spans="1:12" ht="36" x14ac:dyDescent="0.3">
      <c r="A101" s="304"/>
      <c r="B101" s="307"/>
      <c r="C101" s="144" t="s">
        <v>227</v>
      </c>
      <c r="D101" s="145" t="s">
        <v>228</v>
      </c>
      <c r="E101" s="241"/>
      <c r="F101" s="241"/>
      <c r="G101" s="241"/>
      <c r="H101" s="279"/>
      <c r="I101" s="241"/>
      <c r="J101" s="279"/>
      <c r="K101" s="241"/>
      <c r="L101" s="279"/>
    </row>
    <row r="102" spans="1:12" ht="60.6" thickBot="1" x14ac:dyDescent="0.35">
      <c r="A102" s="304"/>
      <c r="B102" s="307"/>
      <c r="C102" s="144" t="s">
        <v>229</v>
      </c>
      <c r="D102" s="146" t="s">
        <v>230</v>
      </c>
      <c r="E102" s="242"/>
      <c r="F102" s="242"/>
      <c r="G102" s="241"/>
      <c r="H102" s="279"/>
      <c r="I102" s="242"/>
      <c r="J102" s="279"/>
      <c r="K102" s="242"/>
      <c r="L102" s="279"/>
    </row>
    <row r="103" spans="1:12" ht="36" x14ac:dyDescent="0.3">
      <c r="A103" s="304"/>
      <c r="B103" s="307"/>
      <c r="C103" s="144" t="s">
        <v>231</v>
      </c>
      <c r="D103" s="143" t="s">
        <v>232</v>
      </c>
      <c r="E103" s="240" t="s">
        <v>233</v>
      </c>
      <c r="F103" s="240">
        <v>2</v>
      </c>
      <c r="G103" s="241"/>
      <c r="H103" s="279"/>
      <c r="I103" s="240">
        <v>1</v>
      </c>
      <c r="J103" s="279"/>
      <c r="K103" s="240">
        <v>3</v>
      </c>
      <c r="L103" s="279"/>
    </row>
    <row r="104" spans="1:12" ht="24" x14ac:dyDescent="0.3">
      <c r="A104" s="304"/>
      <c r="B104" s="307"/>
      <c r="C104" s="144"/>
      <c r="D104" s="145" t="s">
        <v>234</v>
      </c>
      <c r="E104" s="241"/>
      <c r="F104" s="241"/>
      <c r="G104" s="241"/>
      <c r="H104" s="279"/>
      <c r="I104" s="241"/>
      <c r="J104" s="279"/>
      <c r="K104" s="241"/>
      <c r="L104" s="279"/>
    </row>
    <row r="105" spans="1:12" ht="24" x14ac:dyDescent="0.3">
      <c r="A105" s="304"/>
      <c r="B105" s="307"/>
      <c r="C105" s="144"/>
      <c r="D105" s="145" t="s">
        <v>235</v>
      </c>
      <c r="E105" s="241"/>
      <c r="F105" s="241"/>
      <c r="G105" s="241"/>
      <c r="H105" s="279"/>
      <c r="I105" s="241"/>
      <c r="J105" s="279"/>
      <c r="K105" s="241"/>
      <c r="L105" s="279"/>
    </row>
    <row r="106" spans="1:12" ht="15" thickBot="1" x14ac:dyDescent="0.35">
      <c r="A106" s="305"/>
      <c r="B106" s="308"/>
      <c r="C106" s="147"/>
      <c r="D106" s="146" t="s">
        <v>236</v>
      </c>
      <c r="E106" s="242"/>
      <c r="F106" s="242"/>
      <c r="G106" s="242"/>
      <c r="H106" s="282"/>
      <c r="I106" s="242"/>
      <c r="J106" s="282"/>
      <c r="K106" s="242"/>
      <c r="L106" s="282"/>
    </row>
    <row r="107" spans="1:12" ht="48" x14ac:dyDescent="0.3">
      <c r="A107" s="309" t="s">
        <v>38</v>
      </c>
      <c r="B107" s="312" t="s">
        <v>237</v>
      </c>
      <c r="C107" s="144" t="s">
        <v>238</v>
      </c>
      <c r="D107" s="123" t="s">
        <v>239</v>
      </c>
      <c r="E107" s="240" t="s">
        <v>355</v>
      </c>
      <c r="F107" s="240">
        <v>2</v>
      </c>
      <c r="G107" s="240">
        <v>25</v>
      </c>
      <c r="H107" s="278">
        <f>(AVERAGE(F107:F122)*G107)</f>
        <v>65</v>
      </c>
      <c r="I107" s="240">
        <v>1</v>
      </c>
      <c r="J107" s="278">
        <f>(AVERAGE(I107:I122)*G107)</f>
        <v>25</v>
      </c>
      <c r="K107" s="240">
        <v>3</v>
      </c>
      <c r="L107" s="278">
        <f>(AVERAGE(K107:K122))*G107</f>
        <v>75</v>
      </c>
    </row>
    <row r="108" spans="1:12" ht="36" x14ac:dyDescent="0.3">
      <c r="A108" s="310"/>
      <c r="B108" s="313"/>
      <c r="C108" s="144" t="s">
        <v>240</v>
      </c>
      <c r="D108" s="123" t="s">
        <v>241</v>
      </c>
      <c r="E108" s="241"/>
      <c r="F108" s="241"/>
      <c r="G108" s="241"/>
      <c r="H108" s="279"/>
      <c r="I108" s="241"/>
      <c r="J108" s="279"/>
      <c r="K108" s="241"/>
      <c r="L108" s="279"/>
    </row>
    <row r="109" spans="1:12" ht="36.6" thickBot="1" x14ac:dyDescent="0.35">
      <c r="A109" s="310"/>
      <c r="B109" s="313"/>
      <c r="C109" s="144" t="s">
        <v>242</v>
      </c>
      <c r="D109" s="124" t="s">
        <v>243</v>
      </c>
      <c r="E109" s="242"/>
      <c r="F109" s="242"/>
      <c r="G109" s="241"/>
      <c r="H109" s="279"/>
      <c r="I109" s="242"/>
      <c r="J109" s="279"/>
      <c r="K109" s="242"/>
      <c r="L109" s="279"/>
    </row>
    <row r="110" spans="1:12" x14ac:dyDescent="0.3">
      <c r="A110" s="310"/>
      <c r="B110" s="313"/>
      <c r="C110" s="144"/>
      <c r="D110" s="143" t="s">
        <v>244</v>
      </c>
      <c r="E110" s="240" t="s">
        <v>245</v>
      </c>
      <c r="F110" s="240">
        <v>2</v>
      </c>
      <c r="G110" s="241"/>
      <c r="H110" s="279"/>
      <c r="I110" s="240">
        <v>1</v>
      </c>
      <c r="J110" s="279"/>
      <c r="K110" s="240">
        <v>3</v>
      </c>
      <c r="L110" s="279"/>
    </row>
    <row r="111" spans="1:12" x14ac:dyDescent="0.3">
      <c r="A111" s="310"/>
      <c r="B111" s="313"/>
      <c r="C111" s="144"/>
      <c r="D111" s="145" t="s">
        <v>246</v>
      </c>
      <c r="E111" s="241"/>
      <c r="F111" s="241"/>
      <c r="G111" s="241"/>
      <c r="H111" s="279"/>
      <c r="I111" s="241"/>
      <c r="J111" s="279"/>
      <c r="K111" s="241"/>
      <c r="L111" s="279"/>
    </row>
    <row r="112" spans="1:12" x14ac:dyDescent="0.3">
      <c r="A112" s="310"/>
      <c r="B112" s="313"/>
      <c r="C112" s="144"/>
      <c r="D112" s="145" t="s">
        <v>247</v>
      </c>
      <c r="E112" s="241"/>
      <c r="F112" s="241"/>
      <c r="G112" s="241"/>
      <c r="H112" s="279"/>
      <c r="I112" s="241"/>
      <c r="J112" s="279"/>
      <c r="K112" s="241"/>
      <c r="L112" s="279"/>
    </row>
    <row r="113" spans="1:12" ht="15" thickBot="1" x14ac:dyDescent="0.35">
      <c r="A113" s="310"/>
      <c r="B113" s="314"/>
      <c r="C113" s="144"/>
      <c r="D113" s="146" t="s">
        <v>248</v>
      </c>
      <c r="E113" s="242"/>
      <c r="F113" s="242"/>
      <c r="G113" s="241"/>
      <c r="H113" s="279"/>
      <c r="I113" s="242"/>
      <c r="J113" s="279"/>
      <c r="K113" s="242"/>
      <c r="L113" s="279"/>
    </row>
    <row r="114" spans="1:12" ht="24" x14ac:dyDescent="0.3">
      <c r="A114" s="310"/>
      <c r="B114" s="312" t="s">
        <v>249</v>
      </c>
      <c r="C114" s="151" t="s">
        <v>250</v>
      </c>
      <c r="D114" s="151" t="s">
        <v>251</v>
      </c>
      <c r="E114" s="240" t="s">
        <v>252</v>
      </c>
      <c r="F114" s="240">
        <v>3</v>
      </c>
      <c r="G114" s="241"/>
      <c r="H114" s="279"/>
      <c r="I114" s="240">
        <v>1</v>
      </c>
      <c r="J114" s="279"/>
      <c r="K114" s="240">
        <v>3</v>
      </c>
      <c r="L114" s="279"/>
    </row>
    <row r="115" spans="1:12" ht="24" x14ac:dyDescent="0.3">
      <c r="A115" s="310"/>
      <c r="B115" s="313"/>
      <c r="C115" s="152" t="s">
        <v>253</v>
      </c>
      <c r="D115" s="152" t="s">
        <v>254</v>
      </c>
      <c r="E115" s="241"/>
      <c r="F115" s="241"/>
      <c r="G115" s="241"/>
      <c r="H115" s="279"/>
      <c r="I115" s="241"/>
      <c r="J115" s="279"/>
      <c r="K115" s="241"/>
      <c r="L115" s="279"/>
    </row>
    <row r="116" spans="1:12" ht="24.6" thickBot="1" x14ac:dyDescent="0.35">
      <c r="A116" s="310"/>
      <c r="B116" s="313"/>
      <c r="C116" s="152" t="s">
        <v>255</v>
      </c>
      <c r="D116" s="152" t="s">
        <v>256</v>
      </c>
      <c r="E116" s="242"/>
      <c r="F116" s="242"/>
      <c r="G116" s="241"/>
      <c r="H116" s="279"/>
      <c r="I116" s="242"/>
      <c r="J116" s="279"/>
      <c r="K116" s="242"/>
      <c r="L116" s="279"/>
    </row>
    <row r="117" spans="1:12" x14ac:dyDescent="0.3">
      <c r="A117" s="310"/>
      <c r="B117" s="313"/>
      <c r="C117" s="152"/>
      <c r="D117" s="143" t="s">
        <v>257</v>
      </c>
      <c r="E117" s="240" t="s">
        <v>258</v>
      </c>
      <c r="F117" s="240">
        <v>3</v>
      </c>
      <c r="G117" s="241"/>
      <c r="H117" s="279"/>
      <c r="I117" s="240">
        <v>1</v>
      </c>
      <c r="J117" s="279"/>
      <c r="K117" s="240">
        <v>3</v>
      </c>
      <c r="L117" s="279"/>
    </row>
    <row r="118" spans="1:12" ht="24" x14ac:dyDescent="0.3">
      <c r="A118" s="310"/>
      <c r="B118" s="313"/>
      <c r="C118" s="152"/>
      <c r="D118" s="145" t="s">
        <v>259</v>
      </c>
      <c r="E118" s="241"/>
      <c r="F118" s="241"/>
      <c r="G118" s="241"/>
      <c r="H118" s="279"/>
      <c r="I118" s="241"/>
      <c r="J118" s="279"/>
      <c r="K118" s="241"/>
      <c r="L118" s="279"/>
    </row>
    <row r="119" spans="1:12" ht="24.6" thickBot="1" x14ac:dyDescent="0.35">
      <c r="A119" s="310"/>
      <c r="B119" s="313"/>
      <c r="C119" s="152"/>
      <c r="D119" s="146" t="s">
        <v>260</v>
      </c>
      <c r="E119" s="242"/>
      <c r="F119" s="242"/>
      <c r="G119" s="241"/>
      <c r="H119" s="279"/>
      <c r="I119" s="242"/>
      <c r="J119" s="279"/>
      <c r="K119" s="242"/>
      <c r="L119" s="279"/>
    </row>
    <row r="120" spans="1:12" ht="24" x14ac:dyDescent="0.3">
      <c r="A120" s="310"/>
      <c r="B120" s="313"/>
      <c r="C120" s="152"/>
      <c r="D120" s="152" t="s">
        <v>261</v>
      </c>
      <c r="E120" s="240" t="s">
        <v>262</v>
      </c>
      <c r="F120" s="240">
        <v>3</v>
      </c>
      <c r="G120" s="241"/>
      <c r="H120" s="279"/>
      <c r="I120" s="240">
        <v>1</v>
      </c>
      <c r="J120" s="279"/>
      <c r="K120" s="240">
        <v>3</v>
      </c>
      <c r="L120" s="279"/>
    </row>
    <row r="121" spans="1:12" x14ac:dyDescent="0.3">
      <c r="A121" s="310"/>
      <c r="B121" s="313"/>
      <c r="C121" s="152"/>
      <c r="D121" s="152" t="s">
        <v>263</v>
      </c>
      <c r="E121" s="241"/>
      <c r="F121" s="241"/>
      <c r="G121" s="241"/>
      <c r="H121" s="279"/>
      <c r="I121" s="241"/>
      <c r="J121" s="279"/>
      <c r="K121" s="241"/>
      <c r="L121" s="279"/>
    </row>
    <row r="122" spans="1:12" ht="15" thickBot="1" x14ac:dyDescent="0.35">
      <c r="A122" s="311"/>
      <c r="B122" s="314"/>
      <c r="C122" s="153"/>
      <c r="D122" s="153" t="s">
        <v>264</v>
      </c>
      <c r="E122" s="242"/>
      <c r="F122" s="242"/>
      <c r="G122" s="242"/>
      <c r="H122" s="282"/>
      <c r="I122" s="242"/>
      <c r="J122" s="282"/>
      <c r="K122" s="242"/>
      <c r="L122" s="282"/>
    </row>
    <row r="123" spans="1:12" ht="24" x14ac:dyDescent="0.3">
      <c r="A123" s="280" t="s">
        <v>39</v>
      </c>
      <c r="B123" s="312" t="s">
        <v>265</v>
      </c>
      <c r="C123" s="312" t="s">
        <v>266</v>
      </c>
      <c r="D123" s="151" t="s">
        <v>267</v>
      </c>
      <c r="E123" s="240" t="s">
        <v>268</v>
      </c>
      <c r="F123" s="240">
        <v>1</v>
      </c>
      <c r="G123" s="240">
        <v>18</v>
      </c>
      <c r="H123" s="278">
        <f>(AVERAGE(F123:F128))*G123</f>
        <v>27</v>
      </c>
      <c r="I123" s="240">
        <v>1</v>
      </c>
      <c r="J123" s="278">
        <f>(AVERAGE(I123:I128)*G123)</f>
        <v>18</v>
      </c>
      <c r="K123" s="240">
        <v>3</v>
      </c>
      <c r="L123" s="278">
        <f>(AVERAGE(K123:K128))*G123</f>
        <v>54</v>
      </c>
    </row>
    <row r="124" spans="1:12" ht="24" x14ac:dyDescent="0.3">
      <c r="A124" s="281"/>
      <c r="B124" s="313"/>
      <c r="C124" s="313"/>
      <c r="D124" s="152" t="s">
        <v>269</v>
      </c>
      <c r="E124" s="241"/>
      <c r="F124" s="241"/>
      <c r="G124" s="241"/>
      <c r="H124" s="279"/>
      <c r="I124" s="241"/>
      <c r="J124" s="279"/>
      <c r="K124" s="241"/>
      <c r="L124" s="279"/>
    </row>
    <row r="125" spans="1:12" ht="24.6" thickBot="1" x14ac:dyDescent="0.35">
      <c r="A125" s="281"/>
      <c r="B125" s="313"/>
      <c r="C125" s="313"/>
      <c r="D125" s="152" t="s">
        <v>270</v>
      </c>
      <c r="E125" s="242"/>
      <c r="F125" s="241"/>
      <c r="G125" s="241"/>
      <c r="H125" s="279"/>
      <c r="I125" s="241"/>
      <c r="J125" s="279"/>
      <c r="K125" s="241"/>
      <c r="L125" s="279"/>
    </row>
    <row r="126" spans="1:12" ht="24" x14ac:dyDescent="0.3">
      <c r="A126" s="281"/>
      <c r="B126" s="313"/>
      <c r="C126" s="313"/>
      <c r="D126" s="143" t="s">
        <v>271</v>
      </c>
      <c r="E126" s="240" t="s">
        <v>272</v>
      </c>
      <c r="F126" s="240">
        <v>2</v>
      </c>
      <c r="G126" s="241"/>
      <c r="H126" s="279"/>
      <c r="I126" s="240">
        <v>1</v>
      </c>
      <c r="J126" s="279"/>
      <c r="K126" s="240">
        <v>3</v>
      </c>
      <c r="L126" s="279"/>
    </row>
    <row r="127" spans="1:12" ht="24" x14ac:dyDescent="0.3">
      <c r="A127" s="281"/>
      <c r="B127" s="313"/>
      <c r="C127" s="313"/>
      <c r="D127" s="145" t="s">
        <v>273</v>
      </c>
      <c r="E127" s="241"/>
      <c r="F127" s="241"/>
      <c r="G127" s="241"/>
      <c r="H127" s="279"/>
      <c r="I127" s="241"/>
      <c r="J127" s="279"/>
      <c r="K127" s="241"/>
      <c r="L127" s="279"/>
    </row>
    <row r="128" spans="1:12" ht="24.6" thickBot="1" x14ac:dyDescent="0.35">
      <c r="A128" s="285"/>
      <c r="B128" s="314"/>
      <c r="C128" s="314"/>
      <c r="D128" s="146" t="s">
        <v>274</v>
      </c>
      <c r="E128" s="242"/>
      <c r="F128" s="242"/>
      <c r="G128" s="242"/>
      <c r="H128" s="282"/>
      <c r="I128" s="242"/>
      <c r="J128" s="282"/>
      <c r="K128" s="242"/>
      <c r="L128" s="282"/>
    </row>
    <row r="129" spans="1:12" ht="24" x14ac:dyDescent="0.3">
      <c r="A129" s="280" t="s">
        <v>40</v>
      </c>
      <c r="B129" s="312" t="s">
        <v>275</v>
      </c>
      <c r="C129" s="151" t="s">
        <v>276</v>
      </c>
      <c r="D129" s="151" t="s">
        <v>277</v>
      </c>
      <c r="E129" s="240" t="s">
        <v>278</v>
      </c>
      <c r="F129" s="240">
        <v>1</v>
      </c>
      <c r="G129" s="240">
        <v>15</v>
      </c>
      <c r="H129" s="278">
        <f>F129*G129</f>
        <v>15</v>
      </c>
      <c r="I129" s="240">
        <v>1</v>
      </c>
      <c r="J129" s="278">
        <f>I129*G129</f>
        <v>15</v>
      </c>
      <c r="K129" s="240">
        <v>3</v>
      </c>
      <c r="L129" s="278">
        <f>K129*G129</f>
        <v>45</v>
      </c>
    </row>
    <row r="130" spans="1:12" ht="24" x14ac:dyDescent="0.3">
      <c r="A130" s="281"/>
      <c r="B130" s="313"/>
      <c r="C130" s="152" t="s">
        <v>279</v>
      </c>
      <c r="D130" s="152" t="s">
        <v>280</v>
      </c>
      <c r="E130" s="241"/>
      <c r="F130" s="241"/>
      <c r="G130" s="241"/>
      <c r="H130" s="279"/>
      <c r="I130" s="241"/>
      <c r="J130" s="279"/>
      <c r="K130" s="241"/>
      <c r="L130" s="279"/>
    </row>
    <row r="131" spans="1:12" ht="24.6" thickBot="1" x14ac:dyDescent="0.35">
      <c r="A131" s="285"/>
      <c r="B131" s="314"/>
      <c r="C131" s="153" t="s">
        <v>281</v>
      </c>
      <c r="D131" s="153" t="s">
        <v>282</v>
      </c>
      <c r="E131" s="242"/>
      <c r="F131" s="242"/>
      <c r="G131" s="242"/>
      <c r="H131" s="282"/>
      <c r="I131" s="242"/>
      <c r="J131" s="282"/>
      <c r="K131" s="242"/>
      <c r="L131" s="282"/>
    </row>
    <row r="132" spans="1:12" ht="36" x14ac:dyDescent="0.3">
      <c r="A132" s="280" t="s">
        <v>41</v>
      </c>
      <c r="B132" s="312" t="s">
        <v>283</v>
      </c>
      <c r="C132" s="312" t="s">
        <v>266</v>
      </c>
      <c r="D132" s="151" t="s">
        <v>284</v>
      </c>
      <c r="E132" s="240" t="s">
        <v>285</v>
      </c>
      <c r="F132" s="294">
        <v>2</v>
      </c>
      <c r="G132" s="294">
        <v>11</v>
      </c>
      <c r="H132" s="278">
        <f>(AVERAGE(F132:F137))*G132</f>
        <v>22</v>
      </c>
      <c r="I132" s="294">
        <v>1</v>
      </c>
      <c r="J132" s="278">
        <f>(AVERAGE(I132:I137))*G132</f>
        <v>11</v>
      </c>
      <c r="K132" s="294">
        <v>3</v>
      </c>
      <c r="L132" s="278">
        <f>(AVERAGE(K132:K137))*G132</f>
        <v>33</v>
      </c>
    </row>
    <row r="133" spans="1:12" ht="24" x14ac:dyDescent="0.3">
      <c r="A133" s="281"/>
      <c r="B133" s="313"/>
      <c r="C133" s="313"/>
      <c r="D133" s="152" t="s">
        <v>286</v>
      </c>
      <c r="E133" s="241"/>
      <c r="F133" s="295"/>
      <c r="G133" s="295"/>
      <c r="H133" s="279"/>
      <c r="I133" s="295"/>
      <c r="J133" s="279"/>
      <c r="K133" s="295"/>
      <c r="L133" s="279"/>
    </row>
    <row r="134" spans="1:12" ht="24.6" thickBot="1" x14ac:dyDescent="0.35">
      <c r="A134" s="281"/>
      <c r="B134" s="314"/>
      <c r="C134" s="314"/>
      <c r="D134" s="153" t="s">
        <v>287</v>
      </c>
      <c r="E134" s="242"/>
      <c r="F134" s="296"/>
      <c r="G134" s="295"/>
      <c r="H134" s="279"/>
      <c r="I134" s="296"/>
      <c r="J134" s="279"/>
      <c r="K134" s="296"/>
      <c r="L134" s="279"/>
    </row>
    <row r="135" spans="1:12" ht="24" x14ac:dyDescent="0.3">
      <c r="A135" s="281"/>
      <c r="B135" s="312" t="s">
        <v>288</v>
      </c>
      <c r="C135" s="312" t="s">
        <v>266</v>
      </c>
      <c r="D135" s="152" t="s">
        <v>289</v>
      </c>
      <c r="E135" s="294" t="s">
        <v>290</v>
      </c>
      <c r="F135" s="294">
        <v>2</v>
      </c>
      <c r="G135" s="295"/>
      <c r="H135" s="279"/>
      <c r="I135" s="294">
        <v>1</v>
      </c>
      <c r="J135" s="279"/>
      <c r="K135" s="294">
        <v>3</v>
      </c>
      <c r="L135" s="279"/>
    </row>
    <row r="136" spans="1:12" ht="24" x14ac:dyDescent="0.3">
      <c r="A136" s="281"/>
      <c r="B136" s="313"/>
      <c r="C136" s="313"/>
      <c r="D136" s="152" t="s">
        <v>291</v>
      </c>
      <c r="E136" s="295"/>
      <c r="F136" s="295"/>
      <c r="G136" s="295"/>
      <c r="H136" s="279"/>
      <c r="I136" s="295"/>
      <c r="J136" s="279"/>
      <c r="K136" s="295"/>
      <c r="L136" s="279"/>
    </row>
    <row r="137" spans="1:12" ht="15" thickBot="1" x14ac:dyDescent="0.35">
      <c r="A137" s="285"/>
      <c r="B137" s="314"/>
      <c r="C137" s="314"/>
      <c r="D137" s="153" t="s">
        <v>292</v>
      </c>
      <c r="E137" s="296"/>
      <c r="F137" s="296"/>
      <c r="G137" s="296"/>
      <c r="H137" s="282"/>
      <c r="I137" s="296"/>
      <c r="J137" s="282"/>
      <c r="K137" s="296"/>
      <c r="L137" s="282"/>
    </row>
    <row r="138" spans="1:12" ht="24" x14ac:dyDescent="0.3">
      <c r="A138" s="280" t="s">
        <v>42</v>
      </c>
      <c r="B138" s="312" t="s">
        <v>293</v>
      </c>
      <c r="C138" s="151" t="s">
        <v>294</v>
      </c>
      <c r="D138" s="151" t="s">
        <v>295</v>
      </c>
      <c r="E138" s="240" t="s">
        <v>296</v>
      </c>
      <c r="F138" s="294">
        <v>3</v>
      </c>
      <c r="G138" s="294">
        <v>5</v>
      </c>
      <c r="H138" s="278">
        <f>F138*G138</f>
        <v>15</v>
      </c>
      <c r="I138" s="294">
        <v>1</v>
      </c>
      <c r="J138" s="278">
        <f>I138*G138</f>
        <v>5</v>
      </c>
      <c r="K138" s="294">
        <v>3</v>
      </c>
      <c r="L138" s="278">
        <f>K138*G138</f>
        <v>15</v>
      </c>
    </row>
    <row r="139" spans="1:12" ht="36" x14ac:dyDescent="0.3">
      <c r="A139" s="281"/>
      <c r="B139" s="313"/>
      <c r="C139" s="152" t="s">
        <v>297</v>
      </c>
      <c r="D139" s="152" t="s">
        <v>298</v>
      </c>
      <c r="E139" s="241"/>
      <c r="F139" s="295"/>
      <c r="G139" s="295"/>
      <c r="H139" s="279"/>
      <c r="I139" s="295"/>
      <c r="J139" s="279"/>
      <c r="K139" s="295"/>
      <c r="L139" s="279"/>
    </row>
    <row r="140" spans="1:12" ht="36.6" thickBot="1" x14ac:dyDescent="0.35">
      <c r="A140" s="285"/>
      <c r="B140" s="314"/>
      <c r="C140" s="153" t="s">
        <v>299</v>
      </c>
      <c r="D140" s="153" t="s">
        <v>300</v>
      </c>
      <c r="E140" s="242"/>
      <c r="F140" s="296"/>
      <c r="G140" s="296"/>
      <c r="H140" s="282"/>
      <c r="I140" s="296"/>
      <c r="J140" s="282"/>
      <c r="K140" s="296"/>
      <c r="L140" s="282"/>
    </row>
    <row r="141" spans="1:12" x14ac:dyDescent="0.3">
      <c r="A141" s="154"/>
      <c r="B141" s="71"/>
      <c r="C141" s="71"/>
      <c r="D141" s="71"/>
      <c r="E141" s="71"/>
      <c r="F141" s="71" t="s">
        <v>122</v>
      </c>
      <c r="G141" s="71" t="s">
        <v>123</v>
      </c>
      <c r="H141" s="71" t="s">
        <v>123</v>
      </c>
      <c r="I141" s="71"/>
      <c r="J141" s="71" t="s">
        <v>34</v>
      </c>
      <c r="K141" s="71"/>
      <c r="L141" s="71" t="s">
        <v>35</v>
      </c>
    </row>
    <row r="142" spans="1:12" x14ac:dyDescent="0.3">
      <c r="A142" s="71"/>
      <c r="B142" s="71"/>
      <c r="C142" s="71"/>
      <c r="D142" s="71"/>
      <c r="E142" s="71"/>
      <c r="F142" s="208">
        <f>AVERAGE(F100:F140)</f>
        <v>2.1538461538461537</v>
      </c>
      <c r="G142" s="71">
        <f>SUM(G100:G140)</f>
        <v>100</v>
      </c>
      <c r="H142" s="70">
        <f>SUM(H100:H140)</f>
        <v>196</v>
      </c>
      <c r="I142" s="71"/>
      <c r="J142" s="70">
        <f>SUM(J100:J140)</f>
        <v>100</v>
      </c>
      <c r="K142" s="70"/>
      <c r="L142" s="70">
        <f>SUM(L100:L140)</f>
        <v>300</v>
      </c>
    </row>
    <row r="143" spans="1:12" x14ac:dyDescent="0.3">
      <c r="A143" s="79"/>
      <c r="B143" s="79"/>
      <c r="C143" s="79"/>
      <c r="D143" s="79"/>
      <c r="E143" s="79"/>
      <c r="F143" s="79"/>
      <c r="G143" s="79"/>
      <c r="H143" s="79"/>
      <c r="I143" s="79"/>
      <c r="J143" s="79"/>
      <c r="K143" s="79"/>
      <c r="L143" s="79"/>
    </row>
  </sheetData>
  <mergeCells count="317">
    <mergeCell ref="L138:L140"/>
    <mergeCell ref="A132:A137"/>
    <mergeCell ref="B132:B134"/>
    <mergeCell ref="C132:C134"/>
    <mergeCell ref="E132:E134"/>
    <mergeCell ref="F132:F134"/>
    <mergeCell ref="G132:G137"/>
    <mergeCell ref="I135:I137"/>
    <mergeCell ref="K135:K137"/>
    <mergeCell ref="A138:A140"/>
    <mergeCell ref="B138:B140"/>
    <mergeCell ref="E138:E140"/>
    <mergeCell ref="F138:F140"/>
    <mergeCell ref="G138:G140"/>
    <mergeCell ref="H138:H140"/>
    <mergeCell ref="I138:I140"/>
    <mergeCell ref="J138:J140"/>
    <mergeCell ref="K138:K140"/>
    <mergeCell ref="H132:H137"/>
    <mergeCell ref="I132:I134"/>
    <mergeCell ref="J132:J137"/>
    <mergeCell ref="K132:K134"/>
    <mergeCell ref="L132:L137"/>
    <mergeCell ref="B135:B137"/>
    <mergeCell ref="L123:L128"/>
    <mergeCell ref="E126:E128"/>
    <mergeCell ref="F126:F128"/>
    <mergeCell ref="I126:I128"/>
    <mergeCell ref="K126:K128"/>
    <mergeCell ref="A129:A131"/>
    <mergeCell ref="B129:B131"/>
    <mergeCell ref="E129:E131"/>
    <mergeCell ref="F129:F131"/>
    <mergeCell ref="G129:G131"/>
    <mergeCell ref="H129:H131"/>
    <mergeCell ref="I129:I131"/>
    <mergeCell ref="J129:J131"/>
    <mergeCell ref="K129:K131"/>
    <mergeCell ref="L129:L131"/>
    <mergeCell ref="A123:A128"/>
    <mergeCell ref="B123:B128"/>
    <mergeCell ref="C135:C137"/>
    <mergeCell ref="E135:E137"/>
    <mergeCell ref="F135:F137"/>
    <mergeCell ref="E117:E119"/>
    <mergeCell ref="F117:F119"/>
    <mergeCell ref="I117:I119"/>
    <mergeCell ref="K117:K119"/>
    <mergeCell ref="E120:E122"/>
    <mergeCell ref="F120:F122"/>
    <mergeCell ref="I120:I122"/>
    <mergeCell ref="K120:K122"/>
    <mergeCell ref="C123:C128"/>
    <mergeCell ref="E123:E125"/>
    <mergeCell ref="F123:F125"/>
    <mergeCell ref="G123:G128"/>
    <mergeCell ref="H123:H128"/>
    <mergeCell ref="I123:I125"/>
    <mergeCell ref="J123:J128"/>
    <mergeCell ref="K123:K125"/>
    <mergeCell ref="L100:L106"/>
    <mergeCell ref="E103:E106"/>
    <mergeCell ref="F103:F106"/>
    <mergeCell ref="I103:I106"/>
    <mergeCell ref="K103:K106"/>
    <mergeCell ref="A107:A122"/>
    <mergeCell ref="B107:B113"/>
    <mergeCell ref="E107:E109"/>
    <mergeCell ref="F107:F109"/>
    <mergeCell ref="G107:G122"/>
    <mergeCell ref="H107:H122"/>
    <mergeCell ref="I107:I109"/>
    <mergeCell ref="J107:J122"/>
    <mergeCell ref="K107:K109"/>
    <mergeCell ref="L107:L122"/>
    <mergeCell ref="E110:E113"/>
    <mergeCell ref="F110:F113"/>
    <mergeCell ref="I110:I113"/>
    <mergeCell ref="K110:K113"/>
    <mergeCell ref="B114:B122"/>
    <mergeCell ref="E114:E116"/>
    <mergeCell ref="F114:F116"/>
    <mergeCell ref="I114:I116"/>
    <mergeCell ref="K114:K116"/>
    <mergeCell ref="A100:A106"/>
    <mergeCell ref="B100:B106"/>
    <mergeCell ref="E100:E102"/>
    <mergeCell ref="F100:F102"/>
    <mergeCell ref="G100:G106"/>
    <mergeCell ref="H100:H106"/>
    <mergeCell ref="I100:I102"/>
    <mergeCell ref="J100:J106"/>
    <mergeCell ref="K100:K102"/>
    <mergeCell ref="G64:G66"/>
    <mergeCell ref="H64:H66"/>
    <mergeCell ref="I64:I66"/>
    <mergeCell ref="J64:J66"/>
    <mergeCell ref="K64:K66"/>
    <mergeCell ref="L64:L66"/>
    <mergeCell ref="H61:H63"/>
    <mergeCell ref="I61:I63"/>
    <mergeCell ref="J61:J63"/>
    <mergeCell ref="K61:K63"/>
    <mergeCell ref="L61:L63"/>
    <mergeCell ref="G61:G63"/>
    <mergeCell ref="A64:A66"/>
    <mergeCell ref="B64:B66"/>
    <mergeCell ref="C64:C66"/>
    <mergeCell ref="E64:E66"/>
    <mergeCell ref="F64:F66"/>
    <mergeCell ref="A61:A63"/>
    <mergeCell ref="B61:B63"/>
    <mergeCell ref="C61:C63"/>
    <mergeCell ref="E61:E63"/>
    <mergeCell ref="F61:F63"/>
    <mergeCell ref="K49:K52"/>
    <mergeCell ref="H58:H60"/>
    <mergeCell ref="I58:I60"/>
    <mergeCell ref="J58:J60"/>
    <mergeCell ref="K58:K60"/>
    <mergeCell ref="L58:L60"/>
    <mergeCell ref="A58:A60"/>
    <mergeCell ref="B58:B60"/>
    <mergeCell ref="C58:C60"/>
    <mergeCell ref="E58:E60"/>
    <mergeCell ref="F58:F60"/>
    <mergeCell ref="G58:G60"/>
    <mergeCell ref="H42:H44"/>
    <mergeCell ref="I42:I44"/>
    <mergeCell ref="J42:J44"/>
    <mergeCell ref="K42:K44"/>
    <mergeCell ref="L42:L44"/>
    <mergeCell ref="A45:A52"/>
    <mergeCell ref="B45:B52"/>
    <mergeCell ref="E45:E48"/>
    <mergeCell ref="F45:F48"/>
    <mergeCell ref="G45:G52"/>
    <mergeCell ref="A42:A44"/>
    <mergeCell ref="B42:B44"/>
    <mergeCell ref="C42:C44"/>
    <mergeCell ref="E42:E44"/>
    <mergeCell ref="F42:F44"/>
    <mergeCell ref="G42:G44"/>
    <mergeCell ref="H45:H52"/>
    <mergeCell ref="I45:I48"/>
    <mergeCell ref="J45:J52"/>
    <mergeCell ref="K45:K48"/>
    <mergeCell ref="L45:L52"/>
    <mergeCell ref="E49:E52"/>
    <mergeCell ref="F49:F52"/>
    <mergeCell ref="I49:I52"/>
    <mergeCell ref="I36:I38"/>
    <mergeCell ref="J36:J41"/>
    <mergeCell ref="K36:K38"/>
    <mergeCell ref="L36:L41"/>
    <mergeCell ref="E39:E41"/>
    <mergeCell ref="F39:F41"/>
    <mergeCell ref="I39:I41"/>
    <mergeCell ref="K39:K41"/>
    <mergeCell ref="A36:A41"/>
    <mergeCell ref="B36:B41"/>
    <mergeCell ref="E36:E38"/>
    <mergeCell ref="F36:F38"/>
    <mergeCell ref="G36:G41"/>
    <mergeCell ref="H36:H41"/>
    <mergeCell ref="L22:L24"/>
    <mergeCell ref="H22:H24"/>
    <mergeCell ref="I22:I24"/>
    <mergeCell ref="J22:J24"/>
    <mergeCell ref="K22:K24"/>
    <mergeCell ref="L30:L35"/>
    <mergeCell ref="B33:B35"/>
    <mergeCell ref="E33:E35"/>
    <mergeCell ref="F33:F35"/>
    <mergeCell ref="I33:I35"/>
    <mergeCell ref="K33:K35"/>
    <mergeCell ref="A30:A35"/>
    <mergeCell ref="B30:B32"/>
    <mergeCell ref="E30:E32"/>
    <mergeCell ref="F30:F32"/>
    <mergeCell ref="G30:G35"/>
    <mergeCell ref="H30:H35"/>
    <mergeCell ref="I30:I32"/>
    <mergeCell ref="J30:J35"/>
    <mergeCell ref="K30:K32"/>
    <mergeCell ref="A22:A24"/>
    <mergeCell ref="B22:B24"/>
    <mergeCell ref="C22:C24"/>
    <mergeCell ref="E22:E24"/>
    <mergeCell ref="F22:F24"/>
    <mergeCell ref="G22:G24"/>
    <mergeCell ref="A13:A15"/>
    <mergeCell ref="B13:B15"/>
    <mergeCell ref="C13:C15"/>
    <mergeCell ref="E13:E15"/>
    <mergeCell ref="F13:F15"/>
    <mergeCell ref="G13:G15"/>
    <mergeCell ref="L13:L15"/>
    <mergeCell ref="A16:A21"/>
    <mergeCell ref="B16:B21"/>
    <mergeCell ref="C16:C21"/>
    <mergeCell ref="E16:E18"/>
    <mergeCell ref="F16:F18"/>
    <mergeCell ref="G16:G21"/>
    <mergeCell ref="H16:H21"/>
    <mergeCell ref="H13:H15"/>
    <mergeCell ref="I13:I15"/>
    <mergeCell ref="J13:J15"/>
    <mergeCell ref="K13:K15"/>
    <mergeCell ref="I16:I18"/>
    <mergeCell ref="J16:J18"/>
    <mergeCell ref="K16:K18"/>
    <mergeCell ref="L16:L18"/>
    <mergeCell ref="E19:E21"/>
    <mergeCell ref="F19:F21"/>
    <mergeCell ref="I19:I21"/>
    <mergeCell ref="J19:J21"/>
    <mergeCell ref="K19:K21"/>
    <mergeCell ref="L19:L21"/>
    <mergeCell ref="L7:L9"/>
    <mergeCell ref="A10:A12"/>
    <mergeCell ref="B10:B12"/>
    <mergeCell ref="C10:C12"/>
    <mergeCell ref="E10:E12"/>
    <mergeCell ref="F10:F12"/>
    <mergeCell ref="G10:G12"/>
    <mergeCell ref="H10:H12"/>
    <mergeCell ref="H7:H9"/>
    <mergeCell ref="I7:I9"/>
    <mergeCell ref="J7:J9"/>
    <mergeCell ref="K7:K9"/>
    <mergeCell ref="A7:A9"/>
    <mergeCell ref="B7:B9"/>
    <mergeCell ref="C7:C9"/>
    <mergeCell ref="E7:E9"/>
    <mergeCell ref="F7:F9"/>
    <mergeCell ref="G7:G9"/>
    <mergeCell ref="I10:I12"/>
    <mergeCell ref="J10:J12"/>
    <mergeCell ref="K10:K12"/>
    <mergeCell ref="L10:L12"/>
    <mergeCell ref="H4:H6"/>
    <mergeCell ref="I4:I6"/>
    <mergeCell ref="J4:J6"/>
    <mergeCell ref="K4:K6"/>
    <mergeCell ref="L4:L6"/>
    <mergeCell ref="A4:A6"/>
    <mergeCell ref="B4:B6"/>
    <mergeCell ref="E4:E6"/>
    <mergeCell ref="F4:F6"/>
    <mergeCell ref="G4:G6"/>
    <mergeCell ref="K72:K74"/>
    <mergeCell ref="L72:L74"/>
    <mergeCell ref="A75:A77"/>
    <mergeCell ref="B75:B77"/>
    <mergeCell ref="C75:C77"/>
    <mergeCell ref="E75:E77"/>
    <mergeCell ref="F75:F77"/>
    <mergeCell ref="G75:G77"/>
    <mergeCell ref="H75:H77"/>
    <mergeCell ref="I75:I77"/>
    <mergeCell ref="J75:J77"/>
    <mergeCell ref="K75:K77"/>
    <mergeCell ref="L75:L77"/>
    <mergeCell ref="A72:A74"/>
    <mergeCell ref="B72:B74"/>
    <mergeCell ref="C72:C74"/>
    <mergeCell ref="E72:E74"/>
    <mergeCell ref="F72:F74"/>
    <mergeCell ref="G72:G74"/>
    <mergeCell ref="H72:H74"/>
    <mergeCell ref="I72:I74"/>
    <mergeCell ref="J72:J74"/>
    <mergeCell ref="K78:K80"/>
    <mergeCell ref="L78:L80"/>
    <mergeCell ref="A86:A88"/>
    <mergeCell ref="B86:B88"/>
    <mergeCell ref="C86:C88"/>
    <mergeCell ref="E86:E88"/>
    <mergeCell ref="F86:F88"/>
    <mergeCell ref="G86:G88"/>
    <mergeCell ref="H86:H88"/>
    <mergeCell ref="I86:I88"/>
    <mergeCell ref="J86:J88"/>
    <mergeCell ref="K86:K88"/>
    <mergeCell ref="L86:L88"/>
    <mergeCell ref="A78:A80"/>
    <mergeCell ref="B78:B80"/>
    <mergeCell ref="C78:C80"/>
    <mergeCell ref="E78:E80"/>
    <mergeCell ref="F78:F80"/>
    <mergeCell ref="G78:G80"/>
    <mergeCell ref="H78:H80"/>
    <mergeCell ref="I78:I80"/>
    <mergeCell ref="J78:J80"/>
    <mergeCell ref="K89:K91"/>
    <mergeCell ref="L89:L91"/>
    <mergeCell ref="K92:K94"/>
    <mergeCell ref="L92:L94"/>
    <mergeCell ref="A92:A94"/>
    <mergeCell ref="B92:B94"/>
    <mergeCell ref="C92:C94"/>
    <mergeCell ref="E92:E94"/>
    <mergeCell ref="F92:F94"/>
    <mergeCell ref="G92:G94"/>
    <mergeCell ref="H92:H94"/>
    <mergeCell ref="I92:I94"/>
    <mergeCell ref="J92:J94"/>
    <mergeCell ref="A89:A91"/>
    <mergeCell ref="B89:B91"/>
    <mergeCell ref="C89:C91"/>
    <mergeCell ref="E89:E91"/>
    <mergeCell ref="F89:F91"/>
    <mergeCell ref="G89:G91"/>
    <mergeCell ref="H89:H91"/>
    <mergeCell ref="I89:I91"/>
    <mergeCell ref="J89:J91"/>
  </mergeCells>
  <conditionalFormatting sqref="F25:F28 F58:F66 I58:I66 K58:K66 F30:F54 I36:I52 K36:K52">
    <cfRule type="colorScale" priority="23">
      <colorScale>
        <cfvo type="num" val="1"/>
        <cfvo type="num" val="2"/>
        <cfvo type="num" val="3"/>
        <color rgb="FFFF0000"/>
        <color rgb="FFFFFF00"/>
        <color rgb="FF00B050"/>
      </colorScale>
    </cfRule>
  </conditionalFormatting>
  <conditionalFormatting sqref="F4:F24">
    <cfRule type="colorScale" priority="22">
      <colorScale>
        <cfvo type="num" val="1"/>
        <cfvo type="num" val="2"/>
        <cfvo type="num" val="3"/>
        <color rgb="FFFF0000"/>
        <color rgb="FFFFFF00"/>
        <color rgb="FF00B050"/>
      </colorScale>
    </cfRule>
  </conditionalFormatting>
  <conditionalFormatting sqref="I4:I24">
    <cfRule type="colorScale" priority="21">
      <colorScale>
        <cfvo type="num" val="1"/>
        <cfvo type="num" val="2"/>
        <cfvo type="num" val="3"/>
        <color rgb="FFFF0000"/>
        <color rgb="FFFFFF00"/>
        <color rgb="FF00B050"/>
      </colorScale>
    </cfRule>
  </conditionalFormatting>
  <conditionalFormatting sqref="K4:K24">
    <cfRule type="colorScale" priority="20">
      <colorScale>
        <cfvo type="num" val="1"/>
        <cfvo type="num" val="2"/>
        <cfvo type="num" val="3"/>
        <color rgb="FFFF0000"/>
        <color rgb="FFFFFF00"/>
        <color rgb="FF00B050"/>
      </colorScale>
    </cfRule>
  </conditionalFormatting>
  <conditionalFormatting sqref="I30:I35">
    <cfRule type="colorScale" priority="18">
      <colorScale>
        <cfvo type="num" val="1"/>
        <cfvo type="num" val="2"/>
        <cfvo type="num" val="3"/>
        <color rgb="FFFF0000"/>
        <color rgb="FFFFFF00"/>
        <color rgb="FF00B050"/>
      </colorScale>
    </cfRule>
  </conditionalFormatting>
  <conditionalFormatting sqref="K30:K35">
    <cfRule type="colorScale" priority="15">
      <colorScale>
        <cfvo type="num" val="1"/>
        <cfvo type="num" val="2"/>
        <cfvo type="num" val="3"/>
        <color rgb="FFFF0000"/>
        <color rgb="FFFFFF00"/>
        <color rgb="FF00B050"/>
      </colorScale>
    </cfRule>
  </conditionalFormatting>
  <conditionalFormatting sqref="F67:F68">
    <cfRule type="colorScale" priority="11">
      <colorScale>
        <cfvo type="num" val="1"/>
        <cfvo type="num" val="2"/>
        <cfvo type="num" val="3"/>
        <color rgb="FFFF0000"/>
        <color rgb="FFFFFF00"/>
        <color rgb="FF00B050"/>
      </colorScale>
    </cfRule>
  </conditionalFormatting>
  <conditionalFormatting sqref="F81:F83">
    <cfRule type="colorScale" priority="7">
      <colorScale>
        <cfvo type="num" val="1"/>
        <cfvo type="num" val="2"/>
        <cfvo type="num" val="3"/>
        <color rgb="FFFF0000"/>
        <color rgb="FFFFFF00"/>
        <color rgb="FF00B050"/>
      </colorScale>
    </cfRule>
  </conditionalFormatting>
  <conditionalFormatting sqref="F72:F80">
    <cfRule type="colorScale" priority="10">
      <colorScale>
        <cfvo type="num" val="1"/>
        <cfvo type="num" val="2"/>
        <cfvo type="num" val="3"/>
        <color rgb="FFFF0000"/>
        <color rgb="FFFFFF00"/>
        <color rgb="FF00B050"/>
      </colorScale>
    </cfRule>
  </conditionalFormatting>
  <conditionalFormatting sqref="I72:I80">
    <cfRule type="colorScale" priority="9">
      <colorScale>
        <cfvo type="num" val="1"/>
        <cfvo type="num" val="2"/>
        <cfvo type="num" val="3"/>
        <color rgb="FFFF0000"/>
        <color rgb="FFFFFF00"/>
        <color rgb="FF00B050"/>
      </colorScale>
    </cfRule>
  </conditionalFormatting>
  <conditionalFormatting sqref="K72:K80">
    <cfRule type="colorScale" priority="8">
      <colorScale>
        <cfvo type="num" val="1"/>
        <cfvo type="num" val="2"/>
        <cfvo type="num" val="3"/>
        <color rgb="FFFF0000"/>
        <color rgb="FFFFFF00"/>
        <color rgb="FF00B050"/>
      </colorScale>
    </cfRule>
  </conditionalFormatting>
  <conditionalFormatting sqref="K86:K94">
    <cfRule type="colorScale" priority="4">
      <colorScale>
        <cfvo type="num" val="1"/>
        <cfvo type="num" val="2"/>
        <cfvo type="num" val="3"/>
        <color rgb="FFFF0000"/>
        <color rgb="FFFFFF00"/>
        <color rgb="FF00B050"/>
      </colorScale>
    </cfRule>
  </conditionalFormatting>
  <conditionalFormatting sqref="F86:F97">
    <cfRule type="colorScale" priority="6">
      <colorScale>
        <cfvo type="num" val="1"/>
        <cfvo type="num" val="2"/>
        <cfvo type="num" val="3"/>
        <color rgb="FFFF0000"/>
        <color rgb="FFFFFF00"/>
        <color rgb="FF00B050"/>
      </colorScale>
    </cfRule>
  </conditionalFormatting>
  <conditionalFormatting sqref="I86:I94">
    <cfRule type="colorScale" priority="5">
      <colorScale>
        <cfvo type="num" val="1"/>
        <cfvo type="num" val="2"/>
        <cfvo type="num" val="3"/>
        <color rgb="FFFF0000"/>
        <color rgb="FFFFFF00"/>
        <color rgb="FF00B050"/>
      </colorScale>
    </cfRule>
  </conditionalFormatting>
  <conditionalFormatting sqref="K100:K140">
    <cfRule type="colorScale" priority="1">
      <colorScale>
        <cfvo type="num" val="1"/>
        <cfvo type="num" val="2"/>
        <cfvo type="num" val="3"/>
        <color rgb="FFFF0000"/>
        <color rgb="FFFFFF00"/>
        <color rgb="FF00B050"/>
      </colorScale>
    </cfRule>
  </conditionalFormatting>
  <conditionalFormatting sqref="F100:F142">
    <cfRule type="colorScale" priority="3">
      <colorScale>
        <cfvo type="num" val="1"/>
        <cfvo type="num" val="2"/>
        <cfvo type="num" val="3"/>
        <color rgb="FFFF0000"/>
        <color rgb="FFFFFF00"/>
        <color rgb="FF00B050"/>
      </colorScale>
    </cfRule>
  </conditionalFormatting>
  <conditionalFormatting sqref="I100:I140">
    <cfRule type="colorScale" priority="2">
      <colorScale>
        <cfvo type="num" val="1"/>
        <cfvo type="num" val="2"/>
        <cfvo type="num" val="3"/>
        <color rgb="FFFF0000"/>
        <color rgb="FFFFFF00"/>
        <color rgb="FF00B050"/>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zoomScale="90" zoomScaleNormal="90" workbookViewId="0">
      <selection activeCell="F3" sqref="F3:F5"/>
    </sheetView>
  </sheetViews>
  <sheetFormatPr defaultRowHeight="14.4" x14ac:dyDescent="0.3"/>
  <cols>
    <col min="1" max="1" width="16.6640625" customWidth="1"/>
    <col min="2" max="2" width="22.88671875" customWidth="1"/>
    <col min="3" max="3" width="19.33203125" customWidth="1"/>
    <col min="4" max="4" width="21.33203125" customWidth="1"/>
    <col min="5" max="5" width="19" customWidth="1"/>
    <col min="6" max="6" width="7.44140625" customWidth="1"/>
    <col min="8" max="8" width="6.6640625" customWidth="1"/>
    <col min="9" max="9" width="8.109375" customWidth="1"/>
    <col min="10" max="10" width="7" customWidth="1"/>
    <col min="11" max="11" width="8.5546875" customWidth="1"/>
    <col min="12" max="12" width="6.88671875" customWidth="1"/>
  </cols>
  <sheetData>
    <row r="1" spans="1:12" ht="15" thickBot="1" x14ac:dyDescent="0.35">
      <c r="A1" s="1" t="s">
        <v>311</v>
      </c>
    </row>
    <row r="2" spans="1:12" ht="24.6" thickBot="1" x14ac:dyDescent="0.35">
      <c r="A2" s="61" t="s">
        <v>59</v>
      </c>
      <c r="B2" s="109" t="s">
        <v>78</v>
      </c>
      <c r="C2" s="109" t="s">
        <v>79</v>
      </c>
      <c r="D2" s="109" t="s">
        <v>80</v>
      </c>
      <c r="E2" s="61" t="s">
        <v>81</v>
      </c>
      <c r="F2" s="61" t="s">
        <v>82</v>
      </c>
      <c r="G2" s="61" t="s">
        <v>83</v>
      </c>
      <c r="H2" s="61" t="s">
        <v>84</v>
      </c>
      <c r="I2" s="62" t="s">
        <v>85</v>
      </c>
      <c r="J2" s="62" t="s">
        <v>34</v>
      </c>
      <c r="K2" s="62" t="s">
        <v>86</v>
      </c>
      <c r="L2" s="62" t="s">
        <v>35</v>
      </c>
    </row>
    <row r="3" spans="1:12" ht="24" x14ac:dyDescent="0.3">
      <c r="A3" s="246" t="s">
        <v>3</v>
      </c>
      <c r="B3" s="246" t="s">
        <v>87</v>
      </c>
      <c r="C3" s="122" t="s">
        <v>307</v>
      </c>
      <c r="D3" s="122" t="s">
        <v>89</v>
      </c>
      <c r="E3" s="267" t="s">
        <v>378</v>
      </c>
      <c r="F3" s="264">
        <v>2</v>
      </c>
      <c r="G3" s="267">
        <v>40</v>
      </c>
      <c r="H3" s="264">
        <f>F3*G3</f>
        <v>80</v>
      </c>
      <c r="I3" s="264">
        <v>1</v>
      </c>
      <c r="J3" s="264">
        <f>I3*G3</f>
        <v>40</v>
      </c>
      <c r="K3" s="264">
        <v>3</v>
      </c>
      <c r="L3" s="264">
        <f>K3*G3</f>
        <v>120</v>
      </c>
    </row>
    <row r="4" spans="1:12" ht="24" x14ac:dyDescent="0.3">
      <c r="A4" s="247"/>
      <c r="B4" s="247"/>
      <c r="C4" s="123"/>
      <c r="D4" s="123" t="s">
        <v>90</v>
      </c>
      <c r="E4" s="268"/>
      <c r="F4" s="265"/>
      <c r="G4" s="268"/>
      <c r="H4" s="265"/>
      <c r="I4" s="265"/>
      <c r="J4" s="265"/>
      <c r="K4" s="265"/>
      <c r="L4" s="265"/>
    </row>
    <row r="5" spans="1:12" ht="15" thickBot="1" x14ac:dyDescent="0.35">
      <c r="A5" s="248"/>
      <c r="B5" s="248"/>
      <c r="C5" s="124"/>
      <c r="D5" s="124" t="s">
        <v>91</v>
      </c>
      <c r="E5" s="269"/>
      <c r="F5" s="266"/>
      <c r="G5" s="269"/>
      <c r="H5" s="266"/>
      <c r="I5" s="266"/>
      <c r="J5" s="266"/>
      <c r="K5" s="266"/>
      <c r="L5" s="266"/>
    </row>
    <row r="6" spans="1:12" ht="36" x14ac:dyDescent="0.3">
      <c r="A6" s="246" t="s">
        <v>4</v>
      </c>
      <c r="B6" s="246" t="s">
        <v>92</v>
      </c>
      <c r="C6" s="246" t="s">
        <v>308</v>
      </c>
      <c r="D6" s="119" t="s">
        <v>94</v>
      </c>
      <c r="E6" s="270" t="s">
        <v>63</v>
      </c>
      <c r="F6" s="267">
        <v>2</v>
      </c>
      <c r="G6" s="270">
        <v>20</v>
      </c>
      <c r="H6" s="315">
        <f>F6*G6</f>
        <v>40</v>
      </c>
      <c r="I6" s="264">
        <v>1</v>
      </c>
      <c r="J6" s="264">
        <f>I6*G6</f>
        <v>20</v>
      </c>
      <c r="K6" s="264">
        <v>3</v>
      </c>
      <c r="L6" s="264">
        <f>K6*G6</f>
        <v>60</v>
      </c>
    </row>
    <row r="7" spans="1:12" x14ac:dyDescent="0.3">
      <c r="A7" s="247"/>
      <c r="B7" s="247"/>
      <c r="C7" s="247"/>
      <c r="D7" s="120" t="s">
        <v>95</v>
      </c>
      <c r="E7" s="270"/>
      <c r="F7" s="268"/>
      <c r="G7" s="270"/>
      <c r="H7" s="315"/>
      <c r="I7" s="265"/>
      <c r="J7" s="265"/>
      <c r="K7" s="265"/>
      <c r="L7" s="265"/>
    </row>
    <row r="8" spans="1:12" ht="24.6" thickBot="1" x14ac:dyDescent="0.35">
      <c r="A8" s="248"/>
      <c r="B8" s="248"/>
      <c r="C8" s="248"/>
      <c r="D8" s="121" t="s">
        <v>96</v>
      </c>
      <c r="E8" s="270"/>
      <c r="F8" s="269"/>
      <c r="G8" s="270"/>
      <c r="H8" s="315"/>
      <c r="I8" s="266"/>
      <c r="J8" s="266"/>
      <c r="K8" s="266"/>
      <c r="L8" s="266"/>
    </row>
    <row r="9" spans="1:12" x14ac:dyDescent="0.3">
      <c r="A9" s="246" t="s">
        <v>97</v>
      </c>
      <c r="B9" s="246" t="s">
        <v>98</v>
      </c>
      <c r="C9" s="246" t="s">
        <v>99</v>
      </c>
      <c r="D9" s="119" t="s">
        <v>100</v>
      </c>
      <c r="E9" s="267" t="s">
        <v>67</v>
      </c>
      <c r="F9" s="267">
        <v>3</v>
      </c>
      <c r="G9" s="267">
        <v>15</v>
      </c>
      <c r="H9" s="264">
        <f>F9*G9</f>
        <v>45</v>
      </c>
      <c r="I9" s="264">
        <v>1</v>
      </c>
      <c r="J9" s="264">
        <f>I9*G9</f>
        <v>15</v>
      </c>
      <c r="K9" s="264">
        <v>3</v>
      </c>
      <c r="L9" s="264">
        <f>K9*G9</f>
        <v>45</v>
      </c>
    </row>
    <row r="10" spans="1:12" x14ac:dyDescent="0.3">
      <c r="A10" s="247"/>
      <c r="B10" s="247"/>
      <c r="C10" s="247"/>
      <c r="D10" s="120" t="s">
        <v>101</v>
      </c>
      <c r="E10" s="268"/>
      <c r="F10" s="268"/>
      <c r="G10" s="268"/>
      <c r="H10" s="265"/>
      <c r="I10" s="265"/>
      <c r="J10" s="265"/>
      <c r="K10" s="265"/>
      <c r="L10" s="265"/>
    </row>
    <row r="11" spans="1:12" ht="15" thickBot="1" x14ac:dyDescent="0.35">
      <c r="A11" s="248"/>
      <c r="B11" s="248"/>
      <c r="C11" s="248"/>
      <c r="D11" s="121" t="s">
        <v>102</v>
      </c>
      <c r="E11" s="269"/>
      <c r="F11" s="269"/>
      <c r="G11" s="269"/>
      <c r="H11" s="266"/>
      <c r="I11" s="266"/>
      <c r="J11" s="266"/>
      <c r="K11" s="266"/>
      <c r="L11" s="266"/>
    </row>
    <row r="12" spans="1:12" ht="36" x14ac:dyDescent="0.3">
      <c r="A12" s="246" t="s">
        <v>6</v>
      </c>
      <c r="B12" s="246" t="s">
        <v>103</v>
      </c>
      <c r="C12" s="246" t="s">
        <v>99</v>
      </c>
      <c r="D12" s="122" t="s">
        <v>104</v>
      </c>
      <c r="E12" s="267" t="s">
        <v>309</v>
      </c>
      <c r="F12" s="267">
        <v>3</v>
      </c>
      <c r="G12" s="267">
        <v>10</v>
      </c>
      <c r="H12" s="264">
        <f>F12*G12</f>
        <v>30</v>
      </c>
      <c r="I12" s="264">
        <v>1</v>
      </c>
      <c r="J12" s="264">
        <f>I12*G12</f>
        <v>10</v>
      </c>
      <c r="K12" s="264">
        <v>3</v>
      </c>
      <c r="L12" s="264">
        <f>K12*G12</f>
        <v>30</v>
      </c>
    </row>
    <row r="13" spans="1:12" ht="36" x14ac:dyDescent="0.3">
      <c r="A13" s="247"/>
      <c r="B13" s="247"/>
      <c r="C13" s="247"/>
      <c r="D13" s="123" t="s">
        <v>105</v>
      </c>
      <c r="E13" s="268"/>
      <c r="F13" s="268"/>
      <c r="G13" s="268"/>
      <c r="H13" s="265"/>
      <c r="I13" s="265"/>
      <c r="J13" s="265"/>
      <c r="K13" s="265"/>
      <c r="L13" s="265"/>
    </row>
    <row r="14" spans="1:12" ht="36.6" thickBot="1" x14ac:dyDescent="0.35">
      <c r="A14" s="248"/>
      <c r="B14" s="248"/>
      <c r="C14" s="248"/>
      <c r="D14" s="124" t="s">
        <v>106</v>
      </c>
      <c r="E14" s="269"/>
      <c r="F14" s="269"/>
      <c r="G14" s="269"/>
      <c r="H14" s="266"/>
      <c r="I14" s="266"/>
      <c r="J14" s="266"/>
      <c r="K14" s="266"/>
      <c r="L14" s="266"/>
    </row>
    <row r="15" spans="1:12" ht="24" x14ac:dyDescent="0.3">
      <c r="A15" s="271" t="s">
        <v>107</v>
      </c>
      <c r="B15" s="246" t="s">
        <v>108</v>
      </c>
      <c r="C15" s="246" t="s">
        <v>99</v>
      </c>
      <c r="D15" s="119" t="s">
        <v>110</v>
      </c>
      <c r="E15" s="267" t="s">
        <v>310</v>
      </c>
      <c r="F15" s="267">
        <v>2</v>
      </c>
      <c r="G15" s="267">
        <v>10</v>
      </c>
      <c r="H15" s="264">
        <f>AVERAGE(F15:F20)*G15</f>
        <v>20</v>
      </c>
      <c r="I15" s="264">
        <v>1</v>
      </c>
      <c r="J15" s="264">
        <f>(AVERAGE(I15:I20))*G15</f>
        <v>10</v>
      </c>
      <c r="K15" s="264">
        <v>3</v>
      </c>
      <c r="L15" s="264">
        <f>(AVERAGE(K15:K20))*G15</f>
        <v>30</v>
      </c>
    </row>
    <row r="16" spans="1:12" ht="24" x14ac:dyDescent="0.3">
      <c r="A16" s="272"/>
      <c r="B16" s="247"/>
      <c r="C16" s="247"/>
      <c r="D16" s="120" t="s">
        <v>112</v>
      </c>
      <c r="E16" s="268"/>
      <c r="F16" s="268"/>
      <c r="G16" s="268"/>
      <c r="H16" s="265"/>
      <c r="I16" s="265"/>
      <c r="J16" s="265"/>
      <c r="K16" s="265"/>
      <c r="L16" s="265"/>
    </row>
    <row r="17" spans="1:12" ht="24.6" thickBot="1" x14ac:dyDescent="0.35">
      <c r="A17" s="272"/>
      <c r="B17" s="247"/>
      <c r="C17" s="247"/>
      <c r="D17" s="121" t="s">
        <v>113</v>
      </c>
      <c r="E17" s="269"/>
      <c r="F17" s="269"/>
      <c r="G17" s="268"/>
      <c r="H17" s="265"/>
      <c r="I17" s="266"/>
      <c r="J17" s="266"/>
      <c r="K17" s="266"/>
      <c r="L17" s="266"/>
    </row>
    <row r="18" spans="1:12" ht="36" x14ac:dyDescent="0.3">
      <c r="A18" s="272"/>
      <c r="B18" s="247"/>
      <c r="C18" s="247"/>
      <c r="D18" s="119" t="s">
        <v>114</v>
      </c>
      <c r="E18" s="267" t="s">
        <v>68</v>
      </c>
      <c r="F18" s="267">
        <v>2</v>
      </c>
      <c r="G18" s="268"/>
      <c r="H18" s="265"/>
      <c r="I18" s="264">
        <v>1</v>
      </c>
      <c r="J18" s="264">
        <f>I18*G18</f>
        <v>0</v>
      </c>
      <c r="K18" s="264">
        <v>3</v>
      </c>
      <c r="L18" s="264">
        <f>K18*G18</f>
        <v>0</v>
      </c>
    </row>
    <row r="19" spans="1:12" ht="24" x14ac:dyDescent="0.3">
      <c r="A19" s="272"/>
      <c r="B19" s="247"/>
      <c r="C19" s="247"/>
      <c r="D19" s="120" t="s">
        <v>115</v>
      </c>
      <c r="E19" s="268"/>
      <c r="F19" s="268"/>
      <c r="G19" s="268"/>
      <c r="H19" s="265"/>
      <c r="I19" s="265"/>
      <c r="J19" s="265"/>
      <c r="K19" s="265"/>
      <c r="L19" s="265"/>
    </row>
    <row r="20" spans="1:12" ht="36.6" thickBot="1" x14ac:dyDescent="0.35">
      <c r="A20" s="273"/>
      <c r="B20" s="248"/>
      <c r="C20" s="248"/>
      <c r="D20" s="121" t="s">
        <v>116</v>
      </c>
      <c r="E20" s="269"/>
      <c r="F20" s="269"/>
      <c r="G20" s="269"/>
      <c r="H20" s="266"/>
      <c r="I20" s="266"/>
      <c r="J20" s="266"/>
      <c r="K20" s="266"/>
      <c r="L20" s="266"/>
    </row>
    <row r="21" spans="1:12" ht="36" x14ac:dyDescent="0.3">
      <c r="A21" s="271" t="s">
        <v>8</v>
      </c>
      <c r="B21" s="246" t="s">
        <v>117</v>
      </c>
      <c r="C21" s="246" t="s">
        <v>99</v>
      </c>
      <c r="D21" s="122" t="s">
        <v>119</v>
      </c>
      <c r="E21" s="267" t="s">
        <v>69</v>
      </c>
      <c r="F21" s="267">
        <v>3</v>
      </c>
      <c r="G21" s="267">
        <v>5</v>
      </c>
      <c r="H21" s="264">
        <f>F21*G21</f>
        <v>15</v>
      </c>
      <c r="I21" s="264">
        <v>1</v>
      </c>
      <c r="J21" s="264">
        <f>I21*G21</f>
        <v>5</v>
      </c>
      <c r="K21" s="264">
        <v>3</v>
      </c>
      <c r="L21" s="264">
        <f>K21*G21</f>
        <v>15</v>
      </c>
    </row>
    <row r="22" spans="1:12" x14ac:dyDescent="0.3">
      <c r="A22" s="272"/>
      <c r="B22" s="247"/>
      <c r="C22" s="247"/>
      <c r="D22" s="123" t="s">
        <v>120</v>
      </c>
      <c r="E22" s="268"/>
      <c r="F22" s="268"/>
      <c r="G22" s="268"/>
      <c r="H22" s="265"/>
      <c r="I22" s="265"/>
      <c r="J22" s="265"/>
      <c r="K22" s="265"/>
      <c r="L22" s="265"/>
    </row>
    <row r="23" spans="1:12" ht="24.6" thickBot="1" x14ac:dyDescent="0.35">
      <c r="A23" s="273"/>
      <c r="B23" s="248"/>
      <c r="C23" s="248"/>
      <c r="D23" s="124" t="s">
        <v>121</v>
      </c>
      <c r="E23" s="269"/>
      <c r="F23" s="269"/>
      <c r="G23" s="269"/>
      <c r="H23" s="266"/>
      <c r="I23" s="266"/>
      <c r="J23" s="266"/>
      <c r="K23" s="266"/>
      <c r="L23" s="266"/>
    </row>
    <row r="24" spans="1:12" x14ac:dyDescent="0.3">
      <c r="A24" s="163"/>
      <c r="B24" s="163"/>
      <c r="C24" s="163"/>
      <c r="D24" s="163"/>
      <c r="E24" s="163"/>
      <c r="F24" s="164" t="s">
        <v>122</v>
      </c>
      <c r="G24" s="164" t="s">
        <v>123</v>
      </c>
      <c r="H24" s="164" t="s">
        <v>123</v>
      </c>
      <c r="I24" s="164"/>
      <c r="J24" s="165">
        <f>SUM(J3:J21)</f>
        <v>100</v>
      </c>
      <c r="K24" s="166"/>
      <c r="L24" s="165">
        <f>SUM(L3:L21)</f>
        <v>300</v>
      </c>
    </row>
    <row r="25" spans="1:12" x14ac:dyDescent="0.3">
      <c r="A25" s="163"/>
      <c r="B25" s="163"/>
      <c r="C25" s="163"/>
      <c r="D25" s="163"/>
      <c r="E25" s="163"/>
      <c r="F25" s="205">
        <f>AVERAGE(F3:F20)</f>
        <v>2.3333333333333335</v>
      </c>
      <c r="G25" s="163">
        <f>SUM(G3:G23)</f>
        <v>100</v>
      </c>
      <c r="H25" s="168">
        <f>SUM(H3:H23)</f>
        <v>230</v>
      </c>
      <c r="I25" s="164"/>
      <c r="J25" s="166" t="s">
        <v>34</v>
      </c>
      <c r="K25" s="166"/>
      <c r="L25" s="166" t="s">
        <v>35</v>
      </c>
    </row>
    <row r="26" spans="1:12" ht="15" thickBot="1" x14ac:dyDescent="0.35">
      <c r="A26" t="s">
        <v>168</v>
      </c>
    </row>
    <row r="27" spans="1:12" ht="24.6" thickBot="1" x14ac:dyDescent="0.35">
      <c r="A27" s="77" t="s">
        <v>59</v>
      </c>
      <c r="B27" s="80" t="s">
        <v>78</v>
      </c>
      <c r="C27" s="80" t="s">
        <v>79</v>
      </c>
      <c r="D27" s="80" t="s">
        <v>80</v>
      </c>
      <c r="E27" s="77" t="s">
        <v>81</v>
      </c>
      <c r="F27" s="77" t="s">
        <v>82</v>
      </c>
      <c r="G27" s="77" t="s">
        <v>83</v>
      </c>
      <c r="H27" s="77" t="s">
        <v>84</v>
      </c>
      <c r="I27" s="78" t="s">
        <v>124</v>
      </c>
      <c r="J27" s="78" t="s">
        <v>34</v>
      </c>
      <c r="K27" s="78" t="s">
        <v>125</v>
      </c>
      <c r="L27" s="78" t="s">
        <v>35</v>
      </c>
    </row>
    <row r="28" spans="1:12" ht="24" x14ac:dyDescent="0.3">
      <c r="A28" s="316" t="s">
        <v>74</v>
      </c>
      <c r="B28" s="281" t="s">
        <v>126</v>
      </c>
      <c r="C28" s="81" t="s">
        <v>312</v>
      </c>
      <c r="D28" s="81" t="s">
        <v>127</v>
      </c>
      <c r="E28" s="240" t="s">
        <v>128</v>
      </c>
      <c r="F28" s="240">
        <v>3</v>
      </c>
      <c r="G28" s="277">
        <v>34</v>
      </c>
      <c r="H28" s="243">
        <f>(AVERAGE(F28:F33)*G28)</f>
        <v>85</v>
      </c>
      <c r="I28" s="240">
        <v>1</v>
      </c>
      <c r="J28" s="241">
        <f>(AVERAGE(I28:I33))*G28</f>
        <v>34</v>
      </c>
      <c r="K28" s="240">
        <v>3</v>
      </c>
      <c r="L28" s="243">
        <f>(AVERAGE(K28:K33)*G28)</f>
        <v>102</v>
      </c>
    </row>
    <row r="29" spans="1:12" ht="48" x14ac:dyDescent="0.3">
      <c r="A29" s="316"/>
      <c r="B29" s="281"/>
      <c r="C29" s="81" t="s">
        <v>313</v>
      </c>
      <c r="D29" s="81" t="s">
        <v>129</v>
      </c>
      <c r="E29" s="241"/>
      <c r="F29" s="241"/>
      <c r="G29" s="277"/>
      <c r="H29" s="244"/>
      <c r="I29" s="241"/>
      <c r="J29" s="241"/>
      <c r="K29" s="241"/>
      <c r="L29" s="244"/>
    </row>
    <row r="30" spans="1:12" ht="28.2" customHeight="1" thickBot="1" x14ac:dyDescent="0.35">
      <c r="A30" s="316"/>
      <c r="B30" s="285"/>
      <c r="C30" s="82"/>
      <c r="D30" s="82" t="s">
        <v>130</v>
      </c>
      <c r="E30" s="242"/>
      <c r="F30" s="242"/>
      <c r="G30" s="277"/>
      <c r="H30" s="244"/>
      <c r="I30" s="242"/>
      <c r="J30" s="241"/>
      <c r="K30" s="242"/>
      <c r="L30" s="244"/>
    </row>
    <row r="31" spans="1:12" ht="36" x14ac:dyDescent="0.3">
      <c r="A31" s="316"/>
      <c r="B31" s="280" t="s">
        <v>131</v>
      </c>
      <c r="C31" s="116" t="s">
        <v>314</v>
      </c>
      <c r="D31" s="113" t="s">
        <v>133</v>
      </c>
      <c r="E31" s="240" t="s">
        <v>315</v>
      </c>
      <c r="F31" s="240">
        <v>2</v>
      </c>
      <c r="G31" s="277"/>
      <c r="H31" s="244"/>
      <c r="I31" s="240">
        <v>1</v>
      </c>
      <c r="J31" s="241"/>
      <c r="K31" s="240">
        <v>3</v>
      </c>
      <c r="L31" s="244"/>
    </row>
    <row r="32" spans="1:12" ht="96" x14ac:dyDescent="0.3">
      <c r="A32" s="316"/>
      <c r="B32" s="281"/>
      <c r="C32" s="117" t="s">
        <v>316</v>
      </c>
      <c r="D32" s="114" t="s">
        <v>135</v>
      </c>
      <c r="E32" s="241"/>
      <c r="F32" s="241"/>
      <c r="G32" s="277"/>
      <c r="H32" s="244"/>
      <c r="I32" s="241"/>
      <c r="J32" s="241"/>
      <c r="K32" s="241"/>
      <c r="L32" s="244"/>
    </row>
    <row r="33" spans="1:12" ht="24.6" thickBot="1" x14ac:dyDescent="0.35">
      <c r="A33" s="316"/>
      <c r="B33" s="281"/>
      <c r="C33" s="118"/>
      <c r="D33" s="115" t="s">
        <v>136</v>
      </c>
      <c r="E33" s="241"/>
      <c r="F33" s="242"/>
      <c r="G33" s="277"/>
      <c r="H33" s="244"/>
      <c r="I33" s="242"/>
      <c r="J33" s="241"/>
      <c r="K33" s="242"/>
      <c r="L33" s="244"/>
    </row>
    <row r="34" spans="1:12" ht="24" x14ac:dyDescent="0.3">
      <c r="A34" s="317" t="s">
        <v>75</v>
      </c>
      <c r="B34" s="280" t="s">
        <v>138</v>
      </c>
      <c r="C34" s="117" t="s">
        <v>137</v>
      </c>
      <c r="D34" s="116" t="s">
        <v>139</v>
      </c>
      <c r="E34" s="240" t="s">
        <v>317</v>
      </c>
      <c r="F34" s="240">
        <v>2</v>
      </c>
      <c r="G34" s="286">
        <v>25</v>
      </c>
      <c r="H34" s="243">
        <f>AVERAGE(F34:F39)*G34</f>
        <v>37.5</v>
      </c>
      <c r="I34" s="240">
        <v>1</v>
      </c>
      <c r="J34" s="240">
        <f>AVERAGE(I34:I39)*G34</f>
        <v>25</v>
      </c>
      <c r="K34" s="240">
        <v>3</v>
      </c>
      <c r="L34" s="243">
        <f>AVERAGE(K34:K39)*G34</f>
        <v>75</v>
      </c>
    </row>
    <row r="35" spans="1:12" ht="24" x14ac:dyDescent="0.3">
      <c r="A35" s="316"/>
      <c r="B35" s="281"/>
      <c r="C35" s="117" t="s">
        <v>141</v>
      </c>
      <c r="D35" s="117" t="s">
        <v>165</v>
      </c>
      <c r="E35" s="241"/>
      <c r="F35" s="241"/>
      <c r="G35" s="277"/>
      <c r="H35" s="244"/>
      <c r="I35" s="241"/>
      <c r="J35" s="241"/>
      <c r="K35" s="241"/>
      <c r="L35" s="244"/>
    </row>
    <row r="36" spans="1:12" ht="60.6" thickBot="1" x14ac:dyDescent="0.35">
      <c r="A36" s="316"/>
      <c r="B36" s="281"/>
      <c r="C36" s="117" t="s">
        <v>142</v>
      </c>
      <c r="D36" s="118" t="s">
        <v>166</v>
      </c>
      <c r="E36" s="242"/>
      <c r="F36" s="242"/>
      <c r="G36" s="277"/>
      <c r="H36" s="244"/>
      <c r="I36" s="242"/>
      <c r="J36" s="241"/>
      <c r="K36" s="242"/>
      <c r="L36" s="244"/>
    </row>
    <row r="37" spans="1:12" ht="24" x14ac:dyDescent="0.3">
      <c r="A37" s="316"/>
      <c r="B37" s="281"/>
      <c r="C37" s="117"/>
      <c r="D37" s="89" t="s">
        <v>143</v>
      </c>
      <c r="E37" s="240" t="s">
        <v>318</v>
      </c>
      <c r="F37" s="240">
        <v>1</v>
      </c>
      <c r="G37" s="277"/>
      <c r="H37" s="244"/>
      <c r="I37" s="240">
        <v>1</v>
      </c>
      <c r="J37" s="241"/>
      <c r="K37" s="240">
        <v>3</v>
      </c>
      <c r="L37" s="244"/>
    </row>
    <row r="38" spans="1:12" ht="24" x14ac:dyDescent="0.3">
      <c r="A38" s="316"/>
      <c r="B38" s="281"/>
      <c r="C38" s="117"/>
      <c r="D38" s="89" t="s">
        <v>145</v>
      </c>
      <c r="E38" s="241"/>
      <c r="F38" s="241"/>
      <c r="G38" s="277"/>
      <c r="H38" s="244"/>
      <c r="I38" s="241"/>
      <c r="J38" s="241"/>
      <c r="K38" s="241"/>
      <c r="L38" s="244"/>
    </row>
    <row r="39" spans="1:12" ht="24.6" thickBot="1" x14ac:dyDescent="0.35">
      <c r="A39" s="318"/>
      <c r="B39" s="285"/>
      <c r="C39" s="118"/>
      <c r="D39" s="90" t="s">
        <v>146</v>
      </c>
      <c r="E39" s="242"/>
      <c r="F39" s="242"/>
      <c r="G39" s="287"/>
      <c r="H39" s="245"/>
      <c r="I39" s="242"/>
      <c r="J39" s="242"/>
      <c r="K39" s="242"/>
      <c r="L39" s="245"/>
    </row>
    <row r="40" spans="1:12" ht="24" x14ac:dyDescent="0.3">
      <c r="A40" s="317" t="s">
        <v>76</v>
      </c>
      <c r="B40" s="261" t="s">
        <v>147</v>
      </c>
      <c r="C40" s="255" t="s">
        <v>319</v>
      </c>
      <c r="D40" s="91" t="s">
        <v>149</v>
      </c>
      <c r="E40" s="240" t="s">
        <v>320</v>
      </c>
      <c r="F40" s="240">
        <v>3</v>
      </c>
      <c r="G40" s="286">
        <v>25</v>
      </c>
      <c r="H40" s="243">
        <f>F40*G40</f>
        <v>75</v>
      </c>
      <c r="I40" s="240">
        <v>1</v>
      </c>
      <c r="J40" s="240">
        <f>I40*G40</f>
        <v>25</v>
      </c>
      <c r="K40" s="240">
        <v>3</v>
      </c>
      <c r="L40" s="243">
        <f>K40*G40</f>
        <v>75</v>
      </c>
    </row>
    <row r="41" spans="1:12" ht="36" x14ac:dyDescent="0.3">
      <c r="A41" s="316"/>
      <c r="B41" s="262"/>
      <c r="C41" s="256"/>
      <c r="D41" s="81" t="s">
        <v>151</v>
      </c>
      <c r="E41" s="241"/>
      <c r="F41" s="241"/>
      <c r="G41" s="277"/>
      <c r="H41" s="244"/>
      <c r="I41" s="241"/>
      <c r="J41" s="241"/>
      <c r="K41" s="241"/>
      <c r="L41" s="244"/>
    </row>
    <row r="42" spans="1:12" ht="36.6" thickBot="1" x14ac:dyDescent="0.35">
      <c r="A42" s="318"/>
      <c r="B42" s="263"/>
      <c r="C42" s="257"/>
      <c r="D42" s="81" t="s">
        <v>152</v>
      </c>
      <c r="E42" s="242"/>
      <c r="F42" s="242"/>
      <c r="G42" s="287"/>
      <c r="H42" s="245"/>
      <c r="I42" s="242"/>
      <c r="J42" s="242"/>
      <c r="K42" s="242"/>
      <c r="L42" s="245"/>
    </row>
    <row r="43" spans="1:12" ht="36" x14ac:dyDescent="0.3">
      <c r="A43" s="319" t="s">
        <v>77</v>
      </c>
      <c r="B43" s="291" t="s">
        <v>153</v>
      </c>
      <c r="C43" s="92" t="s">
        <v>154</v>
      </c>
      <c r="D43" s="93" t="s">
        <v>155</v>
      </c>
      <c r="E43" s="240" t="s">
        <v>156</v>
      </c>
      <c r="F43" s="240">
        <v>1</v>
      </c>
      <c r="G43" s="286">
        <v>16</v>
      </c>
      <c r="H43" s="243">
        <f>(AVERAGE(F43:F50))*G43</f>
        <v>16</v>
      </c>
      <c r="I43" s="240">
        <v>1</v>
      </c>
      <c r="J43" s="243">
        <f>(AVERAGE(I43:I50))*G43</f>
        <v>16</v>
      </c>
      <c r="K43" s="240">
        <v>3</v>
      </c>
      <c r="L43" s="243">
        <f>(AVERAGE(K43:K50))*G43</f>
        <v>48</v>
      </c>
    </row>
    <row r="44" spans="1:12" ht="36" x14ac:dyDescent="0.3">
      <c r="A44" s="320"/>
      <c r="B44" s="292"/>
      <c r="C44" s="94"/>
      <c r="D44" s="95" t="s">
        <v>157</v>
      </c>
      <c r="E44" s="241"/>
      <c r="F44" s="241"/>
      <c r="G44" s="277"/>
      <c r="H44" s="244"/>
      <c r="I44" s="241"/>
      <c r="J44" s="244"/>
      <c r="K44" s="241"/>
      <c r="L44" s="244"/>
    </row>
    <row r="45" spans="1:12" ht="48" x14ac:dyDescent="0.3">
      <c r="A45" s="320"/>
      <c r="B45" s="292"/>
      <c r="C45" s="169"/>
      <c r="D45" s="95" t="s">
        <v>158</v>
      </c>
      <c r="E45" s="241"/>
      <c r="F45" s="241"/>
      <c r="G45" s="277"/>
      <c r="H45" s="244"/>
      <c r="I45" s="241"/>
      <c r="J45" s="244"/>
      <c r="K45" s="241"/>
      <c r="L45" s="244"/>
    </row>
    <row r="46" spans="1:12" ht="48.6" thickBot="1" x14ac:dyDescent="0.35">
      <c r="A46" s="320"/>
      <c r="B46" s="292"/>
      <c r="C46" s="169"/>
      <c r="D46" s="97" t="s">
        <v>160</v>
      </c>
      <c r="E46" s="242"/>
      <c r="F46" s="242"/>
      <c r="G46" s="277"/>
      <c r="H46" s="244"/>
      <c r="I46" s="242"/>
      <c r="J46" s="244"/>
      <c r="K46" s="242"/>
      <c r="L46" s="244"/>
    </row>
    <row r="47" spans="1:12" ht="36" x14ac:dyDescent="0.3">
      <c r="A47" s="320"/>
      <c r="B47" s="292"/>
      <c r="C47" s="169"/>
      <c r="D47" s="93" t="s">
        <v>161</v>
      </c>
      <c r="E47" s="322" t="s">
        <v>156</v>
      </c>
      <c r="F47" s="240"/>
      <c r="G47" s="277"/>
      <c r="H47" s="244"/>
      <c r="I47" s="240"/>
      <c r="J47" s="244"/>
      <c r="K47" s="240"/>
      <c r="L47" s="244"/>
    </row>
    <row r="48" spans="1:12" ht="36" x14ac:dyDescent="0.3">
      <c r="A48" s="320"/>
      <c r="B48" s="292"/>
      <c r="C48" s="169"/>
      <c r="D48" s="95" t="s">
        <v>162</v>
      </c>
      <c r="E48" s="323"/>
      <c r="F48" s="241"/>
      <c r="G48" s="277"/>
      <c r="H48" s="244"/>
      <c r="I48" s="241"/>
      <c r="J48" s="244"/>
      <c r="K48" s="241"/>
      <c r="L48" s="244"/>
    </row>
    <row r="49" spans="1:17" ht="36" x14ac:dyDescent="0.3">
      <c r="A49" s="320"/>
      <c r="B49" s="292"/>
      <c r="C49" s="169"/>
      <c r="D49" s="95" t="s">
        <v>163</v>
      </c>
      <c r="E49" s="323"/>
      <c r="F49" s="241"/>
      <c r="G49" s="277"/>
      <c r="H49" s="244"/>
      <c r="I49" s="241"/>
      <c r="J49" s="244"/>
      <c r="K49" s="241"/>
      <c r="L49" s="244"/>
    </row>
    <row r="50" spans="1:17" ht="36.6" thickBot="1" x14ac:dyDescent="0.35">
      <c r="A50" s="321"/>
      <c r="B50" s="293"/>
      <c r="C50" s="170"/>
      <c r="D50" s="97" t="s">
        <v>164</v>
      </c>
      <c r="E50" s="324"/>
      <c r="F50" s="242"/>
      <c r="G50" s="287"/>
      <c r="H50" s="245"/>
      <c r="I50" s="242"/>
      <c r="J50" s="245"/>
      <c r="K50" s="242"/>
      <c r="L50" s="245"/>
    </row>
    <row r="51" spans="1:17" x14ac:dyDescent="0.3">
      <c r="A51" s="171"/>
      <c r="B51" s="171"/>
      <c r="C51" s="171"/>
      <c r="D51" s="171"/>
      <c r="E51" s="171"/>
      <c r="F51" s="166" t="s">
        <v>122</v>
      </c>
      <c r="G51" s="166" t="s">
        <v>123</v>
      </c>
      <c r="H51" s="166" t="s">
        <v>123</v>
      </c>
      <c r="I51" s="171"/>
      <c r="J51" s="166">
        <f>SUM(J28:J43)</f>
        <v>100</v>
      </c>
      <c r="K51" s="166"/>
      <c r="L51" s="165">
        <f>SUM(L28:L43)</f>
        <v>300</v>
      </c>
    </row>
    <row r="52" spans="1:17" x14ac:dyDescent="0.3">
      <c r="A52" s="171"/>
      <c r="B52" s="171"/>
      <c r="C52" s="171"/>
      <c r="D52" s="171"/>
      <c r="E52" s="171"/>
      <c r="F52" s="206">
        <f>AVERAGE(F28:F50)</f>
        <v>2</v>
      </c>
      <c r="G52" s="166">
        <f>SUM(G28:G50)</f>
        <v>100</v>
      </c>
      <c r="H52" s="165">
        <f>SUM(H28:H50)</f>
        <v>213.5</v>
      </c>
      <c r="I52" s="166"/>
      <c r="J52" s="166" t="s">
        <v>34</v>
      </c>
      <c r="K52" s="166"/>
      <c r="L52" s="166" t="s">
        <v>35</v>
      </c>
    </row>
    <row r="54" spans="1:17" ht="15" thickBot="1" x14ac:dyDescent="0.35">
      <c r="A54" t="s">
        <v>326</v>
      </c>
    </row>
    <row r="55" spans="1:17" ht="24.6" thickBot="1" x14ac:dyDescent="0.35">
      <c r="A55" s="103" t="s">
        <v>59</v>
      </c>
      <c r="B55" s="104" t="s">
        <v>78</v>
      </c>
      <c r="C55" s="104" t="s">
        <v>79</v>
      </c>
      <c r="D55" s="104" t="s">
        <v>80</v>
      </c>
      <c r="E55" s="103" t="s">
        <v>81</v>
      </c>
      <c r="F55" s="103" t="s">
        <v>82</v>
      </c>
      <c r="G55" s="103" t="s">
        <v>83</v>
      </c>
      <c r="H55" s="103" t="s">
        <v>84</v>
      </c>
      <c r="I55" s="78" t="s">
        <v>124</v>
      </c>
      <c r="J55" s="78" t="s">
        <v>34</v>
      </c>
      <c r="K55" s="78" t="s">
        <v>125</v>
      </c>
      <c r="L55" s="78" t="s">
        <v>35</v>
      </c>
      <c r="M55" s="79"/>
      <c r="N55" s="79"/>
      <c r="O55" s="79"/>
      <c r="P55" s="79"/>
      <c r="Q55" s="79"/>
    </row>
    <row r="56" spans="1:17" ht="24" x14ac:dyDescent="0.3">
      <c r="A56" s="317" t="s">
        <v>17</v>
      </c>
      <c r="B56" s="252" t="s">
        <v>170</v>
      </c>
      <c r="C56" s="280" t="s">
        <v>321</v>
      </c>
      <c r="D56" s="106" t="s">
        <v>187</v>
      </c>
      <c r="E56" s="240" t="s">
        <v>322</v>
      </c>
      <c r="F56" s="240">
        <v>3</v>
      </c>
      <c r="G56" s="240">
        <v>50</v>
      </c>
      <c r="H56" s="243">
        <f>F56*G56</f>
        <v>150</v>
      </c>
      <c r="I56" s="240">
        <v>1</v>
      </c>
      <c r="J56" s="243">
        <f>I56*G56</f>
        <v>50</v>
      </c>
      <c r="K56" s="240">
        <v>3</v>
      </c>
      <c r="L56" s="243">
        <f>K56*G56</f>
        <v>150</v>
      </c>
      <c r="M56" s="79"/>
      <c r="N56" s="79"/>
      <c r="O56" s="79"/>
      <c r="P56" s="79"/>
      <c r="Q56" s="79"/>
    </row>
    <row r="57" spans="1:17" ht="24" x14ac:dyDescent="0.3">
      <c r="A57" s="316"/>
      <c r="B57" s="253"/>
      <c r="C57" s="281"/>
      <c r="D57" s="89" t="s">
        <v>172</v>
      </c>
      <c r="E57" s="241"/>
      <c r="F57" s="241"/>
      <c r="G57" s="241"/>
      <c r="H57" s="244"/>
      <c r="I57" s="241"/>
      <c r="J57" s="244"/>
      <c r="K57" s="241"/>
      <c r="L57" s="244"/>
      <c r="M57" s="79"/>
      <c r="N57" s="79"/>
      <c r="O57" s="79"/>
      <c r="P57" s="79"/>
      <c r="Q57" s="79"/>
    </row>
    <row r="58" spans="1:17" ht="24.6" thickBot="1" x14ac:dyDescent="0.35">
      <c r="A58" s="318"/>
      <c r="B58" s="254"/>
      <c r="C58" s="285"/>
      <c r="D58" s="90" t="s">
        <v>173</v>
      </c>
      <c r="E58" s="242"/>
      <c r="F58" s="242"/>
      <c r="G58" s="242"/>
      <c r="H58" s="245"/>
      <c r="I58" s="242"/>
      <c r="J58" s="245"/>
      <c r="K58" s="242"/>
      <c r="L58" s="245"/>
      <c r="M58" s="79"/>
      <c r="N58" s="79"/>
      <c r="O58" s="79"/>
      <c r="P58" s="79"/>
      <c r="Q58" s="79"/>
    </row>
    <row r="59" spans="1:17" ht="24" x14ac:dyDescent="0.3">
      <c r="A59" s="252" t="s">
        <v>19</v>
      </c>
      <c r="B59" s="255" t="s">
        <v>174</v>
      </c>
      <c r="C59" s="261" t="s">
        <v>323</v>
      </c>
      <c r="D59" s="107" t="s">
        <v>175</v>
      </c>
      <c r="E59" s="240" t="s">
        <v>324</v>
      </c>
      <c r="F59" s="240">
        <v>3</v>
      </c>
      <c r="G59" s="240">
        <v>25</v>
      </c>
      <c r="H59" s="243">
        <f>F59*G59</f>
        <v>75</v>
      </c>
      <c r="I59" s="240">
        <v>1</v>
      </c>
      <c r="J59" s="243">
        <f>I59*G59</f>
        <v>25</v>
      </c>
      <c r="K59" s="240">
        <v>3</v>
      </c>
      <c r="L59" s="243">
        <f>K59*G59</f>
        <v>75</v>
      </c>
      <c r="M59" s="79"/>
      <c r="N59" s="79"/>
      <c r="O59" s="79"/>
      <c r="P59" s="79"/>
      <c r="Q59" s="79"/>
    </row>
    <row r="60" spans="1:17" ht="24" x14ac:dyDescent="0.3">
      <c r="A60" s="253"/>
      <c r="B60" s="256"/>
      <c r="C60" s="262"/>
      <c r="D60" s="107" t="s">
        <v>176</v>
      </c>
      <c r="E60" s="241"/>
      <c r="F60" s="241"/>
      <c r="G60" s="241"/>
      <c r="H60" s="244"/>
      <c r="I60" s="241"/>
      <c r="J60" s="244"/>
      <c r="K60" s="241"/>
      <c r="L60" s="244"/>
      <c r="M60" s="79"/>
      <c r="N60" s="79"/>
      <c r="O60" s="79"/>
      <c r="P60" s="79"/>
      <c r="Q60" s="79"/>
    </row>
    <row r="61" spans="1:17" ht="24.6" thickBot="1" x14ac:dyDescent="0.35">
      <c r="A61" s="254"/>
      <c r="B61" s="257"/>
      <c r="C61" s="263"/>
      <c r="D61" s="108" t="s">
        <v>177</v>
      </c>
      <c r="E61" s="242"/>
      <c r="F61" s="242"/>
      <c r="G61" s="242"/>
      <c r="H61" s="245"/>
      <c r="I61" s="242"/>
      <c r="J61" s="245"/>
      <c r="K61" s="242"/>
      <c r="L61" s="245"/>
      <c r="M61" s="79"/>
      <c r="N61" s="79"/>
      <c r="O61" s="79"/>
      <c r="P61" s="79"/>
      <c r="Q61" s="79"/>
    </row>
    <row r="62" spans="1:17" x14ac:dyDescent="0.3">
      <c r="A62" s="252" t="s">
        <v>20</v>
      </c>
      <c r="B62" s="255" t="s">
        <v>178</v>
      </c>
      <c r="C62" s="255" t="s">
        <v>179</v>
      </c>
      <c r="D62" s="81" t="s">
        <v>188</v>
      </c>
      <c r="E62" s="240" t="s">
        <v>325</v>
      </c>
      <c r="F62" s="240">
        <v>3</v>
      </c>
      <c r="G62" s="240">
        <v>25</v>
      </c>
      <c r="H62" s="243">
        <f>F62*G62</f>
        <v>75</v>
      </c>
      <c r="I62" s="240">
        <v>1</v>
      </c>
      <c r="J62" s="243">
        <f>I62*G62</f>
        <v>25</v>
      </c>
      <c r="K62" s="240">
        <v>3</v>
      </c>
      <c r="L62" s="243">
        <f>K62*G62</f>
        <v>75</v>
      </c>
      <c r="M62" s="79"/>
      <c r="N62" s="79"/>
      <c r="O62" s="79"/>
      <c r="P62" s="79"/>
      <c r="Q62" s="79"/>
    </row>
    <row r="63" spans="1:17" x14ac:dyDescent="0.3">
      <c r="A63" s="253"/>
      <c r="B63" s="256"/>
      <c r="C63" s="256"/>
      <c r="D63" s="81" t="s">
        <v>189</v>
      </c>
      <c r="E63" s="241"/>
      <c r="F63" s="241"/>
      <c r="G63" s="241"/>
      <c r="H63" s="244"/>
      <c r="I63" s="241"/>
      <c r="J63" s="244"/>
      <c r="K63" s="241"/>
      <c r="L63" s="244"/>
      <c r="M63" s="79"/>
      <c r="N63" s="79"/>
      <c r="O63" s="79"/>
      <c r="P63" s="79"/>
      <c r="Q63" s="79"/>
    </row>
    <row r="64" spans="1:17" ht="36.6" thickBot="1" x14ac:dyDescent="0.35">
      <c r="A64" s="254"/>
      <c r="B64" s="257"/>
      <c r="C64" s="257"/>
      <c r="D64" s="82" t="s">
        <v>190</v>
      </c>
      <c r="E64" s="242"/>
      <c r="F64" s="242"/>
      <c r="G64" s="242"/>
      <c r="H64" s="245"/>
      <c r="I64" s="242"/>
      <c r="J64" s="245"/>
      <c r="K64" s="242"/>
      <c r="L64" s="245"/>
      <c r="M64" s="79"/>
      <c r="N64" s="79"/>
      <c r="O64" s="79"/>
      <c r="P64" s="79"/>
      <c r="Q64" s="79"/>
    </row>
    <row r="65" spans="1:17" x14ac:dyDescent="0.3">
      <c r="A65" s="79"/>
      <c r="B65" s="79"/>
      <c r="C65" s="79"/>
      <c r="D65" s="79"/>
      <c r="E65" s="79"/>
      <c r="F65" s="71" t="s">
        <v>122</v>
      </c>
      <c r="G65" s="71" t="s">
        <v>123</v>
      </c>
      <c r="H65" s="71" t="s">
        <v>123</v>
      </c>
      <c r="I65" s="71"/>
      <c r="J65" s="71" t="s">
        <v>34</v>
      </c>
      <c r="K65" s="71"/>
      <c r="L65" s="71" t="s">
        <v>35</v>
      </c>
      <c r="M65" s="79"/>
      <c r="N65" s="79"/>
      <c r="O65" s="79"/>
      <c r="P65" s="79"/>
      <c r="Q65" s="79"/>
    </row>
    <row r="66" spans="1:17" x14ac:dyDescent="0.3">
      <c r="A66" s="79"/>
      <c r="B66" s="79"/>
      <c r="C66" s="79"/>
      <c r="D66" s="79"/>
      <c r="E66" s="79"/>
      <c r="F66" s="79">
        <f>AVERAGE(F56:F64)</f>
        <v>3</v>
      </c>
      <c r="G66" s="71">
        <f>SUM(G56:G64)</f>
        <v>100</v>
      </c>
      <c r="H66" s="70">
        <f>SUM(H56:H64)</f>
        <v>300</v>
      </c>
      <c r="I66" s="71"/>
      <c r="J66" s="70">
        <f>SUM(J56:J64)</f>
        <v>100</v>
      </c>
      <c r="K66" s="71"/>
      <c r="L66" s="70">
        <f>SUM(L56:L64)</f>
        <v>300</v>
      </c>
      <c r="M66" s="79"/>
      <c r="N66" s="79"/>
      <c r="O66" s="79"/>
      <c r="P66" s="79"/>
      <c r="Q66" s="79"/>
    </row>
    <row r="67" spans="1:17" ht="15" thickBot="1" x14ac:dyDescent="0.35">
      <c r="A67" t="s">
        <v>206</v>
      </c>
    </row>
    <row r="68" spans="1:17" ht="24.6" thickBot="1" x14ac:dyDescent="0.35">
      <c r="A68" s="103" t="s">
        <v>59</v>
      </c>
      <c r="B68" s="104" t="s">
        <v>78</v>
      </c>
      <c r="C68" s="104" t="s">
        <v>79</v>
      </c>
      <c r="D68" s="104" t="s">
        <v>80</v>
      </c>
      <c r="E68" s="103" t="s">
        <v>81</v>
      </c>
      <c r="F68" s="103" t="s">
        <v>82</v>
      </c>
      <c r="G68" s="103" t="s">
        <v>83</v>
      </c>
      <c r="H68" s="103" t="s">
        <v>84</v>
      </c>
      <c r="I68" s="78" t="s">
        <v>327</v>
      </c>
      <c r="J68" s="78" t="s">
        <v>34</v>
      </c>
      <c r="K68" s="78" t="s">
        <v>125</v>
      </c>
      <c r="L68" s="78" t="s">
        <v>35</v>
      </c>
    </row>
    <row r="69" spans="1:17" x14ac:dyDescent="0.3">
      <c r="A69" s="252" t="s">
        <v>24</v>
      </c>
      <c r="B69" s="255" t="s">
        <v>191</v>
      </c>
      <c r="C69" s="261" t="s">
        <v>328</v>
      </c>
      <c r="D69" s="106" t="s">
        <v>192</v>
      </c>
      <c r="E69" s="240" t="s">
        <v>329</v>
      </c>
      <c r="F69" s="240">
        <v>2</v>
      </c>
      <c r="G69" s="240">
        <v>40</v>
      </c>
      <c r="H69" s="243">
        <f>F69*G69</f>
        <v>80</v>
      </c>
      <c r="I69" s="240">
        <v>1</v>
      </c>
      <c r="J69" s="243">
        <f>I69*G69</f>
        <v>40</v>
      </c>
      <c r="K69" s="240">
        <v>3</v>
      </c>
      <c r="L69" s="243">
        <f>K69*G69</f>
        <v>120</v>
      </c>
    </row>
    <row r="70" spans="1:17" x14ac:dyDescent="0.3">
      <c r="A70" s="253"/>
      <c r="B70" s="256"/>
      <c r="C70" s="262"/>
      <c r="D70" s="89" t="s">
        <v>193</v>
      </c>
      <c r="E70" s="241"/>
      <c r="F70" s="241"/>
      <c r="G70" s="241"/>
      <c r="H70" s="244"/>
      <c r="I70" s="241"/>
      <c r="J70" s="244"/>
      <c r="K70" s="241"/>
      <c r="L70" s="244"/>
    </row>
    <row r="71" spans="1:17" ht="75" customHeight="1" thickBot="1" x14ac:dyDescent="0.35">
      <c r="A71" s="254"/>
      <c r="B71" s="257"/>
      <c r="C71" s="263"/>
      <c r="D71" s="90" t="s">
        <v>194</v>
      </c>
      <c r="E71" s="242"/>
      <c r="F71" s="242"/>
      <c r="G71" s="242"/>
      <c r="H71" s="245"/>
      <c r="I71" s="242"/>
      <c r="J71" s="245"/>
      <c r="K71" s="242"/>
      <c r="L71" s="245"/>
    </row>
    <row r="72" spans="1:17" x14ac:dyDescent="0.3">
      <c r="A72" s="252" t="s">
        <v>25</v>
      </c>
      <c r="B72" s="258" t="s">
        <v>205</v>
      </c>
      <c r="C72" s="255" t="s">
        <v>330</v>
      </c>
      <c r="D72" s="91" t="s">
        <v>195</v>
      </c>
      <c r="E72" s="240" t="s">
        <v>331</v>
      </c>
      <c r="F72" s="240">
        <v>3</v>
      </c>
      <c r="G72" s="240">
        <v>35</v>
      </c>
      <c r="H72" s="243">
        <f>F72*G72</f>
        <v>105</v>
      </c>
      <c r="I72" s="240">
        <v>1</v>
      </c>
      <c r="J72" s="243">
        <f>I72*G72</f>
        <v>35</v>
      </c>
      <c r="K72" s="240">
        <v>3</v>
      </c>
      <c r="L72" s="243">
        <f>K72*G72</f>
        <v>105</v>
      </c>
    </row>
    <row r="73" spans="1:17" x14ac:dyDescent="0.3">
      <c r="A73" s="253"/>
      <c r="B73" s="259"/>
      <c r="C73" s="256"/>
      <c r="D73" s="81" t="s">
        <v>197</v>
      </c>
      <c r="E73" s="241"/>
      <c r="F73" s="241"/>
      <c r="G73" s="241"/>
      <c r="H73" s="244"/>
      <c r="I73" s="241"/>
      <c r="J73" s="244"/>
      <c r="K73" s="241"/>
      <c r="L73" s="244"/>
    </row>
    <row r="74" spans="1:17" ht="54.6" customHeight="1" thickBot="1" x14ac:dyDescent="0.35">
      <c r="A74" s="254"/>
      <c r="B74" s="260"/>
      <c r="C74" s="257"/>
      <c r="D74" s="82" t="s">
        <v>198</v>
      </c>
      <c r="E74" s="242"/>
      <c r="F74" s="242"/>
      <c r="G74" s="242"/>
      <c r="H74" s="245"/>
      <c r="I74" s="242"/>
      <c r="J74" s="245"/>
      <c r="K74" s="242"/>
      <c r="L74" s="245"/>
    </row>
    <row r="75" spans="1:17" x14ac:dyDescent="0.3">
      <c r="A75" s="252" t="s">
        <v>199</v>
      </c>
      <c r="B75" s="255" t="s">
        <v>200</v>
      </c>
      <c r="C75" s="255" t="s">
        <v>332</v>
      </c>
      <c r="D75" s="91" t="s">
        <v>201</v>
      </c>
      <c r="E75" s="240" t="s">
        <v>333</v>
      </c>
      <c r="F75" s="240">
        <v>1</v>
      </c>
      <c r="G75" s="240">
        <v>25</v>
      </c>
      <c r="H75" s="243">
        <f>F75*G75</f>
        <v>25</v>
      </c>
      <c r="I75" s="240">
        <v>1</v>
      </c>
      <c r="J75" s="243">
        <f>I75*G75</f>
        <v>25</v>
      </c>
      <c r="K75" s="240">
        <v>3</v>
      </c>
      <c r="L75" s="243">
        <f>K75*G75</f>
        <v>75</v>
      </c>
    </row>
    <row r="76" spans="1:17" x14ac:dyDescent="0.3">
      <c r="A76" s="253"/>
      <c r="B76" s="256"/>
      <c r="C76" s="256"/>
      <c r="D76" s="81" t="s">
        <v>203</v>
      </c>
      <c r="E76" s="241"/>
      <c r="F76" s="241"/>
      <c r="G76" s="241"/>
      <c r="H76" s="244"/>
      <c r="I76" s="241"/>
      <c r="J76" s="244"/>
      <c r="K76" s="241"/>
      <c r="L76" s="244"/>
    </row>
    <row r="77" spans="1:17" ht="39" customHeight="1" thickBot="1" x14ac:dyDescent="0.35">
      <c r="A77" s="254"/>
      <c r="B77" s="257"/>
      <c r="C77" s="257"/>
      <c r="D77" s="82" t="s">
        <v>204</v>
      </c>
      <c r="E77" s="242"/>
      <c r="F77" s="242"/>
      <c r="G77" s="242"/>
      <c r="H77" s="245"/>
      <c r="I77" s="242"/>
      <c r="J77" s="245"/>
      <c r="K77" s="242"/>
      <c r="L77" s="245"/>
    </row>
    <row r="78" spans="1:17" x14ac:dyDescent="0.3">
      <c r="A78" s="173"/>
      <c r="B78" s="173"/>
      <c r="C78" s="173"/>
      <c r="D78" s="173"/>
      <c r="E78" s="171"/>
      <c r="F78" s="166" t="s">
        <v>122</v>
      </c>
      <c r="G78" s="166" t="s">
        <v>123</v>
      </c>
      <c r="H78" s="166" t="s">
        <v>123</v>
      </c>
      <c r="I78" s="166"/>
      <c r="J78" s="166" t="s">
        <v>34</v>
      </c>
      <c r="K78" s="166"/>
      <c r="L78" s="166" t="s">
        <v>35</v>
      </c>
    </row>
    <row r="79" spans="1:17" x14ac:dyDescent="0.3">
      <c r="A79" s="171"/>
      <c r="B79" s="171"/>
      <c r="C79" s="171"/>
      <c r="D79" s="171"/>
      <c r="E79" s="171"/>
      <c r="F79" s="206">
        <f>AVERAGE(F69:F77)</f>
        <v>2</v>
      </c>
      <c r="G79" s="171">
        <f>SUM(G69:G77)</f>
        <v>100</v>
      </c>
      <c r="H79" s="165">
        <f>SUM(H69:H77)</f>
        <v>210</v>
      </c>
      <c r="I79" s="166"/>
      <c r="J79" s="165">
        <f>SUM(J69:J77)</f>
        <v>100</v>
      </c>
      <c r="K79" s="166"/>
      <c r="L79" s="165">
        <f>SUM(L69:L77)</f>
        <v>300</v>
      </c>
    </row>
    <row r="80" spans="1:17" ht="15" thickBot="1" x14ac:dyDescent="0.35">
      <c r="A80" t="s">
        <v>221</v>
      </c>
    </row>
    <row r="81" spans="1:12" ht="24.6" thickBot="1" x14ac:dyDescent="0.35">
      <c r="A81" s="61" t="s">
        <v>59</v>
      </c>
      <c r="B81" s="109" t="s">
        <v>78</v>
      </c>
      <c r="C81" s="109" t="s">
        <v>79</v>
      </c>
      <c r="D81" s="109" t="s">
        <v>80</v>
      </c>
      <c r="E81" s="103" t="s">
        <v>81</v>
      </c>
      <c r="F81" s="103" t="s">
        <v>82</v>
      </c>
      <c r="G81" s="103" t="s">
        <v>83</v>
      </c>
      <c r="H81" s="103" t="s">
        <v>84</v>
      </c>
      <c r="I81" s="78" t="s">
        <v>124</v>
      </c>
      <c r="J81" s="78" t="s">
        <v>34</v>
      </c>
      <c r="K81" s="78" t="s">
        <v>125</v>
      </c>
      <c r="L81" s="78" t="s">
        <v>35</v>
      </c>
    </row>
    <row r="82" spans="1:12" ht="24" x14ac:dyDescent="0.3">
      <c r="A82" s="246" t="s">
        <v>359</v>
      </c>
      <c r="B82" s="249" t="s">
        <v>211</v>
      </c>
      <c r="C82" s="246" t="s">
        <v>334</v>
      </c>
      <c r="D82" s="110" t="s">
        <v>212</v>
      </c>
      <c r="E82" s="240" t="s">
        <v>335</v>
      </c>
      <c r="F82" s="240">
        <v>2</v>
      </c>
      <c r="G82" s="240">
        <v>45</v>
      </c>
      <c r="H82" s="243">
        <f>F82*G82</f>
        <v>90</v>
      </c>
      <c r="I82" s="240">
        <v>1</v>
      </c>
      <c r="J82" s="243">
        <f>I82*G82</f>
        <v>45</v>
      </c>
      <c r="K82" s="240">
        <v>3</v>
      </c>
      <c r="L82" s="243">
        <f>K82*G82</f>
        <v>135</v>
      </c>
    </row>
    <row r="83" spans="1:12" ht="24" x14ac:dyDescent="0.3">
      <c r="A83" s="247"/>
      <c r="B83" s="250"/>
      <c r="C83" s="247"/>
      <c r="D83" s="111" t="s">
        <v>214</v>
      </c>
      <c r="E83" s="241"/>
      <c r="F83" s="241"/>
      <c r="G83" s="241"/>
      <c r="H83" s="244"/>
      <c r="I83" s="241"/>
      <c r="J83" s="244"/>
      <c r="K83" s="241"/>
      <c r="L83" s="244"/>
    </row>
    <row r="84" spans="1:12" ht="24.6" thickBot="1" x14ac:dyDescent="0.35">
      <c r="A84" s="248"/>
      <c r="B84" s="251"/>
      <c r="C84" s="248"/>
      <c r="D84" s="112" t="s">
        <v>215</v>
      </c>
      <c r="E84" s="242"/>
      <c r="F84" s="242"/>
      <c r="G84" s="242"/>
      <c r="H84" s="245"/>
      <c r="I84" s="242"/>
      <c r="J84" s="245"/>
      <c r="K84" s="242"/>
      <c r="L84" s="245"/>
    </row>
    <row r="85" spans="1:12" x14ac:dyDescent="0.3">
      <c r="A85" s="246" t="s">
        <v>360</v>
      </c>
      <c r="B85" s="250" t="s">
        <v>216</v>
      </c>
      <c r="C85" s="249" t="s">
        <v>336</v>
      </c>
      <c r="D85" s="111" t="s">
        <v>217</v>
      </c>
      <c r="E85" s="240" t="s">
        <v>363</v>
      </c>
      <c r="F85" s="240">
        <v>3</v>
      </c>
      <c r="G85" s="240">
        <v>30</v>
      </c>
      <c r="H85" s="243">
        <f>F85*G85</f>
        <v>90</v>
      </c>
      <c r="I85" s="240">
        <v>1</v>
      </c>
      <c r="J85" s="243">
        <f>I85*G85</f>
        <v>30</v>
      </c>
      <c r="K85" s="240">
        <v>3</v>
      </c>
      <c r="L85" s="243">
        <f>K85*G85</f>
        <v>90</v>
      </c>
    </row>
    <row r="86" spans="1:12" ht="24" x14ac:dyDescent="0.3">
      <c r="A86" s="247"/>
      <c r="B86" s="250"/>
      <c r="C86" s="250"/>
      <c r="D86" s="111" t="s">
        <v>218</v>
      </c>
      <c r="E86" s="241"/>
      <c r="F86" s="241"/>
      <c r="G86" s="241"/>
      <c r="H86" s="244"/>
      <c r="I86" s="241"/>
      <c r="J86" s="244"/>
      <c r="K86" s="241"/>
      <c r="L86" s="244"/>
    </row>
    <row r="87" spans="1:12" ht="31.95" customHeight="1" thickBot="1" x14ac:dyDescent="0.35">
      <c r="A87" s="248"/>
      <c r="B87" s="251"/>
      <c r="C87" s="251"/>
      <c r="D87" s="112" t="s">
        <v>219</v>
      </c>
      <c r="E87" s="242"/>
      <c r="F87" s="242"/>
      <c r="G87" s="242"/>
      <c r="H87" s="245"/>
      <c r="I87" s="242"/>
      <c r="J87" s="245"/>
      <c r="K87" s="242"/>
      <c r="L87" s="245"/>
    </row>
    <row r="88" spans="1:12" ht="24" customHeight="1" x14ac:dyDescent="0.3">
      <c r="A88" s="246" t="s">
        <v>364</v>
      </c>
      <c r="B88" s="249" t="s">
        <v>367</v>
      </c>
      <c r="C88" s="249" t="s">
        <v>220</v>
      </c>
      <c r="D88" s="202" t="s">
        <v>374</v>
      </c>
      <c r="E88" s="240" t="s">
        <v>366</v>
      </c>
      <c r="F88" s="240">
        <v>3</v>
      </c>
      <c r="G88" s="240">
        <v>25</v>
      </c>
      <c r="H88" s="243">
        <f>F88*G88</f>
        <v>75</v>
      </c>
      <c r="I88" s="240">
        <v>1</v>
      </c>
      <c r="J88" s="243">
        <f>I88*G88</f>
        <v>25</v>
      </c>
      <c r="K88" s="240">
        <v>3</v>
      </c>
      <c r="L88" s="243">
        <f>K88*G88</f>
        <v>75</v>
      </c>
    </row>
    <row r="89" spans="1:12" x14ac:dyDescent="0.3">
      <c r="A89" s="247"/>
      <c r="B89" s="250"/>
      <c r="C89" s="250"/>
      <c r="D89" s="203" t="s">
        <v>373</v>
      </c>
      <c r="E89" s="241"/>
      <c r="F89" s="241"/>
      <c r="G89" s="241"/>
      <c r="H89" s="244"/>
      <c r="I89" s="241"/>
      <c r="J89" s="244"/>
      <c r="K89" s="241"/>
      <c r="L89" s="244"/>
    </row>
    <row r="90" spans="1:12" ht="15" thickBot="1" x14ac:dyDescent="0.35">
      <c r="A90" s="248"/>
      <c r="B90" s="251"/>
      <c r="C90" s="251"/>
      <c r="D90" s="178" t="s">
        <v>372</v>
      </c>
      <c r="E90" s="242"/>
      <c r="F90" s="242"/>
      <c r="G90" s="242"/>
      <c r="H90" s="245"/>
      <c r="I90" s="242"/>
      <c r="J90" s="245"/>
      <c r="K90" s="242"/>
      <c r="L90" s="245"/>
    </row>
    <row r="91" spans="1:12" x14ac:dyDescent="0.3">
      <c r="A91" s="79"/>
      <c r="B91" s="79"/>
      <c r="C91" s="79"/>
      <c r="D91" s="79"/>
      <c r="E91" s="79"/>
      <c r="F91" s="71" t="s">
        <v>122</v>
      </c>
      <c r="G91" s="71" t="s">
        <v>123</v>
      </c>
      <c r="H91" s="71" t="s">
        <v>123</v>
      </c>
      <c r="I91" s="71"/>
      <c r="J91" s="71" t="s">
        <v>34</v>
      </c>
      <c r="K91" s="71"/>
      <c r="L91" s="71" t="s">
        <v>35</v>
      </c>
    </row>
    <row r="92" spans="1:12" x14ac:dyDescent="0.3">
      <c r="A92" s="79"/>
      <c r="B92" s="79"/>
      <c r="C92" s="79"/>
      <c r="D92" s="79"/>
      <c r="E92" s="79"/>
      <c r="F92" s="79">
        <f>AVERAGE(F82:F90)</f>
        <v>2.6666666666666665</v>
      </c>
      <c r="G92" s="79">
        <f>SUM(G82:G90)</f>
        <v>100</v>
      </c>
      <c r="H92" s="71">
        <f>SUM(H82:H90)</f>
        <v>255</v>
      </c>
      <c r="I92" s="71"/>
      <c r="J92" s="70">
        <f>SUM(J82:J90)</f>
        <v>100</v>
      </c>
      <c r="K92" s="71"/>
      <c r="L92" s="70">
        <f>SUM(L82:L90)</f>
        <v>300</v>
      </c>
    </row>
    <row r="93" spans="1:12" ht="15" thickBot="1" x14ac:dyDescent="0.35">
      <c r="A93" t="s">
        <v>301</v>
      </c>
    </row>
    <row r="94" spans="1:12" ht="24.6" thickBot="1" x14ac:dyDescent="0.35">
      <c r="A94" s="61" t="s">
        <v>59</v>
      </c>
      <c r="B94" s="109" t="s">
        <v>78</v>
      </c>
      <c r="C94" s="109" t="s">
        <v>79</v>
      </c>
      <c r="D94" s="109" t="s">
        <v>80</v>
      </c>
      <c r="E94" s="103" t="s">
        <v>81</v>
      </c>
      <c r="F94" s="103" t="s">
        <v>82</v>
      </c>
      <c r="G94" s="103" t="s">
        <v>83</v>
      </c>
      <c r="H94" s="103" t="s">
        <v>84</v>
      </c>
      <c r="I94" s="78" t="s">
        <v>124</v>
      </c>
      <c r="J94" s="78" t="s">
        <v>34</v>
      </c>
      <c r="K94" s="78" t="s">
        <v>125</v>
      </c>
      <c r="L94" s="78" t="s">
        <v>35</v>
      </c>
    </row>
    <row r="95" spans="1:12" ht="36" x14ac:dyDescent="0.3">
      <c r="A95" s="303" t="s">
        <v>222</v>
      </c>
      <c r="B95" s="306" t="s">
        <v>223</v>
      </c>
      <c r="C95" s="142" t="s">
        <v>224</v>
      </c>
      <c r="D95" s="143" t="s">
        <v>225</v>
      </c>
      <c r="E95" s="240" t="s">
        <v>376</v>
      </c>
      <c r="F95" s="240">
        <v>2</v>
      </c>
      <c r="G95" s="240">
        <v>26</v>
      </c>
      <c r="H95" s="278">
        <f>(AVERAGE(F95:F101))*G95</f>
        <v>52</v>
      </c>
      <c r="I95" s="240">
        <v>1</v>
      </c>
      <c r="J95" s="278">
        <f>(AVERAGE(I95:I101))*G95</f>
        <v>26</v>
      </c>
      <c r="K95" s="240">
        <v>3</v>
      </c>
      <c r="L95" s="278">
        <f>(AVERAGE(K95:K101))*G95</f>
        <v>78</v>
      </c>
    </row>
    <row r="96" spans="1:12" ht="36" x14ac:dyDescent="0.3">
      <c r="A96" s="304"/>
      <c r="B96" s="307"/>
      <c r="C96" s="144" t="s">
        <v>227</v>
      </c>
      <c r="D96" s="145" t="s">
        <v>228</v>
      </c>
      <c r="E96" s="241"/>
      <c r="F96" s="241"/>
      <c r="G96" s="241"/>
      <c r="H96" s="279"/>
      <c r="I96" s="241"/>
      <c r="J96" s="279"/>
      <c r="K96" s="241"/>
      <c r="L96" s="279"/>
    </row>
    <row r="97" spans="1:12" ht="84.6" thickBot="1" x14ac:dyDescent="0.35">
      <c r="A97" s="304"/>
      <c r="B97" s="307"/>
      <c r="C97" s="144" t="s">
        <v>229</v>
      </c>
      <c r="D97" s="146" t="s">
        <v>230</v>
      </c>
      <c r="E97" s="242"/>
      <c r="F97" s="242"/>
      <c r="G97" s="241"/>
      <c r="H97" s="279"/>
      <c r="I97" s="242"/>
      <c r="J97" s="279"/>
      <c r="K97" s="242"/>
      <c r="L97" s="279"/>
    </row>
    <row r="98" spans="1:12" ht="48" x14ac:dyDescent="0.3">
      <c r="A98" s="304"/>
      <c r="B98" s="307"/>
      <c r="C98" s="144" t="s">
        <v>231</v>
      </c>
      <c r="D98" s="143" t="s">
        <v>232</v>
      </c>
      <c r="E98" s="240" t="s">
        <v>337</v>
      </c>
      <c r="F98" s="240">
        <v>2</v>
      </c>
      <c r="G98" s="241"/>
      <c r="H98" s="279"/>
      <c r="I98" s="240">
        <v>1</v>
      </c>
      <c r="J98" s="279"/>
      <c r="K98" s="240">
        <v>3</v>
      </c>
      <c r="L98" s="279"/>
    </row>
    <row r="99" spans="1:12" ht="24" x14ac:dyDescent="0.3">
      <c r="A99" s="304"/>
      <c r="B99" s="307"/>
      <c r="C99" s="144"/>
      <c r="D99" s="145" t="s">
        <v>234</v>
      </c>
      <c r="E99" s="241"/>
      <c r="F99" s="241"/>
      <c r="G99" s="241"/>
      <c r="H99" s="279"/>
      <c r="I99" s="241"/>
      <c r="J99" s="279"/>
      <c r="K99" s="241"/>
      <c r="L99" s="279"/>
    </row>
    <row r="100" spans="1:12" ht="24" x14ac:dyDescent="0.3">
      <c r="A100" s="304"/>
      <c r="B100" s="307"/>
      <c r="C100" s="144"/>
      <c r="D100" s="145" t="s">
        <v>235</v>
      </c>
      <c r="E100" s="241"/>
      <c r="F100" s="241"/>
      <c r="G100" s="241"/>
      <c r="H100" s="279"/>
      <c r="I100" s="241"/>
      <c r="J100" s="279"/>
      <c r="K100" s="241"/>
      <c r="L100" s="279"/>
    </row>
    <row r="101" spans="1:12" ht="24.6" thickBot="1" x14ac:dyDescent="0.35">
      <c r="A101" s="305"/>
      <c r="B101" s="308"/>
      <c r="C101" s="147"/>
      <c r="D101" s="146" t="s">
        <v>236</v>
      </c>
      <c r="E101" s="242"/>
      <c r="F101" s="242"/>
      <c r="G101" s="242"/>
      <c r="H101" s="282"/>
      <c r="I101" s="242"/>
      <c r="J101" s="282"/>
      <c r="K101" s="242"/>
      <c r="L101" s="282"/>
    </row>
    <row r="102" spans="1:12" ht="60" x14ac:dyDescent="0.3">
      <c r="A102" s="309" t="s">
        <v>38</v>
      </c>
      <c r="B102" s="312" t="s">
        <v>237</v>
      </c>
      <c r="C102" s="144" t="s">
        <v>238</v>
      </c>
      <c r="D102" s="123" t="s">
        <v>239</v>
      </c>
      <c r="E102" s="240" t="s">
        <v>355</v>
      </c>
      <c r="F102" s="240">
        <v>2</v>
      </c>
      <c r="G102" s="240">
        <v>25</v>
      </c>
      <c r="H102" s="278">
        <f>(AVERAGE(F102:F117)*G102)</f>
        <v>65</v>
      </c>
      <c r="I102" s="240">
        <v>1</v>
      </c>
      <c r="J102" s="278">
        <f>(AVERAGE(I102:I117)*G102)</f>
        <v>25</v>
      </c>
      <c r="K102" s="240">
        <v>3</v>
      </c>
      <c r="L102" s="278">
        <f>(AVERAGE(K102:K117))*G102</f>
        <v>75</v>
      </c>
    </row>
    <row r="103" spans="1:12" ht="48" x14ac:dyDescent="0.3">
      <c r="A103" s="310"/>
      <c r="B103" s="313"/>
      <c r="C103" s="144" t="s">
        <v>240</v>
      </c>
      <c r="D103" s="123" t="s">
        <v>241</v>
      </c>
      <c r="E103" s="241"/>
      <c r="F103" s="241"/>
      <c r="G103" s="241"/>
      <c r="H103" s="279"/>
      <c r="I103" s="241"/>
      <c r="J103" s="279"/>
      <c r="K103" s="241"/>
      <c r="L103" s="279"/>
    </row>
    <row r="104" spans="1:12" ht="48.6" thickBot="1" x14ac:dyDescent="0.35">
      <c r="A104" s="310"/>
      <c r="B104" s="313"/>
      <c r="C104" s="144" t="s">
        <v>242</v>
      </c>
      <c r="D104" s="124" t="s">
        <v>243</v>
      </c>
      <c r="E104" s="242"/>
      <c r="F104" s="242"/>
      <c r="G104" s="241"/>
      <c r="H104" s="279"/>
      <c r="I104" s="242"/>
      <c r="J104" s="279"/>
      <c r="K104" s="242"/>
      <c r="L104" s="279"/>
    </row>
    <row r="105" spans="1:12" x14ac:dyDescent="0.3">
      <c r="A105" s="310"/>
      <c r="B105" s="313"/>
      <c r="C105" s="144"/>
      <c r="D105" s="143" t="s">
        <v>244</v>
      </c>
      <c r="E105" s="240" t="s">
        <v>375</v>
      </c>
      <c r="F105" s="240">
        <v>2</v>
      </c>
      <c r="G105" s="241"/>
      <c r="H105" s="279"/>
      <c r="I105" s="240">
        <v>1</v>
      </c>
      <c r="J105" s="279"/>
      <c r="K105" s="240">
        <v>3</v>
      </c>
      <c r="L105" s="279"/>
    </row>
    <row r="106" spans="1:12" ht="24" x14ac:dyDescent="0.3">
      <c r="A106" s="310"/>
      <c r="B106" s="313"/>
      <c r="C106" s="144"/>
      <c r="D106" s="145" t="s">
        <v>246</v>
      </c>
      <c r="E106" s="241"/>
      <c r="F106" s="241"/>
      <c r="G106" s="241"/>
      <c r="H106" s="279"/>
      <c r="I106" s="241"/>
      <c r="J106" s="279"/>
      <c r="K106" s="241"/>
      <c r="L106" s="279"/>
    </row>
    <row r="107" spans="1:12" x14ac:dyDescent="0.3">
      <c r="A107" s="310"/>
      <c r="B107" s="313"/>
      <c r="C107" s="144"/>
      <c r="D107" s="145" t="s">
        <v>247</v>
      </c>
      <c r="E107" s="241"/>
      <c r="F107" s="241"/>
      <c r="G107" s="241"/>
      <c r="H107" s="279"/>
      <c r="I107" s="241"/>
      <c r="J107" s="279"/>
      <c r="K107" s="241"/>
      <c r="L107" s="279"/>
    </row>
    <row r="108" spans="1:12" ht="24.6" thickBot="1" x14ac:dyDescent="0.35">
      <c r="A108" s="310"/>
      <c r="B108" s="314"/>
      <c r="C108" s="144"/>
      <c r="D108" s="146" t="s">
        <v>248</v>
      </c>
      <c r="E108" s="242"/>
      <c r="F108" s="242"/>
      <c r="G108" s="241"/>
      <c r="H108" s="279"/>
      <c r="I108" s="242"/>
      <c r="J108" s="279"/>
      <c r="K108" s="242"/>
      <c r="L108" s="279"/>
    </row>
    <row r="109" spans="1:12" ht="24" x14ac:dyDescent="0.3">
      <c r="A109" s="310"/>
      <c r="B109" s="312" t="s">
        <v>249</v>
      </c>
      <c r="C109" s="151" t="s">
        <v>250</v>
      </c>
      <c r="D109" s="151" t="s">
        <v>251</v>
      </c>
      <c r="E109" s="240" t="s">
        <v>252</v>
      </c>
      <c r="F109" s="240">
        <v>3</v>
      </c>
      <c r="G109" s="241"/>
      <c r="H109" s="279"/>
      <c r="I109" s="240">
        <v>1</v>
      </c>
      <c r="J109" s="279"/>
      <c r="K109" s="240">
        <v>3</v>
      </c>
      <c r="L109" s="279"/>
    </row>
    <row r="110" spans="1:12" ht="24" x14ac:dyDescent="0.3">
      <c r="A110" s="310"/>
      <c r="B110" s="313"/>
      <c r="C110" s="152" t="s">
        <v>253</v>
      </c>
      <c r="D110" s="152" t="s">
        <v>254</v>
      </c>
      <c r="E110" s="241"/>
      <c r="F110" s="241"/>
      <c r="G110" s="241"/>
      <c r="H110" s="279"/>
      <c r="I110" s="241"/>
      <c r="J110" s="279"/>
      <c r="K110" s="241"/>
      <c r="L110" s="279"/>
    </row>
    <row r="111" spans="1:12" ht="36.6" thickBot="1" x14ac:dyDescent="0.35">
      <c r="A111" s="310"/>
      <c r="B111" s="313"/>
      <c r="C111" s="152" t="s">
        <v>255</v>
      </c>
      <c r="D111" s="152" t="s">
        <v>256</v>
      </c>
      <c r="E111" s="242"/>
      <c r="F111" s="242"/>
      <c r="G111" s="241"/>
      <c r="H111" s="279"/>
      <c r="I111" s="242"/>
      <c r="J111" s="279"/>
      <c r="K111" s="242"/>
      <c r="L111" s="279"/>
    </row>
    <row r="112" spans="1:12" x14ac:dyDescent="0.3">
      <c r="A112" s="310"/>
      <c r="B112" s="313"/>
      <c r="C112" s="152"/>
      <c r="D112" s="143" t="s">
        <v>257</v>
      </c>
      <c r="E112" s="240" t="s">
        <v>338</v>
      </c>
      <c r="F112" s="240">
        <v>3</v>
      </c>
      <c r="G112" s="241"/>
      <c r="H112" s="279"/>
      <c r="I112" s="240">
        <v>1</v>
      </c>
      <c r="J112" s="279"/>
      <c r="K112" s="240">
        <v>3</v>
      </c>
      <c r="L112" s="279"/>
    </row>
    <row r="113" spans="1:12" ht="24" x14ac:dyDescent="0.3">
      <c r="A113" s="310"/>
      <c r="B113" s="313"/>
      <c r="C113" s="152"/>
      <c r="D113" s="145" t="s">
        <v>259</v>
      </c>
      <c r="E113" s="241"/>
      <c r="F113" s="241"/>
      <c r="G113" s="241"/>
      <c r="H113" s="279"/>
      <c r="I113" s="241"/>
      <c r="J113" s="279"/>
      <c r="K113" s="241"/>
      <c r="L113" s="279"/>
    </row>
    <row r="114" spans="1:12" ht="24.6" thickBot="1" x14ac:dyDescent="0.35">
      <c r="A114" s="310"/>
      <c r="B114" s="313"/>
      <c r="C114" s="152"/>
      <c r="D114" s="146" t="s">
        <v>260</v>
      </c>
      <c r="E114" s="242"/>
      <c r="F114" s="242"/>
      <c r="G114" s="241"/>
      <c r="H114" s="279"/>
      <c r="I114" s="242"/>
      <c r="J114" s="279"/>
      <c r="K114" s="242"/>
      <c r="L114" s="279"/>
    </row>
    <row r="115" spans="1:12" ht="24" x14ac:dyDescent="0.3">
      <c r="A115" s="310"/>
      <c r="B115" s="313"/>
      <c r="C115" s="152"/>
      <c r="D115" s="152" t="s">
        <v>261</v>
      </c>
      <c r="E115" s="240" t="s">
        <v>339</v>
      </c>
      <c r="F115" s="240">
        <v>3</v>
      </c>
      <c r="G115" s="241"/>
      <c r="H115" s="279"/>
      <c r="I115" s="240">
        <v>1</v>
      </c>
      <c r="J115" s="279"/>
      <c r="K115" s="240">
        <v>3</v>
      </c>
      <c r="L115" s="279"/>
    </row>
    <row r="116" spans="1:12" ht="24" x14ac:dyDescent="0.3">
      <c r="A116" s="310"/>
      <c r="B116" s="313"/>
      <c r="C116" s="152"/>
      <c r="D116" s="152" t="s">
        <v>263</v>
      </c>
      <c r="E116" s="241"/>
      <c r="F116" s="241"/>
      <c r="G116" s="241"/>
      <c r="H116" s="279"/>
      <c r="I116" s="241"/>
      <c r="J116" s="279"/>
      <c r="K116" s="241"/>
      <c r="L116" s="279"/>
    </row>
    <row r="117" spans="1:12" ht="15" thickBot="1" x14ac:dyDescent="0.35">
      <c r="A117" s="311"/>
      <c r="B117" s="314"/>
      <c r="C117" s="153"/>
      <c r="D117" s="153" t="s">
        <v>264</v>
      </c>
      <c r="E117" s="242"/>
      <c r="F117" s="242"/>
      <c r="G117" s="242"/>
      <c r="H117" s="282"/>
      <c r="I117" s="242"/>
      <c r="J117" s="282"/>
      <c r="K117" s="242"/>
      <c r="L117" s="282"/>
    </row>
    <row r="118" spans="1:12" ht="24" x14ac:dyDescent="0.3">
      <c r="A118" s="280" t="s">
        <v>39</v>
      </c>
      <c r="B118" s="312" t="s">
        <v>265</v>
      </c>
      <c r="C118" s="312" t="s">
        <v>266</v>
      </c>
      <c r="D118" s="151" t="s">
        <v>267</v>
      </c>
      <c r="E118" s="240" t="s">
        <v>268</v>
      </c>
      <c r="F118" s="240">
        <v>1</v>
      </c>
      <c r="G118" s="240">
        <v>18</v>
      </c>
      <c r="H118" s="278">
        <f>(AVERAGE(F118:F123))*G118</f>
        <v>27</v>
      </c>
      <c r="I118" s="240">
        <v>1</v>
      </c>
      <c r="J118" s="278">
        <f>(AVERAGE(I118:I123)*G118)</f>
        <v>18</v>
      </c>
      <c r="K118" s="240">
        <v>3</v>
      </c>
      <c r="L118" s="278">
        <f>(AVERAGE(K118:K123))*G118</f>
        <v>54</v>
      </c>
    </row>
    <row r="119" spans="1:12" ht="24" x14ac:dyDescent="0.3">
      <c r="A119" s="281"/>
      <c r="B119" s="313"/>
      <c r="C119" s="313"/>
      <c r="D119" s="152" t="s">
        <v>269</v>
      </c>
      <c r="E119" s="241"/>
      <c r="F119" s="241"/>
      <c r="G119" s="241"/>
      <c r="H119" s="279"/>
      <c r="I119" s="241"/>
      <c r="J119" s="279"/>
      <c r="K119" s="241"/>
      <c r="L119" s="279"/>
    </row>
    <row r="120" spans="1:12" ht="24.6" thickBot="1" x14ac:dyDescent="0.35">
      <c r="A120" s="281"/>
      <c r="B120" s="313"/>
      <c r="C120" s="313"/>
      <c r="D120" s="152" t="s">
        <v>270</v>
      </c>
      <c r="E120" s="242"/>
      <c r="F120" s="241"/>
      <c r="G120" s="241"/>
      <c r="H120" s="279"/>
      <c r="I120" s="241"/>
      <c r="J120" s="279"/>
      <c r="K120" s="241"/>
      <c r="L120" s="279"/>
    </row>
    <row r="121" spans="1:12" ht="24" x14ac:dyDescent="0.3">
      <c r="A121" s="281"/>
      <c r="B121" s="313"/>
      <c r="C121" s="313"/>
      <c r="D121" s="143" t="s">
        <v>271</v>
      </c>
      <c r="E121" s="240" t="s">
        <v>272</v>
      </c>
      <c r="F121" s="240">
        <v>2</v>
      </c>
      <c r="G121" s="241"/>
      <c r="H121" s="279"/>
      <c r="I121" s="240">
        <v>1</v>
      </c>
      <c r="J121" s="279"/>
      <c r="K121" s="240">
        <v>3</v>
      </c>
      <c r="L121" s="279"/>
    </row>
    <row r="122" spans="1:12" ht="24" x14ac:dyDescent="0.3">
      <c r="A122" s="281"/>
      <c r="B122" s="313"/>
      <c r="C122" s="313"/>
      <c r="D122" s="145" t="s">
        <v>273</v>
      </c>
      <c r="E122" s="241"/>
      <c r="F122" s="241"/>
      <c r="G122" s="241"/>
      <c r="H122" s="279"/>
      <c r="I122" s="241"/>
      <c r="J122" s="279"/>
      <c r="K122" s="241"/>
      <c r="L122" s="279"/>
    </row>
    <row r="123" spans="1:12" ht="24.6" thickBot="1" x14ac:dyDescent="0.35">
      <c r="A123" s="285"/>
      <c r="B123" s="314"/>
      <c r="C123" s="314"/>
      <c r="D123" s="146" t="s">
        <v>274</v>
      </c>
      <c r="E123" s="242"/>
      <c r="F123" s="242"/>
      <c r="G123" s="242"/>
      <c r="H123" s="282"/>
      <c r="I123" s="242"/>
      <c r="J123" s="282"/>
      <c r="K123" s="242"/>
      <c r="L123" s="282"/>
    </row>
    <row r="124" spans="1:12" ht="24" x14ac:dyDescent="0.3">
      <c r="A124" s="280" t="s">
        <v>40</v>
      </c>
      <c r="B124" s="312" t="s">
        <v>275</v>
      </c>
      <c r="C124" s="151" t="s">
        <v>276</v>
      </c>
      <c r="D124" s="151" t="s">
        <v>277</v>
      </c>
      <c r="E124" s="240" t="s">
        <v>278</v>
      </c>
      <c r="F124" s="240">
        <v>1</v>
      </c>
      <c r="G124" s="240">
        <v>15</v>
      </c>
      <c r="H124" s="278">
        <f>F124*G124</f>
        <v>15</v>
      </c>
      <c r="I124" s="240">
        <v>1</v>
      </c>
      <c r="J124" s="278">
        <f>I124*G124</f>
        <v>15</v>
      </c>
      <c r="K124" s="240">
        <v>3</v>
      </c>
      <c r="L124" s="278">
        <f>K124*G124</f>
        <v>45</v>
      </c>
    </row>
    <row r="125" spans="1:12" ht="24" x14ac:dyDescent="0.3">
      <c r="A125" s="281"/>
      <c r="B125" s="313"/>
      <c r="C125" s="152" t="s">
        <v>279</v>
      </c>
      <c r="D125" s="152" t="s">
        <v>280</v>
      </c>
      <c r="E125" s="241"/>
      <c r="F125" s="241"/>
      <c r="G125" s="241"/>
      <c r="H125" s="279"/>
      <c r="I125" s="241"/>
      <c r="J125" s="279"/>
      <c r="K125" s="241"/>
      <c r="L125" s="279"/>
    </row>
    <row r="126" spans="1:12" ht="24.6" thickBot="1" x14ac:dyDescent="0.35">
      <c r="A126" s="285"/>
      <c r="B126" s="314"/>
      <c r="C126" s="153" t="s">
        <v>281</v>
      </c>
      <c r="D126" s="153" t="s">
        <v>282</v>
      </c>
      <c r="E126" s="242"/>
      <c r="F126" s="242"/>
      <c r="G126" s="242"/>
      <c r="H126" s="282"/>
      <c r="I126" s="242"/>
      <c r="J126" s="282"/>
      <c r="K126" s="242"/>
      <c r="L126" s="282"/>
    </row>
    <row r="127" spans="1:12" ht="36" x14ac:dyDescent="0.3">
      <c r="A127" s="280" t="s">
        <v>41</v>
      </c>
      <c r="B127" s="312" t="s">
        <v>283</v>
      </c>
      <c r="C127" s="312" t="s">
        <v>266</v>
      </c>
      <c r="D127" s="151" t="s">
        <v>284</v>
      </c>
      <c r="E127" s="240" t="s">
        <v>285</v>
      </c>
      <c r="F127" s="294">
        <v>2</v>
      </c>
      <c r="G127" s="294">
        <v>11</v>
      </c>
      <c r="H127" s="278">
        <f>(AVERAGE(F127:F132))*G127</f>
        <v>22</v>
      </c>
      <c r="I127" s="294">
        <v>1</v>
      </c>
      <c r="J127" s="278">
        <f>(AVERAGE(I127:I132))*G127</f>
        <v>11</v>
      </c>
      <c r="K127" s="294">
        <v>3</v>
      </c>
      <c r="L127" s="278">
        <f>(AVERAGE(K127:K132))*G127</f>
        <v>33</v>
      </c>
    </row>
    <row r="128" spans="1:12" ht="24" x14ac:dyDescent="0.3">
      <c r="A128" s="281"/>
      <c r="B128" s="313"/>
      <c r="C128" s="313"/>
      <c r="D128" s="152" t="s">
        <v>286</v>
      </c>
      <c r="E128" s="241"/>
      <c r="F128" s="295"/>
      <c r="G128" s="295"/>
      <c r="H128" s="279"/>
      <c r="I128" s="295"/>
      <c r="J128" s="279"/>
      <c r="K128" s="295"/>
      <c r="L128" s="279"/>
    </row>
    <row r="129" spans="1:12" ht="24.6" thickBot="1" x14ac:dyDescent="0.35">
      <c r="A129" s="281"/>
      <c r="B129" s="314"/>
      <c r="C129" s="314"/>
      <c r="D129" s="153" t="s">
        <v>287</v>
      </c>
      <c r="E129" s="242"/>
      <c r="F129" s="296"/>
      <c r="G129" s="295"/>
      <c r="H129" s="279"/>
      <c r="I129" s="296"/>
      <c r="J129" s="279"/>
      <c r="K129" s="296"/>
      <c r="L129" s="279"/>
    </row>
    <row r="130" spans="1:12" ht="24" x14ac:dyDescent="0.3">
      <c r="A130" s="281"/>
      <c r="B130" s="312" t="s">
        <v>288</v>
      </c>
      <c r="C130" s="312" t="s">
        <v>266</v>
      </c>
      <c r="D130" s="152" t="s">
        <v>289</v>
      </c>
      <c r="E130" s="240" t="s">
        <v>361</v>
      </c>
      <c r="F130" s="294">
        <v>2</v>
      </c>
      <c r="G130" s="295"/>
      <c r="H130" s="279"/>
      <c r="I130" s="294">
        <v>1</v>
      </c>
      <c r="J130" s="279"/>
      <c r="K130" s="294">
        <v>3</v>
      </c>
      <c r="L130" s="279"/>
    </row>
    <row r="131" spans="1:12" ht="24" x14ac:dyDescent="0.3">
      <c r="A131" s="281"/>
      <c r="B131" s="313"/>
      <c r="C131" s="313"/>
      <c r="D131" s="152" t="s">
        <v>291</v>
      </c>
      <c r="E131" s="241"/>
      <c r="F131" s="295"/>
      <c r="G131" s="295"/>
      <c r="H131" s="279"/>
      <c r="I131" s="295"/>
      <c r="J131" s="279"/>
      <c r="K131" s="295"/>
      <c r="L131" s="279"/>
    </row>
    <row r="132" spans="1:12" ht="24.6" thickBot="1" x14ac:dyDescent="0.35">
      <c r="A132" s="285"/>
      <c r="B132" s="314"/>
      <c r="C132" s="314"/>
      <c r="D132" s="153" t="s">
        <v>292</v>
      </c>
      <c r="E132" s="242"/>
      <c r="F132" s="296"/>
      <c r="G132" s="296"/>
      <c r="H132" s="282"/>
      <c r="I132" s="296"/>
      <c r="J132" s="282"/>
      <c r="K132" s="296"/>
      <c r="L132" s="282"/>
    </row>
    <row r="133" spans="1:12" ht="36" x14ac:dyDescent="0.3">
      <c r="A133" s="280" t="s">
        <v>42</v>
      </c>
      <c r="B133" s="312" t="s">
        <v>293</v>
      </c>
      <c r="C133" s="151" t="s">
        <v>294</v>
      </c>
      <c r="D133" s="151" t="s">
        <v>295</v>
      </c>
      <c r="E133" s="240" t="s">
        <v>296</v>
      </c>
      <c r="F133" s="294">
        <v>3</v>
      </c>
      <c r="G133" s="294">
        <v>5</v>
      </c>
      <c r="H133" s="278">
        <f>F133*G133</f>
        <v>15</v>
      </c>
      <c r="I133" s="294">
        <v>1</v>
      </c>
      <c r="J133" s="278">
        <f>I133*G133</f>
        <v>5</v>
      </c>
      <c r="K133" s="294">
        <v>3</v>
      </c>
      <c r="L133" s="278">
        <f>K133*G133</f>
        <v>15</v>
      </c>
    </row>
    <row r="134" spans="1:12" ht="48" x14ac:dyDescent="0.3">
      <c r="A134" s="281"/>
      <c r="B134" s="313"/>
      <c r="C134" s="152" t="s">
        <v>297</v>
      </c>
      <c r="D134" s="152" t="s">
        <v>298</v>
      </c>
      <c r="E134" s="241"/>
      <c r="F134" s="295"/>
      <c r="G134" s="295"/>
      <c r="H134" s="279"/>
      <c r="I134" s="295"/>
      <c r="J134" s="279"/>
      <c r="K134" s="295"/>
      <c r="L134" s="279"/>
    </row>
    <row r="135" spans="1:12" ht="36.6" thickBot="1" x14ac:dyDescent="0.35">
      <c r="A135" s="285"/>
      <c r="B135" s="314"/>
      <c r="C135" s="153" t="s">
        <v>299</v>
      </c>
      <c r="D135" s="153" t="s">
        <v>300</v>
      </c>
      <c r="E135" s="242"/>
      <c r="F135" s="296"/>
      <c r="G135" s="296"/>
      <c r="H135" s="282"/>
      <c r="I135" s="296"/>
      <c r="J135" s="282"/>
      <c r="K135" s="296"/>
      <c r="L135" s="282"/>
    </row>
    <row r="136" spans="1:12" x14ac:dyDescent="0.3">
      <c r="A136" s="172" t="s">
        <v>340</v>
      </c>
      <c r="B136" s="79"/>
      <c r="C136" s="79"/>
      <c r="D136" s="79"/>
      <c r="E136" s="79"/>
      <c r="F136" s="71" t="s">
        <v>122</v>
      </c>
      <c r="G136" s="71" t="s">
        <v>123</v>
      </c>
      <c r="H136" s="71" t="s">
        <v>123</v>
      </c>
      <c r="I136" s="71"/>
      <c r="J136" s="71" t="s">
        <v>34</v>
      </c>
      <c r="K136" s="71"/>
      <c r="L136" s="71" t="s">
        <v>35</v>
      </c>
    </row>
    <row r="137" spans="1:12" x14ac:dyDescent="0.3">
      <c r="A137" s="79"/>
      <c r="B137" s="79"/>
      <c r="C137" s="79"/>
      <c r="D137" s="79"/>
      <c r="E137" s="79"/>
      <c r="F137" s="209">
        <f>AVERAGE(F95:F135)</f>
        <v>2.1538461538461537</v>
      </c>
      <c r="G137" s="79">
        <f>SUM(G95:G135)</f>
        <v>100</v>
      </c>
      <c r="H137" s="70">
        <f>SUM(H95:H135)</f>
        <v>196</v>
      </c>
      <c r="I137" s="71"/>
      <c r="J137" s="70">
        <f>SUM(J95:J135)</f>
        <v>100</v>
      </c>
      <c r="K137" s="70"/>
      <c r="L137" s="70">
        <f>SUM(L95:L135)</f>
        <v>300</v>
      </c>
    </row>
  </sheetData>
  <mergeCells count="317">
    <mergeCell ref="L133:L135"/>
    <mergeCell ref="K130:K132"/>
    <mergeCell ref="A133:A135"/>
    <mergeCell ref="B133:B135"/>
    <mergeCell ref="E133:E135"/>
    <mergeCell ref="F133:F135"/>
    <mergeCell ref="G133:G135"/>
    <mergeCell ref="H133:H135"/>
    <mergeCell ref="I133:I135"/>
    <mergeCell ref="J133:J135"/>
    <mergeCell ref="K133:K135"/>
    <mergeCell ref="H127:H132"/>
    <mergeCell ref="I127:I129"/>
    <mergeCell ref="J127:J132"/>
    <mergeCell ref="K127:K129"/>
    <mergeCell ref="L127:L132"/>
    <mergeCell ref="B130:B132"/>
    <mergeCell ref="C130:C132"/>
    <mergeCell ref="E130:E132"/>
    <mergeCell ref="F130:F132"/>
    <mergeCell ref="I130:I132"/>
    <mergeCell ref="I124:I126"/>
    <mergeCell ref="J124:J126"/>
    <mergeCell ref="K124:K126"/>
    <mergeCell ref="L124:L126"/>
    <mergeCell ref="A127:A132"/>
    <mergeCell ref="B127:B129"/>
    <mergeCell ref="C127:C129"/>
    <mergeCell ref="E127:E129"/>
    <mergeCell ref="F127:F129"/>
    <mergeCell ref="G127:G132"/>
    <mergeCell ref="A124:A126"/>
    <mergeCell ref="B124:B126"/>
    <mergeCell ref="E124:E126"/>
    <mergeCell ref="F124:F126"/>
    <mergeCell ref="G124:G126"/>
    <mergeCell ref="H124:H126"/>
    <mergeCell ref="J118:J123"/>
    <mergeCell ref="K118:K120"/>
    <mergeCell ref="L118:L123"/>
    <mergeCell ref="E121:E123"/>
    <mergeCell ref="F121:F123"/>
    <mergeCell ref="I121:I123"/>
    <mergeCell ref="K121:K123"/>
    <mergeCell ref="I115:I117"/>
    <mergeCell ref="K115:K117"/>
    <mergeCell ref="A118:A123"/>
    <mergeCell ref="B118:B123"/>
    <mergeCell ref="C118:C123"/>
    <mergeCell ref="E118:E120"/>
    <mergeCell ref="F118:F120"/>
    <mergeCell ref="G118:G123"/>
    <mergeCell ref="H118:H123"/>
    <mergeCell ref="I118:I120"/>
    <mergeCell ref="I109:I111"/>
    <mergeCell ref="A102:A117"/>
    <mergeCell ref="B102:B108"/>
    <mergeCell ref="B109:B117"/>
    <mergeCell ref="K109:K111"/>
    <mergeCell ref="E112:E114"/>
    <mergeCell ref="F112:F114"/>
    <mergeCell ref="I112:I114"/>
    <mergeCell ref="K112:K114"/>
    <mergeCell ref="I102:I104"/>
    <mergeCell ref="J102:J117"/>
    <mergeCell ref="K102:K104"/>
    <mergeCell ref="L102:L117"/>
    <mergeCell ref="E105:E108"/>
    <mergeCell ref="F105:F108"/>
    <mergeCell ref="I105:I108"/>
    <mergeCell ref="K105:K108"/>
    <mergeCell ref="E109:E111"/>
    <mergeCell ref="F109:F111"/>
    <mergeCell ref="E102:E104"/>
    <mergeCell ref="F102:F104"/>
    <mergeCell ref="G102:G117"/>
    <mergeCell ref="H102:H117"/>
    <mergeCell ref="E115:E117"/>
    <mergeCell ref="F115:F117"/>
    <mergeCell ref="I95:I97"/>
    <mergeCell ref="J95:J101"/>
    <mergeCell ref="K95:K97"/>
    <mergeCell ref="L95:L101"/>
    <mergeCell ref="E98:E101"/>
    <mergeCell ref="F98:F101"/>
    <mergeCell ref="I98:I101"/>
    <mergeCell ref="K98:K101"/>
    <mergeCell ref="A95:A101"/>
    <mergeCell ref="B95:B101"/>
    <mergeCell ref="E95:E97"/>
    <mergeCell ref="F95:F97"/>
    <mergeCell ref="G95:G101"/>
    <mergeCell ref="H95:H101"/>
    <mergeCell ref="G88:G90"/>
    <mergeCell ref="H88:H90"/>
    <mergeCell ref="I88:I90"/>
    <mergeCell ref="J88:J90"/>
    <mergeCell ref="K88:K90"/>
    <mergeCell ref="L88:L90"/>
    <mergeCell ref="H85:H87"/>
    <mergeCell ref="I85:I87"/>
    <mergeCell ref="J85:J87"/>
    <mergeCell ref="K85:K87"/>
    <mergeCell ref="L85:L87"/>
    <mergeCell ref="G85:G87"/>
    <mergeCell ref="A88:A90"/>
    <mergeCell ref="B88:B90"/>
    <mergeCell ref="C88:C90"/>
    <mergeCell ref="E88:E90"/>
    <mergeCell ref="F88:F90"/>
    <mergeCell ref="A85:A87"/>
    <mergeCell ref="B85:B87"/>
    <mergeCell ref="C85:C87"/>
    <mergeCell ref="E85:E87"/>
    <mergeCell ref="F85:F87"/>
    <mergeCell ref="G82:G84"/>
    <mergeCell ref="H82:H84"/>
    <mergeCell ref="I82:I84"/>
    <mergeCell ref="J82:J84"/>
    <mergeCell ref="K82:K84"/>
    <mergeCell ref="L82:L84"/>
    <mergeCell ref="H75:H77"/>
    <mergeCell ref="I75:I77"/>
    <mergeCell ref="J75:J77"/>
    <mergeCell ref="K75:K77"/>
    <mergeCell ref="L75:L77"/>
    <mergeCell ref="G75:G77"/>
    <mergeCell ref="A82:A84"/>
    <mergeCell ref="B82:B84"/>
    <mergeCell ref="C82:C84"/>
    <mergeCell ref="E82:E84"/>
    <mergeCell ref="F82:F84"/>
    <mergeCell ref="A75:A77"/>
    <mergeCell ref="B75:B77"/>
    <mergeCell ref="C75:C77"/>
    <mergeCell ref="E75:E77"/>
    <mergeCell ref="F75:F77"/>
    <mergeCell ref="G72:G74"/>
    <mergeCell ref="H72:H74"/>
    <mergeCell ref="I72:I74"/>
    <mergeCell ref="J72:J74"/>
    <mergeCell ref="K72:K74"/>
    <mergeCell ref="L72:L74"/>
    <mergeCell ref="H69:H71"/>
    <mergeCell ref="I69:I71"/>
    <mergeCell ref="J69:J71"/>
    <mergeCell ref="K69:K71"/>
    <mergeCell ref="L69:L71"/>
    <mergeCell ref="G69:G71"/>
    <mergeCell ref="A72:A74"/>
    <mergeCell ref="B72:B74"/>
    <mergeCell ref="C72:C74"/>
    <mergeCell ref="E72:E74"/>
    <mergeCell ref="F72:F74"/>
    <mergeCell ref="A69:A71"/>
    <mergeCell ref="B69:B71"/>
    <mergeCell ref="C69:C71"/>
    <mergeCell ref="E69:E71"/>
    <mergeCell ref="F69:F71"/>
    <mergeCell ref="L56:L58"/>
    <mergeCell ref="G56:G58"/>
    <mergeCell ref="A62:A64"/>
    <mergeCell ref="B62:B64"/>
    <mergeCell ref="C62:C64"/>
    <mergeCell ref="E62:E64"/>
    <mergeCell ref="F62:F64"/>
    <mergeCell ref="A59:A61"/>
    <mergeCell ref="B59:B61"/>
    <mergeCell ref="C59:C61"/>
    <mergeCell ref="E59:E61"/>
    <mergeCell ref="F59:F61"/>
    <mergeCell ref="G62:G64"/>
    <mergeCell ref="H62:H64"/>
    <mergeCell ref="I62:I64"/>
    <mergeCell ref="J62:J64"/>
    <mergeCell ref="K62:K64"/>
    <mergeCell ref="L62:L64"/>
    <mergeCell ref="H59:H61"/>
    <mergeCell ref="I59:I61"/>
    <mergeCell ref="J59:J61"/>
    <mergeCell ref="K59:K61"/>
    <mergeCell ref="L59:L61"/>
    <mergeCell ref="G59:G61"/>
    <mergeCell ref="A56:A58"/>
    <mergeCell ref="B56:B58"/>
    <mergeCell ref="C56:C58"/>
    <mergeCell ref="E56:E58"/>
    <mergeCell ref="F56:F58"/>
    <mergeCell ref="H56:H58"/>
    <mergeCell ref="I56:I58"/>
    <mergeCell ref="J56:J58"/>
    <mergeCell ref="K56:K58"/>
    <mergeCell ref="K40:K42"/>
    <mergeCell ref="L40:L42"/>
    <mergeCell ref="A43:A50"/>
    <mergeCell ref="B43:B50"/>
    <mergeCell ref="E43:E46"/>
    <mergeCell ref="F43:F46"/>
    <mergeCell ref="G43:G50"/>
    <mergeCell ref="A40:A42"/>
    <mergeCell ref="B40:B42"/>
    <mergeCell ref="C40:C42"/>
    <mergeCell ref="E40:E42"/>
    <mergeCell ref="F40:F42"/>
    <mergeCell ref="G40:G42"/>
    <mergeCell ref="H43:H50"/>
    <mergeCell ref="I43:I46"/>
    <mergeCell ref="J43:J50"/>
    <mergeCell ref="K43:K46"/>
    <mergeCell ref="L43:L50"/>
    <mergeCell ref="E47:E50"/>
    <mergeCell ref="F47:F50"/>
    <mergeCell ref="I47:I50"/>
    <mergeCell ref="K47:K50"/>
    <mergeCell ref="A34:A39"/>
    <mergeCell ref="B34:B39"/>
    <mergeCell ref="E34:E36"/>
    <mergeCell ref="F34:F36"/>
    <mergeCell ref="G34:G39"/>
    <mergeCell ref="H34:H39"/>
    <mergeCell ref="H40:H42"/>
    <mergeCell ref="I40:I42"/>
    <mergeCell ref="J40:J42"/>
    <mergeCell ref="I31:I33"/>
    <mergeCell ref="K31:K33"/>
    <mergeCell ref="I34:I36"/>
    <mergeCell ref="J34:J39"/>
    <mergeCell ref="K34:K36"/>
    <mergeCell ref="L34:L39"/>
    <mergeCell ref="E37:E39"/>
    <mergeCell ref="F37:F39"/>
    <mergeCell ref="I37:I39"/>
    <mergeCell ref="K37:K39"/>
    <mergeCell ref="H21:H23"/>
    <mergeCell ref="I21:I23"/>
    <mergeCell ref="J21:J23"/>
    <mergeCell ref="K21:K23"/>
    <mergeCell ref="L21:L23"/>
    <mergeCell ref="A28:A33"/>
    <mergeCell ref="B28:B30"/>
    <mergeCell ref="E28:E30"/>
    <mergeCell ref="F28:F30"/>
    <mergeCell ref="G28:G33"/>
    <mergeCell ref="A21:A23"/>
    <mergeCell ref="B21:B23"/>
    <mergeCell ref="C21:C23"/>
    <mergeCell ref="E21:E23"/>
    <mergeCell ref="F21:F23"/>
    <mergeCell ref="G21:G23"/>
    <mergeCell ref="H28:H33"/>
    <mergeCell ref="I28:I30"/>
    <mergeCell ref="J28:J33"/>
    <mergeCell ref="K28:K30"/>
    <mergeCell ref="L28:L33"/>
    <mergeCell ref="B31:B33"/>
    <mergeCell ref="E31:E33"/>
    <mergeCell ref="F31:F33"/>
    <mergeCell ref="G12:G14"/>
    <mergeCell ref="E18:E20"/>
    <mergeCell ref="F18:F20"/>
    <mergeCell ref="I18:I20"/>
    <mergeCell ref="J18:J20"/>
    <mergeCell ref="K18:K20"/>
    <mergeCell ref="L18:L20"/>
    <mergeCell ref="G15:G20"/>
    <mergeCell ref="H15:H20"/>
    <mergeCell ref="I15:I17"/>
    <mergeCell ref="J15:J17"/>
    <mergeCell ref="K15:K17"/>
    <mergeCell ref="L15:L17"/>
    <mergeCell ref="A15:A20"/>
    <mergeCell ref="B15:B20"/>
    <mergeCell ref="C15:C20"/>
    <mergeCell ref="E15:E17"/>
    <mergeCell ref="F15:F17"/>
    <mergeCell ref="A12:A14"/>
    <mergeCell ref="B12:B14"/>
    <mergeCell ref="C12:C14"/>
    <mergeCell ref="E12:E14"/>
    <mergeCell ref="F12:F14"/>
    <mergeCell ref="J9:J11"/>
    <mergeCell ref="K9:K11"/>
    <mergeCell ref="L9:L11"/>
    <mergeCell ref="H6:H8"/>
    <mergeCell ref="I6:I8"/>
    <mergeCell ref="J6:J8"/>
    <mergeCell ref="K6:K8"/>
    <mergeCell ref="L6:L8"/>
    <mergeCell ref="H12:H14"/>
    <mergeCell ref="I12:I14"/>
    <mergeCell ref="J12:J14"/>
    <mergeCell ref="K12:K14"/>
    <mergeCell ref="L12:L14"/>
    <mergeCell ref="A9:A11"/>
    <mergeCell ref="B9:B11"/>
    <mergeCell ref="C9:C11"/>
    <mergeCell ref="E9:E11"/>
    <mergeCell ref="F9:F11"/>
    <mergeCell ref="I3:I5"/>
    <mergeCell ref="J3:J5"/>
    <mergeCell ref="K3:K5"/>
    <mergeCell ref="L3:L5"/>
    <mergeCell ref="A6:A8"/>
    <mergeCell ref="B6:B8"/>
    <mergeCell ref="C6:C8"/>
    <mergeCell ref="E6:E8"/>
    <mergeCell ref="F6:F8"/>
    <mergeCell ref="G6:G8"/>
    <mergeCell ref="A3:A5"/>
    <mergeCell ref="B3:B5"/>
    <mergeCell ref="E3:E5"/>
    <mergeCell ref="F3:F5"/>
    <mergeCell ref="G3:G5"/>
    <mergeCell ref="H3:H5"/>
    <mergeCell ref="G9:G11"/>
    <mergeCell ref="H9:H11"/>
    <mergeCell ref="I9:I11"/>
  </mergeCells>
  <conditionalFormatting sqref="F28:F52 I28:I50 K28:K50 I56:I64 K56:K64 F56:F66">
    <cfRule type="colorScale" priority="13">
      <colorScale>
        <cfvo type="num" val="1"/>
        <cfvo type="num" val="2"/>
        <cfvo type="num" val="3"/>
        <color rgb="FFFF0000"/>
        <color rgb="FFFFFF00"/>
        <color rgb="FF00B050"/>
      </colorScale>
    </cfRule>
  </conditionalFormatting>
  <conditionalFormatting sqref="F3:F25">
    <cfRule type="colorScale" priority="20">
      <colorScale>
        <cfvo type="num" val="1"/>
        <cfvo type="num" val="2"/>
        <cfvo type="num" val="3"/>
        <color rgb="FFFF0000"/>
        <color rgb="FFFFFF00"/>
        <color rgb="FF00B050"/>
      </colorScale>
    </cfRule>
  </conditionalFormatting>
  <conditionalFormatting sqref="K3:K23">
    <cfRule type="colorScale" priority="18">
      <colorScale>
        <cfvo type="num" val="1"/>
        <cfvo type="num" val="2"/>
        <cfvo type="num" val="3"/>
        <color rgb="FFFF0000"/>
        <color rgb="FFFFFF00"/>
        <color rgb="FF00B050"/>
      </colorScale>
    </cfRule>
  </conditionalFormatting>
  <conditionalFormatting sqref="I3:I23">
    <cfRule type="colorScale" priority="19">
      <colorScale>
        <cfvo type="num" val="1"/>
        <cfvo type="num" val="2"/>
        <cfvo type="num" val="3"/>
        <color rgb="FFFF0000"/>
        <color rgb="FFFFFF00"/>
        <color rgb="FF00B050"/>
      </colorScale>
    </cfRule>
  </conditionalFormatting>
  <conditionalFormatting sqref="F69:F79">
    <cfRule type="colorScale" priority="9">
      <colorScale>
        <cfvo type="num" val="1"/>
        <cfvo type="num" val="2"/>
        <cfvo type="num" val="3"/>
        <color rgb="FFFF0000"/>
        <color rgb="FFFFFF00"/>
        <color rgb="FF00B050"/>
      </colorScale>
    </cfRule>
  </conditionalFormatting>
  <conditionalFormatting sqref="I69:I77">
    <cfRule type="colorScale" priority="8">
      <colorScale>
        <cfvo type="num" val="1"/>
        <cfvo type="num" val="2"/>
        <cfvo type="num" val="3"/>
        <color rgb="FFFF0000"/>
        <color rgb="FFFFFF00"/>
        <color rgb="FF00B050"/>
      </colorScale>
    </cfRule>
  </conditionalFormatting>
  <conditionalFormatting sqref="K69:K77">
    <cfRule type="colorScale" priority="7">
      <colorScale>
        <cfvo type="num" val="1"/>
        <cfvo type="num" val="2"/>
        <cfvo type="num" val="3"/>
        <color rgb="FFFF0000"/>
        <color rgb="FFFFFF00"/>
        <color rgb="FF00B050"/>
      </colorScale>
    </cfRule>
  </conditionalFormatting>
  <conditionalFormatting sqref="F82:F92">
    <cfRule type="colorScale" priority="6">
      <colorScale>
        <cfvo type="num" val="1"/>
        <cfvo type="num" val="2"/>
        <cfvo type="num" val="3"/>
        <color rgb="FFFF0000"/>
        <color rgb="FFFFFF00"/>
        <color rgb="FF00B050"/>
      </colorScale>
    </cfRule>
  </conditionalFormatting>
  <conditionalFormatting sqref="I82:I90">
    <cfRule type="colorScale" priority="5">
      <colorScale>
        <cfvo type="num" val="1"/>
        <cfvo type="num" val="2"/>
        <cfvo type="num" val="3"/>
        <color rgb="FFFF0000"/>
        <color rgb="FFFFFF00"/>
        <color rgb="FF00B050"/>
      </colorScale>
    </cfRule>
  </conditionalFormatting>
  <conditionalFormatting sqref="K82:K90">
    <cfRule type="colorScale" priority="4">
      <colorScale>
        <cfvo type="num" val="1"/>
        <cfvo type="num" val="2"/>
        <cfvo type="num" val="3"/>
        <color rgb="FFFF0000"/>
        <color rgb="FFFFFF00"/>
        <color rgb="FF00B050"/>
      </colorScale>
    </cfRule>
  </conditionalFormatting>
  <conditionalFormatting sqref="F95:F137">
    <cfRule type="colorScale" priority="3">
      <colorScale>
        <cfvo type="num" val="1"/>
        <cfvo type="num" val="2"/>
        <cfvo type="num" val="3"/>
        <color rgb="FFFF0000"/>
        <color rgb="FFFFFF00"/>
        <color rgb="FF00B050"/>
      </colorScale>
    </cfRule>
  </conditionalFormatting>
  <conditionalFormatting sqref="I95:I135">
    <cfRule type="colorScale" priority="2">
      <colorScale>
        <cfvo type="num" val="1"/>
        <cfvo type="num" val="2"/>
        <cfvo type="num" val="3"/>
        <color rgb="FFFF0000"/>
        <color rgb="FFFFFF00"/>
        <color rgb="FF00B050"/>
      </colorScale>
    </cfRule>
  </conditionalFormatting>
  <conditionalFormatting sqref="K95:K135">
    <cfRule type="colorScale" priority="1">
      <colorScale>
        <cfvo type="num" val="1"/>
        <cfvo type="num" val="2"/>
        <cfvo type="num" val="3"/>
        <color rgb="FFFF0000"/>
        <color rgb="FFFFFF00"/>
        <color rgb="FF00B050"/>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1"/>
  <sheetViews>
    <sheetView zoomScale="90" zoomScaleNormal="90" workbookViewId="0">
      <selection activeCell="E3" sqref="E3:E5"/>
    </sheetView>
  </sheetViews>
  <sheetFormatPr defaultRowHeight="14.4" x14ac:dyDescent="0.3"/>
  <cols>
    <col min="1" max="1" width="13" customWidth="1"/>
    <col min="2" max="2" width="22.5546875" customWidth="1"/>
    <col min="3" max="3" width="17.44140625" customWidth="1"/>
    <col min="4" max="4" width="18.33203125" customWidth="1"/>
    <col min="5" max="5" width="22" customWidth="1"/>
    <col min="6" max="6" width="6.44140625" customWidth="1"/>
    <col min="8" max="8" width="6.88671875" customWidth="1"/>
    <col min="10" max="10" width="7" customWidth="1"/>
    <col min="11" max="11" width="8" customWidth="1"/>
    <col min="12" max="12" width="7" customWidth="1"/>
  </cols>
  <sheetData>
    <row r="1" spans="1:12" ht="15" thickBot="1" x14ac:dyDescent="0.35"/>
    <row r="2" spans="1:12" ht="24.6" thickBot="1" x14ac:dyDescent="0.35">
      <c r="A2" s="61" t="s">
        <v>59</v>
      </c>
      <c r="B2" s="109" t="s">
        <v>78</v>
      </c>
      <c r="C2" s="109" t="s">
        <v>79</v>
      </c>
      <c r="D2" s="109" t="s">
        <v>80</v>
      </c>
      <c r="E2" s="61" t="s">
        <v>81</v>
      </c>
      <c r="F2" s="61" t="s">
        <v>82</v>
      </c>
      <c r="G2" s="61" t="s">
        <v>83</v>
      </c>
      <c r="H2" s="61" t="s">
        <v>84</v>
      </c>
      <c r="I2" s="62" t="s">
        <v>85</v>
      </c>
      <c r="J2" s="62" t="s">
        <v>34</v>
      </c>
      <c r="K2" s="62" t="s">
        <v>86</v>
      </c>
      <c r="L2" s="62" t="s">
        <v>35</v>
      </c>
    </row>
    <row r="3" spans="1:12" ht="36" x14ac:dyDescent="0.3">
      <c r="A3" s="246" t="s">
        <v>3</v>
      </c>
      <c r="B3" s="246" t="s">
        <v>87</v>
      </c>
      <c r="C3" s="137" t="s">
        <v>307</v>
      </c>
      <c r="D3" s="137" t="s">
        <v>89</v>
      </c>
      <c r="E3" s="267" t="s">
        <v>379</v>
      </c>
      <c r="F3" s="264">
        <v>2</v>
      </c>
      <c r="G3" s="267">
        <v>40</v>
      </c>
      <c r="H3" s="264">
        <f>F3*G3</f>
        <v>80</v>
      </c>
      <c r="I3" s="264">
        <v>1</v>
      </c>
      <c r="J3" s="264">
        <f>I3*G3</f>
        <v>40</v>
      </c>
      <c r="K3" s="264">
        <v>3</v>
      </c>
      <c r="L3" s="264">
        <f>K3*G3</f>
        <v>120</v>
      </c>
    </row>
    <row r="4" spans="1:12" ht="36" x14ac:dyDescent="0.3">
      <c r="A4" s="247"/>
      <c r="B4" s="247"/>
      <c r="C4" s="138"/>
      <c r="D4" s="138" t="s">
        <v>90</v>
      </c>
      <c r="E4" s="268"/>
      <c r="F4" s="265"/>
      <c r="G4" s="268"/>
      <c r="H4" s="265"/>
      <c r="I4" s="265"/>
      <c r="J4" s="265"/>
      <c r="K4" s="265"/>
      <c r="L4" s="265"/>
    </row>
    <row r="5" spans="1:12" ht="72.599999999999994" customHeight="1" thickBot="1" x14ac:dyDescent="0.35">
      <c r="A5" s="248"/>
      <c r="B5" s="248"/>
      <c r="C5" s="139"/>
      <c r="D5" s="139" t="s">
        <v>91</v>
      </c>
      <c r="E5" s="269"/>
      <c r="F5" s="266"/>
      <c r="G5" s="269"/>
      <c r="H5" s="266"/>
      <c r="I5" s="266"/>
      <c r="J5" s="266"/>
      <c r="K5" s="266"/>
      <c r="L5" s="266"/>
    </row>
    <row r="6" spans="1:12" ht="36" x14ac:dyDescent="0.3">
      <c r="A6" s="246" t="s">
        <v>4</v>
      </c>
      <c r="B6" s="246" t="s">
        <v>92</v>
      </c>
      <c r="C6" s="246" t="s">
        <v>308</v>
      </c>
      <c r="D6" s="134" t="s">
        <v>94</v>
      </c>
      <c r="E6" s="270" t="s">
        <v>63</v>
      </c>
      <c r="F6" s="267">
        <v>2</v>
      </c>
      <c r="G6" s="270">
        <v>20</v>
      </c>
      <c r="H6" s="315">
        <f>F6*G6</f>
        <v>40</v>
      </c>
      <c r="I6" s="264">
        <v>1</v>
      </c>
      <c r="J6" s="264">
        <f>I6*G6</f>
        <v>20</v>
      </c>
      <c r="K6" s="264">
        <v>3</v>
      </c>
      <c r="L6" s="264">
        <f>K6*G6</f>
        <v>60</v>
      </c>
    </row>
    <row r="7" spans="1:12" ht="24" x14ac:dyDescent="0.3">
      <c r="A7" s="247"/>
      <c r="B7" s="247"/>
      <c r="C7" s="247"/>
      <c r="D7" s="135" t="s">
        <v>95</v>
      </c>
      <c r="E7" s="270"/>
      <c r="F7" s="268"/>
      <c r="G7" s="270"/>
      <c r="H7" s="315"/>
      <c r="I7" s="265"/>
      <c r="J7" s="265"/>
      <c r="K7" s="265"/>
      <c r="L7" s="265"/>
    </row>
    <row r="8" spans="1:12" ht="24.6" thickBot="1" x14ac:dyDescent="0.35">
      <c r="A8" s="248"/>
      <c r="B8" s="248"/>
      <c r="C8" s="248"/>
      <c r="D8" s="136" t="s">
        <v>96</v>
      </c>
      <c r="E8" s="270"/>
      <c r="F8" s="269"/>
      <c r="G8" s="270"/>
      <c r="H8" s="315"/>
      <c r="I8" s="266"/>
      <c r="J8" s="266"/>
      <c r="K8" s="266"/>
      <c r="L8" s="266"/>
    </row>
    <row r="9" spans="1:12" x14ac:dyDescent="0.3">
      <c r="A9" s="246" t="s">
        <v>97</v>
      </c>
      <c r="B9" s="246" t="s">
        <v>98</v>
      </c>
      <c r="C9" s="246" t="s">
        <v>99</v>
      </c>
      <c r="D9" s="134" t="s">
        <v>100</v>
      </c>
      <c r="E9" s="267" t="s">
        <v>70</v>
      </c>
      <c r="F9" s="267">
        <v>2</v>
      </c>
      <c r="G9" s="267">
        <v>15</v>
      </c>
      <c r="H9" s="264">
        <f>F9*G9</f>
        <v>30</v>
      </c>
      <c r="I9" s="264">
        <v>1</v>
      </c>
      <c r="J9" s="264">
        <f>I9*G9</f>
        <v>15</v>
      </c>
      <c r="K9" s="264">
        <v>3</v>
      </c>
      <c r="L9" s="264">
        <f>K9*G9</f>
        <v>45</v>
      </c>
    </row>
    <row r="10" spans="1:12" x14ac:dyDescent="0.3">
      <c r="A10" s="247"/>
      <c r="B10" s="247"/>
      <c r="C10" s="247"/>
      <c r="D10" s="135" t="s">
        <v>101</v>
      </c>
      <c r="E10" s="268"/>
      <c r="F10" s="268"/>
      <c r="G10" s="268"/>
      <c r="H10" s="265"/>
      <c r="I10" s="265"/>
      <c r="J10" s="265"/>
      <c r="K10" s="265"/>
      <c r="L10" s="265"/>
    </row>
    <row r="11" spans="1:12" ht="39.6" customHeight="1" thickBot="1" x14ac:dyDescent="0.35">
      <c r="A11" s="248"/>
      <c r="B11" s="248"/>
      <c r="C11" s="248"/>
      <c r="D11" s="136" t="s">
        <v>102</v>
      </c>
      <c r="E11" s="269"/>
      <c r="F11" s="269"/>
      <c r="G11" s="269"/>
      <c r="H11" s="266"/>
      <c r="I11" s="266"/>
      <c r="J11" s="266"/>
      <c r="K11" s="266"/>
      <c r="L11" s="266"/>
    </row>
    <row r="12" spans="1:12" ht="36" x14ac:dyDescent="0.3">
      <c r="A12" s="246" t="s">
        <v>6</v>
      </c>
      <c r="B12" s="246" t="s">
        <v>103</v>
      </c>
      <c r="C12" s="246" t="s">
        <v>99</v>
      </c>
      <c r="D12" s="137" t="s">
        <v>104</v>
      </c>
      <c r="E12" s="267" t="s">
        <v>71</v>
      </c>
      <c r="F12" s="267">
        <v>2</v>
      </c>
      <c r="G12" s="267">
        <v>10</v>
      </c>
      <c r="H12" s="264">
        <f>F12*G12</f>
        <v>20</v>
      </c>
      <c r="I12" s="264">
        <v>1</v>
      </c>
      <c r="J12" s="264">
        <f>I12*G12</f>
        <v>10</v>
      </c>
      <c r="K12" s="264">
        <v>3</v>
      </c>
      <c r="L12" s="264">
        <f>K12*G12</f>
        <v>30</v>
      </c>
    </row>
    <row r="13" spans="1:12" ht="36" x14ac:dyDescent="0.3">
      <c r="A13" s="247"/>
      <c r="B13" s="247"/>
      <c r="C13" s="247"/>
      <c r="D13" s="138" t="s">
        <v>105</v>
      </c>
      <c r="E13" s="268"/>
      <c r="F13" s="268"/>
      <c r="G13" s="268"/>
      <c r="H13" s="265"/>
      <c r="I13" s="265"/>
      <c r="J13" s="265"/>
      <c r="K13" s="265"/>
      <c r="L13" s="265"/>
    </row>
    <row r="14" spans="1:12" ht="36.6" thickBot="1" x14ac:dyDescent="0.35">
      <c r="A14" s="248"/>
      <c r="B14" s="248"/>
      <c r="C14" s="248"/>
      <c r="D14" s="139" t="s">
        <v>106</v>
      </c>
      <c r="E14" s="269"/>
      <c r="F14" s="269"/>
      <c r="G14" s="269"/>
      <c r="H14" s="266"/>
      <c r="I14" s="266"/>
      <c r="J14" s="266"/>
      <c r="K14" s="266"/>
      <c r="L14" s="266"/>
    </row>
    <row r="15" spans="1:12" ht="36" x14ac:dyDescent="0.3">
      <c r="A15" s="246" t="s">
        <v>107</v>
      </c>
      <c r="B15" s="246" t="s">
        <v>108</v>
      </c>
      <c r="C15" s="246" t="s">
        <v>99</v>
      </c>
      <c r="D15" s="134" t="s">
        <v>110</v>
      </c>
      <c r="E15" s="267" t="s">
        <v>341</v>
      </c>
      <c r="F15" s="267">
        <v>2</v>
      </c>
      <c r="G15" s="267">
        <v>10</v>
      </c>
      <c r="H15" s="264">
        <f>AVERAGE(F15:F20)*G15</f>
        <v>20</v>
      </c>
      <c r="I15" s="264">
        <v>1</v>
      </c>
      <c r="J15" s="264">
        <f>AVERAGE(I15:I20)*G15</f>
        <v>10</v>
      </c>
      <c r="K15" s="264">
        <v>3</v>
      </c>
      <c r="L15" s="264">
        <f>AVERAGE(K15:K20)*G15</f>
        <v>30</v>
      </c>
    </row>
    <row r="16" spans="1:12" ht="36" x14ac:dyDescent="0.3">
      <c r="A16" s="247"/>
      <c r="B16" s="247"/>
      <c r="C16" s="247"/>
      <c r="D16" s="135" t="s">
        <v>112</v>
      </c>
      <c r="E16" s="268"/>
      <c r="F16" s="268"/>
      <c r="G16" s="268"/>
      <c r="H16" s="265"/>
      <c r="I16" s="265"/>
      <c r="J16" s="265"/>
      <c r="K16" s="265"/>
      <c r="L16" s="265"/>
    </row>
    <row r="17" spans="1:12" ht="36.6" thickBot="1" x14ac:dyDescent="0.35">
      <c r="A17" s="247"/>
      <c r="B17" s="247"/>
      <c r="C17" s="247"/>
      <c r="D17" s="136" t="s">
        <v>113</v>
      </c>
      <c r="E17" s="269"/>
      <c r="F17" s="269"/>
      <c r="G17" s="268"/>
      <c r="H17" s="265"/>
      <c r="I17" s="266"/>
      <c r="J17" s="266"/>
      <c r="K17" s="266"/>
      <c r="L17" s="266"/>
    </row>
    <row r="18" spans="1:12" ht="48" x14ac:dyDescent="0.3">
      <c r="A18" s="247"/>
      <c r="B18" s="247"/>
      <c r="C18" s="247"/>
      <c r="D18" s="134" t="s">
        <v>114</v>
      </c>
      <c r="E18" s="267" t="s">
        <v>72</v>
      </c>
      <c r="F18" s="267">
        <v>2</v>
      </c>
      <c r="G18" s="268"/>
      <c r="H18" s="265"/>
      <c r="I18" s="264">
        <v>1</v>
      </c>
      <c r="J18" s="264">
        <f>I18*G18</f>
        <v>0</v>
      </c>
      <c r="K18" s="264">
        <v>3</v>
      </c>
      <c r="L18" s="264">
        <f>K18*G18</f>
        <v>0</v>
      </c>
    </row>
    <row r="19" spans="1:12" ht="36" x14ac:dyDescent="0.3">
      <c r="A19" s="247"/>
      <c r="B19" s="247"/>
      <c r="C19" s="247"/>
      <c r="D19" s="135" t="s">
        <v>115</v>
      </c>
      <c r="E19" s="268"/>
      <c r="F19" s="268"/>
      <c r="G19" s="268"/>
      <c r="H19" s="265"/>
      <c r="I19" s="265"/>
      <c r="J19" s="265"/>
      <c r="K19" s="265"/>
      <c r="L19" s="265"/>
    </row>
    <row r="20" spans="1:12" ht="48.6" thickBot="1" x14ac:dyDescent="0.35">
      <c r="A20" s="248"/>
      <c r="B20" s="248"/>
      <c r="C20" s="248"/>
      <c r="D20" s="136" t="s">
        <v>116</v>
      </c>
      <c r="E20" s="269"/>
      <c r="F20" s="269"/>
      <c r="G20" s="269"/>
      <c r="H20" s="266"/>
      <c r="I20" s="266"/>
      <c r="J20" s="266"/>
      <c r="K20" s="266"/>
      <c r="L20" s="266"/>
    </row>
    <row r="21" spans="1:12" ht="36" x14ac:dyDescent="0.3">
      <c r="A21" s="246" t="s">
        <v>8</v>
      </c>
      <c r="B21" s="246" t="s">
        <v>117</v>
      </c>
      <c r="C21" s="246" t="s">
        <v>99</v>
      </c>
      <c r="D21" s="137" t="s">
        <v>119</v>
      </c>
      <c r="E21" s="267" t="s">
        <v>73</v>
      </c>
      <c r="F21" s="267">
        <v>2</v>
      </c>
      <c r="G21" s="267">
        <v>5</v>
      </c>
      <c r="H21" s="264">
        <f>F21*G21</f>
        <v>10</v>
      </c>
      <c r="I21" s="264">
        <v>1</v>
      </c>
      <c r="J21" s="264">
        <f>I21*G21</f>
        <v>5</v>
      </c>
      <c r="K21" s="264">
        <v>3</v>
      </c>
      <c r="L21" s="264">
        <f>K21*G21</f>
        <v>15</v>
      </c>
    </row>
    <row r="22" spans="1:12" ht="24" x14ac:dyDescent="0.3">
      <c r="A22" s="247"/>
      <c r="B22" s="247"/>
      <c r="C22" s="247"/>
      <c r="D22" s="138" t="s">
        <v>120</v>
      </c>
      <c r="E22" s="268"/>
      <c r="F22" s="268"/>
      <c r="G22" s="268"/>
      <c r="H22" s="265"/>
      <c r="I22" s="265"/>
      <c r="J22" s="265"/>
      <c r="K22" s="265"/>
      <c r="L22" s="265"/>
    </row>
    <row r="23" spans="1:12" ht="24.6" thickBot="1" x14ac:dyDescent="0.35">
      <c r="A23" s="248"/>
      <c r="B23" s="248"/>
      <c r="C23" s="248"/>
      <c r="D23" s="139" t="s">
        <v>121</v>
      </c>
      <c r="E23" s="269"/>
      <c r="F23" s="269"/>
      <c r="G23" s="269"/>
      <c r="H23" s="266"/>
      <c r="I23" s="266"/>
      <c r="J23" s="266"/>
      <c r="K23" s="266"/>
      <c r="L23" s="266"/>
    </row>
    <row r="24" spans="1:12" x14ac:dyDescent="0.3">
      <c r="A24" s="163"/>
      <c r="B24" s="163"/>
      <c r="C24" s="163"/>
      <c r="D24" s="163"/>
      <c r="E24" s="163"/>
      <c r="F24" s="164" t="s">
        <v>122</v>
      </c>
      <c r="G24" s="164" t="s">
        <v>123</v>
      </c>
      <c r="H24" s="164" t="s">
        <v>123</v>
      </c>
      <c r="I24" s="164"/>
      <c r="J24" s="165">
        <f>SUM(J3:J21)</f>
        <v>100</v>
      </c>
      <c r="K24" s="166"/>
      <c r="L24" s="165">
        <f>SUM(L3:L21)</f>
        <v>300</v>
      </c>
    </row>
    <row r="25" spans="1:12" x14ac:dyDescent="0.3">
      <c r="A25" s="163"/>
      <c r="B25" s="163"/>
      <c r="C25" s="163"/>
      <c r="D25" s="163"/>
      <c r="E25" s="163"/>
      <c r="F25" s="205">
        <f>AVERAGE(F3:F24)</f>
        <v>2</v>
      </c>
      <c r="G25" s="163">
        <f>SUM(G3:G23)</f>
        <v>100</v>
      </c>
      <c r="H25" s="168">
        <f>SUM(H3:H23)</f>
        <v>200</v>
      </c>
      <c r="I25" s="164"/>
      <c r="J25" s="166" t="s">
        <v>34</v>
      </c>
      <c r="K25" s="166"/>
      <c r="L25" s="166" t="s">
        <v>35</v>
      </c>
    </row>
    <row r="26" spans="1:12" x14ac:dyDescent="0.3">
      <c r="A26" s="163"/>
      <c r="B26" s="163"/>
      <c r="C26" s="163"/>
      <c r="D26" s="163"/>
      <c r="E26" s="163"/>
      <c r="F26" s="167"/>
      <c r="G26" s="163"/>
      <c r="H26" s="164"/>
      <c r="I26" s="164"/>
      <c r="J26" s="166"/>
      <c r="K26" s="166"/>
      <c r="L26" s="166"/>
    </row>
    <row r="27" spans="1:12" ht="15" thickBot="1" x14ac:dyDescent="0.35">
      <c r="A27" t="s">
        <v>168</v>
      </c>
    </row>
    <row r="28" spans="1:12" ht="24.6" thickBot="1" x14ac:dyDescent="0.35">
      <c r="A28" s="77" t="s">
        <v>59</v>
      </c>
      <c r="B28" s="80" t="s">
        <v>78</v>
      </c>
      <c r="C28" s="80" t="s">
        <v>79</v>
      </c>
      <c r="D28" s="80" t="s">
        <v>80</v>
      </c>
      <c r="E28" s="77" t="s">
        <v>81</v>
      </c>
      <c r="F28" s="77" t="s">
        <v>82</v>
      </c>
      <c r="G28" s="77" t="s">
        <v>83</v>
      </c>
      <c r="H28" s="77" t="s">
        <v>84</v>
      </c>
      <c r="I28" s="78" t="s">
        <v>124</v>
      </c>
      <c r="J28" s="78" t="s">
        <v>34</v>
      </c>
      <c r="K28" s="78" t="s">
        <v>125</v>
      </c>
      <c r="L28" s="78" t="s">
        <v>35</v>
      </c>
    </row>
    <row r="29" spans="1:12" ht="24" x14ac:dyDescent="0.3">
      <c r="A29" s="274" t="s">
        <v>74</v>
      </c>
      <c r="B29" s="281" t="s">
        <v>126</v>
      </c>
      <c r="C29" s="81" t="s">
        <v>312</v>
      </c>
      <c r="D29" s="81" t="s">
        <v>127</v>
      </c>
      <c r="E29" s="240" t="s">
        <v>128</v>
      </c>
      <c r="F29" s="240">
        <v>3</v>
      </c>
      <c r="G29" s="277">
        <v>34</v>
      </c>
      <c r="H29" s="278">
        <f>(AVERAGE(F29:F34))*G29</f>
        <v>85</v>
      </c>
      <c r="I29" s="240">
        <v>1</v>
      </c>
      <c r="J29" s="241">
        <f>(AVERAGE(I29:I34)*G29)</f>
        <v>34</v>
      </c>
      <c r="K29" s="240">
        <v>3</v>
      </c>
      <c r="L29" s="278">
        <f>(AVERAGE(K29:K34)*G29)</f>
        <v>102</v>
      </c>
    </row>
    <row r="30" spans="1:12" ht="60" x14ac:dyDescent="0.3">
      <c r="A30" s="274"/>
      <c r="B30" s="281"/>
      <c r="C30" s="81" t="s">
        <v>313</v>
      </c>
      <c r="D30" s="81" t="s">
        <v>129</v>
      </c>
      <c r="E30" s="241"/>
      <c r="F30" s="241"/>
      <c r="G30" s="277"/>
      <c r="H30" s="279"/>
      <c r="I30" s="241"/>
      <c r="J30" s="241"/>
      <c r="K30" s="241"/>
      <c r="L30" s="279"/>
    </row>
    <row r="31" spans="1:12" ht="15" thickBot="1" x14ac:dyDescent="0.35">
      <c r="A31" s="274"/>
      <c r="B31" s="285"/>
      <c r="C31" s="82"/>
      <c r="D31" s="82" t="s">
        <v>130</v>
      </c>
      <c r="E31" s="242"/>
      <c r="F31" s="242"/>
      <c r="G31" s="277"/>
      <c r="H31" s="279"/>
      <c r="I31" s="242"/>
      <c r="J31" s="241"/>
      <c r="K31" s="242"/>
      <c r="L31" s="279"/>
    </row>
    <row r="32" spans="1:12" ht="36" x14ac:dyDescent="0.3">
      <c r="A32" s="274"/>
      <c r="B32" s="280" t="s">
        <v>131</v>
      </c>
      <c r="C32" s="131" t="s">
        <v>314</v>
      </c>
      <c r="D32" s="128" t="s">
        <v>133</v>
      </c>
      <c r="E32" s="240" t="s">
        <v>342</v>
      </c>
      <c r="F32" s="240">
        <v>2</v>
      </c>
      <c r="G32" s="277"/>
      <c r="H32" s="279"/>
      <c r="I32" s="240">
        <v>1</v>
      </c>
      <c r="J32" s="241"/>
      <c r="K32" s="240">
        <v>3</v>
      </c>
      <c r="L32" s="279"/>
    </row>
    <row r="33" spans="1:12" ht="108" x14ac:dyDescent="0.3">
      <c r="A33" s="274"/>
      <c r="B33" s="281"/>
      <c r="C33" s="132" t="s">
        <v>316</v>
      </c>
      <c r="D33" s="129" t="s">
        <v>135</v>
      </c>
      <c r="E33" s="241"/>
      <c r="F33" s="241"/>
      <c r="G33" s="277"/>
      <c r="H33" s="279"/>
      <c r="I33" s="241"/>
      <c r="J33" s="241"/>
      <c r="K33" s="241"/>
      <c r="L33" s="279"/>
    </row>
    <row r="34" spans="1:12" ht="36.6" thickBot="1" x14ac:dyDescent="0.35">
      <c r="A34" s="274"/>
      <c r="B34" s="281"/>
      <c r="C34" s="133"/>
      <c r="D34" s="130" t="s">
        <v>136</v>
      </c>
      <c r="E34" s="241"/>
      <c r="F34" s="242"/>
      <c r="G34" s="277"/>
      <c r="H34" s="279"/>
      <c r="I34" s="242"/>
      <c r="J34" s="241"/>
      <c r="K34" s="242"/>
      <c r="L34" s="279"/>
    </row>
    <row r="35" spans="1:12" ht="36" x14ac:dyDescent="0.3">
      <c r="A35" s="283" t="s">
        <v>75</v>
      </c>
      <c r="B35" s="280" t="s">
        <v>138</v>
      </c>
      <c r="C35" s="132" t="s">
        <v>137</v>
      </c>
      <c r="D35" s="131" t="s">
        <v>139</v>
      </c>
      <c r="E35" s="240" t="s">
        <v>343</v>
      </c>
      <c r="F35" s="240">
        <v>1</v>
      </c>
      <c r="G35" s="286">
        <v>25</v>
      </c>
      <c r="H35" s="278">
        <f>AVERAGE(F35:F40)*G35</f>
        <v>25</v>
      </c>
      <c r="I35" s="240">
        <v>1</v>
      </c>
      <c r="J35" s="240">
        <f>AVERAGE(I35:I40)*G35</f>
        <v>25</v>
      </c>
      <c r="K35" s="240">
        <v>3</v>
      </c>
      <c r="L35" s="278">
        <f>AVERAGE(K35:K40)*G35</f>
        <v>75</v>
      </c>
    </row>
    <row r="36" spans="1:12" ht="24" x14ac:dyDescent="0.3">
      <c r="A36" s="274"/>
      <c r="B36" s="281"/>
      <c r="C36" s="132" t="s">
        <v>141</v>
      </c>
      <c r="D36" s="132" t="s">
        <v>165</v>
      </c>
      <c r="E36" s="241"/>
      <c r="F36" s="241"/>
      <c r="G36" s="277"/>
      <c r="H36" s="279"/>
      <c r="I36" s="241"/>
      <c r="J36" s="241"/>
      <c r="K36" s="241"/>
      <c r="L36" s="279"/>
    </row>
    <row r="37" spans="1:12" ht="60.6" thickBot="1" x14ac:dyDescent="0.35">
      <c r="A37" s="274"/>
      <c r="B37" s="281"/>
      <c r="C37" s="132" t="s">
        <v>142</v>
      </c>
      <c r="D37" s="133" t="s">
        <v>166</v>
      </c>
      <c r="E37" s="242"/>
      <c r="F37" s="242"/>
      <c r="G37" s="277"/>
      <c r="H37" s="279"/>
      <c r="I37" s="242"/>
      <c r="J37" s="241"/>
      <c r="K37" s="242"/>
      <c r="L37" s="279"/>
    </row>
    <row r="38" spans="1:12" ht="36" x14ac:dyDescent="0.3">
      <c r="A38" s="274"/>
      <c r="B38" s="281"/>
      <c r="C38" s="132"/>
      <c r="D38" s="89" t="s">
        <v>143</v>
      </c>
      <c r="E38" s="240" t="s">
        <v>344</v>
      </c>
      <c r="F38" s="240">
        <v>1</v>
      </c>
      <c r="G38" s="277"/>
      <c r="H38" s="279"/>
      <c r="I38" s="240">
        <v>1</v>
      </c>
      <c r="J38" s="241"/>
      <c r="K38" s="240">
        <v>3</v>
      </c>
      <c r="L38" s="279"/>
    </row>
    <row r="39" spans="1:12" ht="36" x14ac:dyDescent="0.3">
      <c r="A39" s="274"/>
      <c r="B39" s="281"/>
      <c r="C39" s="132"/>
      <c r="D39" s="89" t="s">
        <v>145</v>
      </c>
      <c r="E39" s="241"/>
      <c r="F39" s="241"/>
      <c r="G39" s="277"/>
      <c r="H39" s="279"/>
      <c r="I39" s="241"/>
      <c r="J39" s="241"/>
      <c r="K39" s="241"/>
      <c r="L39" s="279"/>
    </row>
    <row r="40" spans="1:12" ht="24.6" thickBot="1" x14ac:dyDescent="0.35">
      <c r="A40" s="284"/>
      <c r="B40" s="285"/>
      <c r="C40" s="133"/>
      <c r="D40" s="90" t="s">
        <v>146</v>
      </c>
      <c r="E40" s="242"/>
      <c r="F40" s="242"/>
      <c r="G40" s="287"/>
      <c r="H40" s="282"/>
      <c r="I40" s="242"/>
      <c r="J40" s="242"/>
      <c r="K40" s="242"/>
      <c r="L40" s="282"/>
    </row>
    <row r="41" spans="1:12" ht="24" x14ac:dyDescent="0.3">
      <c r="A41" s="283" t="s">
        <v>76</v>
      </c>
      <c r="B41" s="261" t="s">
        <v>147</v>
      </c>
      <c r="C41" s="255" t="s">
        <v>319</v>
      </c>
      <c r="D41" s="91" t="s">
        <v>149</v>
      </c>
      <c r="E41" s="240" t="s">
        <v>345</v>
      </c>
      <c r="F41" s="240">
        <v>3</v>
      </c>
      <c r="G41" s="286">
        <v>25</v>
      </c>
      <c r="H41" s="278">
        <f>F41*G41</f>
        <v>75</v>
      </c>
      <c r="I41" s="240">
        <v>1</v>
      </c>
      <c r="J41" s="240">
        <f>I41*G41</f>
        <v>25</v>
      </c>
      <c r="K41" s="240">
        <v>3</v>
      </c>
      <c r="L41" s="278">
        <f>K41*G41</f>
        <v>75</v>
      </c>
    </row>
    <row r="42" spans="1:12" ht="48" x14ac:dyDescent="0.3">
      <c r="A42" s="274"/>
      <c r="B42" s="262"/>
      <c r="C42" s="256"/>
      <c r="D42" s="81" t="s">
        <v>151</v>
      </c>
      <c r="E42" s="241"/>
      <c r="F42" s="241"/>
      <c r="G42" s="277"/>
      <c r="H42" s="279"/>
      <c r="I42" s="241"/>
      <c r="J42" s="241"/>
      <c r="K42" s="241"/>
      <c r="L42" s="279"/>
    </row>
    <row r="43" spans="1:12" ht="36.6" thickBot="1" x14ac:dyDescent="0.35">
      <c r="A43" s="284"/>
      <c r="B43" s="263"/>
      <c r="C43" s="257"/>
      <c r="D43" s="81" t="s">
        <v>152</v>
      </c>
      <c r="E43" s="242"/>
      <c r="F43" s="242"/>
      <c r="G43" s="287"/>
      <c r="H43" s="282"/>
      <c r="I43" s="242"/>
      <c r="J43" s="242"/>
      <c r="K43" s="242"/>
      <c r="L43" s="282"/>
    </row>
    <row r="44" spans="1:12" ht="48" x14ac:dyDescent="0.3">
      <c r="A44" s="319" t="s">
        <v>77</v>
      </c>
      <c r="B44" s="291" t="s">
        <v>153</v>
      </c>
      <c r="C44" s="92" t="s">
        <v>154</v>
      </c>
      <c r="D44" s="93" t="s">
        <v>155</v>
      </c>
      <c r="E44" s="294" t="s">
        <v>156</v>
      </c>
      <c r="F44" s="294">
        <v>1</v>
      </c>
      <c r="G44" s="297">
        <v>16</v>
      </c>
      <c r="H44" s="278">
        <f>(AVERAGE(F44:F51))*G44</f>
        <v>16</v>
      </c>
      <c r="I44" s="294">
        <v>1</v>
      </c>
      <c r="J44" s="278">
        <f>(AVERAGE(I44:I51))*G44</f>
        <v>16</v>
      </c>
      <c r="K44" s="294">
        <v>3</v>
      </c>
      <c r="L44" s="278">
        <f>(AVERAGE(K44:K51))*G44</f>
        <v>48</v>
      </c>
    </row>
    <row r="45" spans="1:12" ht="36" x14ac:dyDescent="0.3">
      <c r="A45" s="320"/>
      <c r="B45" s="292"/>
      <c r="C45" s="94"/>
      <c r="D45" s="95" t="s">
        <v>157</v>
      </c>
      <c r="E45" s="295"/>
      <c r="F45" s="295"/>
      <c r="G45" s="298"/>
      <c r="H45" s="279"/>
      <c r="I45" s="295"/>
      <c r="J45" s="279"/>
      <c r="K45" s="295"/>
      <c r="L45" s="279"/>
    </row>
    <row r="46" spans="1:12" ht="60" x14ac:dyDescent="0.3">
      <c r="A46" s="320"/>
      <c r="B46" s="292"/>
      <c r="C46" s="96"/>
      <c r="D46" s="95" t="s">
        <v>158</v>
      </c>
      <c r="E46" s="295"/>
      <c r="F46" s="295"/>
      <c r="G46" s="298"/>
      <c r="H46" s="279"/>
      <c r="I46" s="295"/>
      <c r="J46" s="279"/>
      <c r="K46" s="295"/>
      <c r="L46" s="279"/>
    </row>
    <row r="47" spans="1:12" ht="60.6" thickBot="1" x14ac:dyDescent="0.35">
      <c r="A47" s="320"/>
      <c r="B47" s="292"/>
      <c r="C47" s="96"/>
      <c r="D47" s="97" t="s">
        <v>160</v>
      </c>
      <c r="E47" s="296"/>
      <c r="F47" s="296"/>
      <c r="G47" s="298"/>
      <c r="H47" s="279"/>
      <c r="I47" s="296"/>
      <c r="J47" s="279"/>
      <c r="K47" s="296"/>
      <c r="L47" s="279"/>
    </row>
    <row r="48" spans="1:12" ht="36" x14ac:dyDescent="0.3">
      <c r="A48" s="320"/>
      <c r="B48" s="292"/>
      <c r="C48" s="96"/>
      <c r="D48" s="93" t="s">
        <v>161</v>
      </c>
      <c r="E48" s="294" t="s">
        <v>33</v>
      </c>
      <c r="F48" s="294"/>
      <c r="G48" s="298"/>
      <c r="H48" s="279"/>
      <c r="I48" s="294"/>
      <c r="J48" s="279"/>
      <c r="K48" s="294"/>
      <c r="L48" s="279"/>
    </row>
    <row r="49" spans="1:12" ht="48" x14ac:dyDescent="0.3">
      <c r="A49" s="320"/>
      <c r="B49" s="292"/>
      <c r="C49" s="96"/>
      <c r="D49" s="95" t="s">
        <v>162</v>
      </c>
      <c r="E49" s="295"/>
      <c r="F49" s="295"/>
      <c r="G49" s="298"/>
      <c r="H49" s="279"/>
      <c r="I49" s="295"/>
      <c r="J49" s="279"/>
      <c r="K49" s="295"/>
      <c r="L49" s="279"/>
    </row>
    <row r="50" spans="1:12" ht="48" x14ac:dyDescent="0.3">
      <c r="A50" s="320"/>
      <c r="B50" s="292"/>
      <c r="C50" s="96"/>
      <c r="D50" s="95" t="s">
        <v>163</v>
      </c>
      <c r="E50" s="295"/>
      <c r="F50" s="295"/>
      <c r="G50" s="298"/>
      <c r="H50" s="279"/>
      <c r="I50" s="295"/>
      <c r="J50" s="279"/>
      <c r="K50" s="295"/>
      <c r="L50" s="279"/>
    </row>
    <row r="51" spans="1:12" ht="36.6" thickBot="1" x14ac:dyDescent="0.35">
      <c r="A51" s="321"/>
      <c r="B51" s="293"/>
      <c r="C51" s="98"/>
      <c r="D51" s="97" t="s">
        <v>164</v>
      </c>
      <c r="E51" s="296"/>
      <c r="F51" s="296"/>
      <c r="G51" s="299"/>
      <c r="H51" s="282"/>
      <c r="I51" s="296"/>
      <c r="J51" s="282"/>
      <c r="K51" s="296"/>
      <c r="L51" s="282"/>
    </row>
    <row r="52" spans="1:12" x14ac:dyDescent="0.3">
      <c r="A52" s="79"/>
      <c r="B52" s="79"/>
      <c r="C52" s="79"/>
      <c r="D52" s="79"/>
      <c r="E52" s="79"/>
      <c r="F52" s="71" t="s">
        <v>122</v>
      </c>
      <c r="G52" s="71" t="s">
        <v>123</v>
      </c>
      <c r="H52" s="71" t="s">
        <v>123</v>
      </c>
      <c r="I52" s="79"/>
      <c r="J52" s="71">
        <f>SUM(J29:J44)</f>
        <v>100</v>
      </c>
      <c r="K52" s="71"/>
      <c r="L52" s="70">
        <f>SUM(L29:L44)</f>
        <v>300</v>
      </c>
    </row>
    <row r="53" spans="1:12" x14ac:dyDescent="0.3">
      <c r="A53" s="79"/>
      <c r="B53" s="79"/>
      <c r="C53" s="79"/>
      <c r="D53" s="79"/>
      <c r="E53" s="79"/>
      <c r="F53" s="71">
        <f>AVERAGE(F29:F51)</f>
        <v>1.8333333333333333</v>
      </c>
      <c r="G53" s="71">
        <f>SUM(G29:G51)</f>
        <v>100</v>
      </c>
      <c r="H53" s="71">
        <f>SUM(H29:H51)</f>
        <v>201</v>
      </c>
      <c r="I53" s="71"/>
      <c r="J53" s="71" t="s">
        <v>34</v>
      </c>
      <c r="K53" s="71"/>
      <c r="L53" s="71" t="s">
        <v>35</v>
      </c>
    </row>
    <row r="55" spans="1:12" ht="15" thickBot="1" x14ac:dyDescent="0.35">
      <c r="A55" t="s">
        <v>348</v>
      </c>
    </row>
    <row r="56" spans="1:12" ht="24.6" thickBot="1" x14ac:dyDescent="0.35">
      <c r="A56" s="103" t="s">
        <v>59</v>
      </c>
      <c r="B56" s="104" t="s">
        <v>78</v>
      </c>
      <c r="C56" s="104" t="s">
        <v>79</v>
      </c>
      <c r="D56" s="104" t="s">
        <v>80</v>
      </c>
      <c r="E56" s="103" t="s">
        <v>81</v>
      </c>
      <c r="F56" s="103" t="s">
        <v>82</v>
      </c>
      <c r="G56" s="103" t="s">
        <v>83</v>
      </c>
      <c r="H56" s="103" t="s">
        <v>84</v>
      </c>
      <c r="I56" s="78" t="s">
        <v>124</v>
      </c>
      <c r="J56" s="78" t="s">
        <v>34</v>
      </c>
      <c r="K56" s="78" t="s">
        <v>125</v>
      </c>
      <c r="L56" s="78" t="s">
        <v>35</v>
      </c>
    </row>
    <row r="57" spans="1:12" ht="24" x14ac:dyDescent="0.3">
      <c r="A57" s="317" t="s">
        <v>17</v>
      </c>
      <c r="B57" s="252" t="s">
        <v>170</v>
      </c>
      <c r="C57" s="280" t="s">
        <v>321</v>
      </c>
      <c r="D57" s="106" t="s">
        <v>187</v>
      </c>
      <c r="E57" s="240" t="s">
        <v>358</v>
      </c>
      <c r="F57" s="240">
        <v>3</v>
      </c>
      <c r="G57" s="240">
        <v>50</v>
      </c>
      <c r="H57" s="243">
        <f>F57*G57</f>
        <v>150</v>
      </c>
      <c r="I57" s="240">
        <v>1</v>
      </c>
      <c r="J57" s="243">
        <f>I57*G57</f>
        <v>50</v>
      </c>
      <c r="K57" s="240">
        <v>3</v>
      </c>
      <c r="L57" s="243">
        <f>K57*G57</f>
        <v>150</v>
      </c>
    </row>
    <row r="58" spans="1:12" ht="36" x14ac:dyDescent="0.3">
      <c r="A58" s="316"/>
      <c r="B58" s="253"/>
      <c r="C58" s="281"/>
      <c r="D58" s="89" t="s">
        <v>172</v>
      </c>
      <c r="E58" s="241"/>
      <c r="F58" s="241"/>
      <c r="G58" s="241"/>
      <c r="H58" s="244"/>
      <c r="I58" s="241"/>
      <c r="J58" s="244"/>
      <c r="K58" s="241"/>
      <c r="L58" s="244"/>
    </row>
    <row r="59" spans="1:12" ht="36.6" thickBot="1" x14ac:dyDescent="0.35">
      <c r="A59" s="318"/>
      <c r="B59" s="254"/>
      <c r="C59" s="285"/>
      <c r="D59" s="90" t="s">
        <v>173</v>
      </c>
      <c r="E59" s="242"/>
      <c r="F59" s="242"/>
      <c r="G59" s="242"/>
      <c r="H59" s="245"/>
      <c r="I59" s="242"/>
      <c r="J59" s="245"/>
      <c r="K59" s="242"/>
      <c r="L59" s="245"/>
    </row>
    <row r="60" spans="1:12" ht="24" x14ac:dyDescent="0.3">
      <c r="A60" s="252" t="s">
        <v>19</v>
      </c>
      <c r="B60" s="255" t="s">
        <v>174</v>
      </c>
      <c r="C60" s="261" t="s">
        <v>323</v>
      </c>
      <c r="D60" s="107" t="s">
        <v>175</v>
      </c>
      <c r="E60" s="240" t="s">
        <v>346</v>
      </c>
      <c r="F60" s="240">
        <v>3</v>
      </c>
      <c r="G60" s="240">
        <v>25</v>
      </c>
      <c r="H60" s="243">
        <f>F60*G60</f>
        <v>75</v>
      </c>
      <c r="I60" s="240">
        <v>1</v>
      </c>
      <c r="J60" s="243">
        <f t="shared" ref="J60" si="0">I60*G60</f>
        <v>25</v>
      </c>
      <c r="K60" s="240">
        <v>3</v>
      </c>
      <c r="L60" s="243">
        <f t="shared" ref="L60" si="1">K60*G60</f>
        <v>75</v>
      </c>
    </row>
    <row r="61" spans="1:12" ht="24" x14ac:dyDescent="0.3">
      <c r="A61" s="253"/>
      <c r="B61" s="256"/>
      <c r="C61" s="262"/>
      <c r="D61" s="107" t="s">
        <v>176</v>
      </c>
      <c r="E61" s="241"/>
      <c r="F61" s="241"/>
      <c r="G61" s="241"/>
      <c r="H61" s="244"/>
      <c r="I61" s="241"/>
      <c r="J61" s="244"/>
      <c r="K61" s="241"/>
      <c r="L61" s="244"/>
    </row>
    <row r="62" spans="1:12" ht="24.6" thickBot="1" x14ac:dyDescent="0.35">
      <c r="A62" s="254"/>
      <c r="B62" s="257"/>
      <c r="C62" s="263"/>
      <c r="D62" s="108" t="s">
        <v>177</v>
      </c>
      <c r="E62" s="242"/>
      <c r="F62" s="242"/>
      <c r="G62" s="242"/>
      <c r="H62" s="245"/>
      <c r="I62" s="242"/>
      <c r="J62" s="245"/>
      <c r="K62" s="242"/>
      <c r="L62" s="245"/>
    </row>
    <row r="63" spans="1:12" x14ac:dyDescent="0.3">
      <c r="A63" s="252" t="s">
        <v>20</v>
      </c>
      <c r="B63" s="255" t="s">
        <v>178</v>
      </c>
      <c r="C63" s="255" t="s">
        <v>179</v>
      </c>
      <c r="D63" s="81" t="s">
        <v>188</v>
      </c>
      <c r="E63" s="240" t="s">
        <v>347</v>
      </c>
      <c r="F63" s="240">
        <v>3</v>
      </c>
      <c r="G63" s="240">
        <v>25</v>
      </c>
      <c r="H63" s="243">
        <f>F63*G63</f>
        <v>75</v>
      </c>
      <c r="I63" s="240">
        <v>1</v>
      </c>
      <c r="J63" s="243">
        <f t="shared" ref="J63" si="2">I63*G63</f>
        <v>25</v>
      </c>
      <c r="K63" s="240">
        <v>3</v>
      </c>
      <c r="L63" s="243">
        <f t="shared" ref="L63" si="3">K63*G63</f>
        <v>75</v>
      </c>
    </row>
    <row r="64" spans="1:12" x14ac:dyDescent="0.3">
      <c r="A64" s="253"/>
      <c r="B64" s="256"/>
      <c r="C64" s="256"/>
      <c r="D64" s="81" t="s">
        <v>189</v>
      </c>
      <c r="E64" s="241"/>
      <c r="F64" s="241"/>
      <c r="G64" s="241"/>
      <c r="H64" s="244"/>
      <c r="I64" s="241"/>
      <c r="J64" s="244"/>
      <c r="K64" s="241"/>
      <c r="L64" s="244"/>
    </row>
    <row r="65" spans="1:12" ht="48.6" thickBot="1" x14ac:dyDescent="0.35">
      <c r="A65" s="254"/>
      <c r="B65" s="257"/>
      <c r="C65" s="257"/>
      <c r="D65" s="82" t="s">
        <v>190</v>
      </c>
      <c r="E65" s="242"/>
      <c r="F65" s="242"/>
      <c r="G65" s="242"/>
      <c r="H65" s="245"/>
      <c r="I65" s="242"/>
      <c r="J65" s="245"/>
      <c r="K65" s="242"/>
      <c r="L65" s="245"/>
    </row>
    <row r="66" spans="1:12" x14ac:dyDescent="0.3">
      <c r="A66" s="79"/>
      <c r="B66" s="79"/>
      <c r="C66" s="79"/>
      <c r="D66" s="79"/>
      <c r="E66" s="79"/>
      <c r="F66" s="71" t="s">
        <v>122</v>
      </c>
      <c r="G66" s="71" t="s">
        <v>123</v>
      </c>
      <c r="H66" s="71" t="s">
        <v>123</v>
      </c>
      <c r="I66" s="71"/>
      <c r="J66" s="71" t="s">
        <v>34</v>
      </c>
      <c r="K66" s="71"/>
      <c r="L66" s="71" t="s">
        <v>35</v>
      </c>
    </row>
    <row r="67" spans="1:12" x14ac:dyDescent="0.3">
      <c r="A67" s="79"/>
      <c r="B67" s="79"/>
      <c r="C67" s="79"/>
      <c r="D67" s="79"/>
      <c r="E67" s="79"/>
      <c r="F67" s="79">
        <f>AVERAGE(F57:F65)</f>
        <v>3</v>
      </c>
      <c r="G67" s="71">
        <f>SUM(G57:G65)</f>
        <v>100</v>
      </c>
      <c r="H67" s="70">
        <f>SUM(H57:H65)</f>
        <v>300</v>
      </c>
      <c r="I67" s="71"/>
      <c r="J67" s="70">
        <f>SUM(J57:J65)</f>
        <v>100</v>
      </c>
      <c r="K67" s="71"/>
      <c r="L67" s="70">
        <f>SUM(L57:L65)</f>
        <v>300</v>
      </c>
    </row>
    <row r="69" spans="1:12" ht="15" thickBot="1" x14ac:dyDescent="0.35">
      <c r="A69" t="s">
        <v>206</v>
      </c>
    </row>
    <row r="70" spans="1:12" ht="24.6" thickBot="1" x14ac:dyDescent="0.35">
      <c r="A70" s="103" t="s">
        <v>59</v>
      </c>
      <c r="B70" s="104" t="s">
        <v>78</v>
      </c>
      <c r="C70" s="104" t="s">
        <v>79</v>
      </c>
      <c r="D70" s="104" t="s">
        <v>80</v>
      </c>
      <c r="E70" s="103" t="s">
        <v>81</v>
      </c>
      <c r="F70" s="103" t="s">
        <v>82</v>
      </c>
      <c r="G70" s="103" t="s">
        <v>83</v>
      </c>
      <c r="H70" s="103" t="s">
        <v>84</v>
      </c>
      <c r="I70" s="78" t="s">
        <v>327</v>
      </c>
      <c r="J70" s="78" t="s">
        <v>34</v>
      </c>
      <c r="K70" s="78" t="s">
        <v>125</v>
      </c>
      <c r="L70" s="78" t="s">
        <v>35</v>
      </c>
    </row>
    <row r="71" spans="1:12" x14ac:dyDescent="0.3">
      <c r="A71" s="252" t="s">
        <v>24</v>
      </c>
      <c r="B71" s="255" t="s">
        <v>191</v>
      </c>
      <c r="C71" s="261" t="s">
        <v>328</v>
      </c>
      <c r="D71" s="106" t="s">
        <v>192</v>
      </c>
      <c r="E71" s="240" t="s">
        <v>349</v>
      </c>
      <c r="F71" s="240">
        <v>2</v>
      </c>
      <c r="G71" s="240">
        <v>40</v>
      </c>
      <c r="H71" s="243">
        <f>F71*G71</f>
        <v>80</v>
      </c>
      <c r="I71" s="240">
        <v>1</v>
      </c>
      <c r="J71" s="243">
        <f>I71*G71</f>
        <v>40</v>
      </c>
      <c r="K71" s="240">
        <v>3</v>
      </c>
      <c r="L71" s="243">
        <f>K71*G71</f>
        <v>120</v>
      </c>
    </row>
    <row r="72" spans="1:12" x14ac:dyDescent="0.3">
      <c r="A72" s="253"/>
      <c r="B72" s="256"/>
      <c r="C72" s="262"/>
      <c r="D72" s="89" t="s">
        <v>193</v>
      </c>
      <c r="E72" s="241"/>
      <c r="F72" s="241"/>
      <c r="G72" s="241"/>
      <c r="H72" s="244"/>
      <c r="I72" s="241"/>
      <c r="J72" s="244"/>
      <c r="K72" s="241"/>
      <c r="L72" s="244"/>
    </row>
    <row r="73" spans="1:12" ht="72" customHeight="1" thickBot="1" x14ac:dyDescent="0.35">
      <c r="A73" s="254"/>
      <c r="B73" s="257"/>
      <c r="C73" s="263"/>
      <c r="D73" s="90" t="s">
        <v>194</v>
      </c>
      <c r="E73" s="242"/>
      <c r="F73" s="242"/>
      <c r="G73" s="242"/>
      <c r="H73" s="245"/>
      <c r="I73" s="242"/>
      <c r="J73" s="245"/>
      <c r="K73" s="242"/>
      <c r="L73" s="245"/>
    </row>
    <row r="74" spans="1:12" ht="24" x14ac:dyDescent="0.3">
      <c r="A74" s="252" t="s">
        <v>25</v>
      </c>
      <c r="B74" s="258" t="s">
        <v>205</v>
      </c>
      <c r="C74" s="255" t="s">
        <v>330</v>
      </c>
      <c r="D74" s="91" t="s">
        <v>195</v>
      </c>
      <c r="E74" s="240" t="s">
        <v>350</v>
      </c>
      <c r="F74" s="240">
        <v>2</v>
      </c>
      <c r="G74" s="240">
        <v>35</v>
      </c>
      <c r="H74" s="243">
        <f>F74*G74</f>
        <v>70</v>
      </c>
      <c r="I74" s="240">
        <v>1</v>
      </c>
      <c r="J74" s="243">
        <f t="shared" ref="J74" si="4">I74*G74</f>
        <v>35</v>
      </c>
      <c r="K74" s="240">
        <v>3</v>
      </c>
      <c r="L74" s="243">
        <f t="shared" ref="L74" si="5">K74*G74</f>
        <v>105</v>
      </c>
    </row>
    <row r="75" spans="1:12" x14ac:dyDescent="0.3">
      <c r="A75" s="253"/>
      <c r="B75" s="259"/>
      <c r="C75" s="256"/>
      <c r="D75" s="81" t="s">
        <v>197</v>
      </c>
      <c r="E75" s="241"/>
      <c r="F75" s="241"/>
      <c r="G75" s="241"/>
      <c r="H75" s="244"/>
      <c r="I75" s="241"/>
      <c r="J75" s="244"/>
      <c r="K75" s="241"/>
      <c r="L75" s="244"/>
    </row>
    <row r="76" spans="1:12" ht="57" customHeight="1" thickBot="1" x14ac:dyDescent="0.35">
      <c r="A76" s="254"/>
      <c r="B76" s="260"/>
      <c r="C76" s="257"/>
      <c r="D76" s="82" t="s">
        <v>198</v>
      </c>
      <c r="E76" s="242"/>
      <c r="F76" s="242"/>
      <c r="G76" s="242"/>
      <c r="H76" s="245"/>
      <c r="I76" s="242"/>
      <c r="J76" s="245"/>
      <c r="K76" s="242"/>
      <c r="L76" s="245"/>
    </row>
    <row r="77" spans="1:12" x14ac:dyDescent="0.3">
      <c r="A77" s="252" t="s">
        <v>199</v>
      </c>
      <c r="B77" s="255" t="s">
        <v>200</v>
      </c>
      <c r="C77" s="255" t="s">
        <v>332</v>
      </c>
      <c r="D77" s="91" t="s">
        <v>201</v>
      </c>
      <c r="E77" s="240" t="s">
        <v>351</v>
      </c>
      <c r="F77" s="240">
        <v>3</v>
      </c>
      <c r="G77" s="240">
        <v>25</v>
      </c>
      <c r="H77" s="243">
        <f>F77*G77</f>
        <v>75</v>
      </c>
      <c r="I77" s="240">
        <v>1</v>
      </c>
      <c r="J77" s="243">
        <f t="shared" ref="J77" si="6">I77*G77</f>
        <v>25</v>
      </c>
      <c r="K77" s="240">
        <v>3</v>
      </c>
      <c r="L77" s="243">
        <f t="shared" ref="L77" si="7">K77*G77</f>
        <v>75</v>
      </c>
    </row>
    <row r="78" spans="1:12" x14ac:dyDescent="0.3">
      <c r="A78" s="253"/>
      <c r="B78" s="256"/>
      <c r="C78" s="256"/>
      <c r="D78" s="81" t="s">
        <v>203</v>
      </c>
      <c r="E78" s="241"/>
      <c r="F78" s="241"/>
      <c r="G78" s="241"/>
      <c r="H78" s="244"/>
      <c r="I78" s="241"/>
      <c r="J78" s="244"/>
      <c r="K78" s="241"/>
      <c r="L78" s="244"/>
    </row>
    <row r="79" spans="1:12" ht="36" customHeight="1" thickBot="1" x14ac:dyDescent="0.35">
      <c r="A79" s="254"/>
      <c r="B79" s="257"/>
      <c r="C79" s="257"/>
      <c r="D79" s="82" t="s">
        <v>204</v>
      </c>
      <c r="E79" s="242"/>
      <c r="F79" s="242"/>
      <c r="G79" s="242"/>
      <c r="H79" s="245"/>
      <c r="I79" s="242"/>
      <c r="J79" s="245"/>
      <c r="K79" s="242"/>
      <c r="L79" s="245"/>
    </row>
    <row r="80" spans="1:12" x14ac:dyDescent="0.3">
      <c r="A80" s="172"/>
      <c r="B80" s="172"/>
      <c r="C80" s="172"/>
      <c r="D80" s="172"/>
      <c r="E80" s="79"/>
      <c r="F80" s="71" t="s">
        <v>122</v>
      </c>
      <c r="G80" s="71" t="s">
        <v>123</v>
      </c>
      <c r="H80" s="71" t="s">
        <v>123</v>
      </c>
      <c r="I80" s="71"/>
      <c r="J80" s="71" t="s">
        <v>34</v>
      </c>
      <c r="K80" s="71"/>
      <c r="L80" s="71" t="s">
        <v>35</v>
      </c>
    </row>
    <row r="81" spans="1:12" x14ac:dyDescent="0.3">
      <c r="A81" s="79"/>
      <c r="B81" s="79"/>
      <c r="C81" s="79"/>
      <c r="D81" s="79"/>
      <c r="E81" s="79"/>
      <c r="F81" s="79">
        <f>AVERAGE(F71:F79)</f>
        <v>2.3333333333333335</v>
      </c>
      <c r="G81" s="79">
        <f>SUM(G71:G79)</f>
        <v>100</v>
      </c>
      <c r="H81" s="70">
        <f>SUM(H71:H79)</f>
        <v>225</v>
      </c>
      <c r="I81" s="71"/>
      <c r="J81" s="70">
        <f>SUM(J71:J79)</f>
        <v>100</v>
      </c>
      <c r="K81" s="71"/>
      <c r="L81" s="70">
        <f>SUM(L71:L79)</f>
        <v>300</v>
      </c>
    </row>
    <row r="82" spans="1:12" x14ac:dyDescent="0.3">
      <c r="A82" s="79"/>
      <c r="B82" s="79"/>
      <c r="C82" s="79"/>
      <c r="D82" s="79"/>
      <c r="E82" s="79"/>
      <c r="F82" s="79"/>
      <c r="G82" s="79"/>
      <c r="H82" s="79"/>
      <c r="I82" s="79"/>
      <c r="J82" s="79"/>
      <c r="K82" s="79"/>
      <c r="L82" s="79"/>
    </row>
    <row r="83" spans="1:12" ht="15" thickBot="1" x14ac:dyDescent="0.35">
      <c r="A83" t="s">
        <v>221</v>
      </c>
    </row>
    <row r="84" spans="1:12" ht="24.6" thickBot="1" x14ac:dyDescent="0.35">
      <c r="A84" s="61" t="s">
        <v>59</v>
      </c>
      <c r="B84" s="109" t="s">
        <v>78</v>
      </c>
      <c r="C84" s="109" t="s">
        <v>79</v>
      </c>
      <c r="D84" s="109" t="s">
        <v>80</v>
      </c>
      <c r="E84" s="103" t="s">
        <v>81</v>
      </c>
      <c r="F84" s="103" t="s">
        <v>82</v>
      </c>
      <c r="G84" s="103" t="s">
        <v>83</v>
      </c>
      <c r="H84" s="103" t="s">
        <v>84</v>
      </c>
      <c r="I84" s="78" t="s">
        <v>124</v>
      </c>
      <c r="J84" s="78" t="s">
        <v>34</v>
      </c>
      <c r="K84" s="78" t="s">
        <v>125</v>
      </c>
      <c r="L84" s="78" t="s">
        <v>35</v>
      </c>
    </row>
    <row r="85" spans="1:12" ht="24" x14ac:dyDescent="0.3">
      <c r="A85" s="246" t="s">
        <v>359</v>
      </c>
      <c r="B85" s="249" t="s">
        <v>211</v>
      </c>
      <c r="C85" s="246" t="s">
        <v>334</v>
      </c>
      <c r="D85" s="110" t="s">
        <v>212</v>
      </c>
      <c r="E85" s="240" t="s">
        <v>369</v>
      </c>
      <c r="F85" s="240">
        <v>2</v>
      </c>
      <c r="G85" s="240">
        <v>45</v>
      </c>
      <c r="H85" s="243">
        <f>F85*G85</f>
        <v>90</v>
      </c>
      <c r="I85" s="240">
        <v>1</v>
      </c>
      <c r="J85" s="243">
        <f>I85*G85</f>
        <v>45</v>
      </c>
      <c r="K85" s="240">
        <v>3</v>
      </c>
      <c r="L85" s="243">
        <f>K85*G85</f>
        <v>135</v>
      </c>
    </row>
    <row r="86" spans="1:12" ht="24" x14ac:dyDescent="0.3">
      <c r="A86" s="247"/>
      <c r="B86" s="250"/>
      <c r="C86" s="247"/>
      <c r="D86" s="111" t="s">
        <v>214</v>
      </c>
      <c r="E86" s="241"/>
      <c r="F86" s="241"/>
      <c r="G86" s="241"/>
      <c r="H86" s="244"/>
      <c r="I86" s="241"/>
      <c r="J86" s="244"/>
      <c r="K86" s="241"/>
      <c r="L86" s="244"/>
    </row>
    <row r="87" spans="1:12" ht="24.6" thickBot="1" x14ac:dyDescent="0.35">
      <c r="A87" s="248"/>
      <c r="B87" s="251"/>
      <c r="C87" s="248"/>
      <c r="D87" s="112" t="s">
        <v>215</v>
      </c>
      <c r="E87" s="242"/>
      <c r="F87" s="242"/>
      <c r="G87" s="242"/>
      <c r="H87" s="245"/>
      <c r="I87" s="242"/>
      <c r="J87" s="245"/>
      <c r="K87" s="242"/>
      <c r="L87" s="245"/>
    </row>
    <row r="88" spans="1:12" ht="24" x14ac:dyDescent="0.3">
      <c r="A88" s="246" t="s">
        <v>360</v>
      </c>
      <c r="B88" s="250" t="s">
        <v>216</v>
      </c>
      <c r="C88" s="249" t="s">
        <v>336</v>
      </c>
      <c r="D88" s="111" t="s">
        <v>217</v>
      </c>
      <c r="E88" s="240" t="s">
        <v>352</v>
      </c>
      <c r="F88" s="240">
        <v>3</v>
      </c>
      <c r="G88" s="240">
        <v>30</v>
      </c>
      <c r="H88" s="243">
        <f t="shared" ref="H88" si="8">F88*G88</f>
        <v>90</v>
      </c>
      <c r="I88" s="240">
        <v>1</v>
      </c>
      <c r="J88" s="243">
        <f t="shared" ref="J88" si="9">I88*G88</f>
        <v>30</v>
      </c>
      <c r="K88" s="240">
        <v>3</v>
      </c>
      <c r="L88" s="243">
        <f t="shared" ref="L88" si="10">K88*G88</f>
        <v>90</v>
      </c>
    </row>
    <row r="89" spans="1:12" ht="24" x14ac:dyDescent="0.3">
      <c r="A89" s="247"/>
      <c r="B89" s="250"/>
      <c r="C89" s="250"/>
      <c r="D89" s="111" t="s">
        <v>218</v>
      </c>
      <c r="E89" s="241"/>
      <c r="F89" s="241"/>
      <c r="G89" s="241"/>
      <c r="H89" s="244"/>
      <c r="I89" s="241"/>
      <c r="J89" s="244"/>
      <c r="K89" s="241"/>
      <c r="L89" s="244"/>
    </row>
    <row r="90" spans="1:12" ht="15" thickBot="1" x14ac:dyDescent="0.35">
      <c r="A90" s="248"/>
      <c r="B90" s="251"/>
      <c r="C90" s="251"/>
      <c r="D90" s="112" t="s">
        <v>219</v>
      </c>
      <c r="E90" s="242"/>
      <c r="F90" s="242"/>
      <c r="G90" s="242"/>
      <c r="H90" s="245"/>
      <c r="I90" s="242"/>
      <c r="J90" s="245"/>
      <c r="K90" s="242"/>
      <c r="L90" s="245"/>
    </row>
    <row r="91" spans="1:12" ht="24" customHeight="1" x14ac:dyDescent="0.3">
      <c r="A91" s="246" t="s">
        <v>364</v>
      </c>
      <c r="B91" s="249" t="s">
        <v>367</v>
      </c>
      <c r="C91" s="249" t="s">
        <v>220</v>
      </c>
      <c r="D91" s="202" t="s">
        <v>374</v>
      </c>
      <c r="E91" s="240" t="s">
        <v>366</v>
      </c>
      <c r="F91" s="240">
        <v>3</v>
      </c>
      <c r="G91" s="240">
        <v>25</v>
      </c>
      <c r="H91" s="243">
        <f t="shared" ref="H91" si="11">F91*G91</f>
        <v>75</v>
      </c>
      <c r="I91" s="240">
        <v>1</v>
      </c>
      <c r="J91" s="243">
        <f t="shared" ref="J91" si="12">I91*G91</f>
        <v>25</v>
      </c>
      <c r="K91" s="240">
        <v>3</v>
      </c>
      <c r="L91" s="243">
        <f t="shared" ref="L91" si="13">K91*G91</f>
        <v>75</v>
      </c>
    </row>
    <row r="92" spans="1:12" x14ac:dyDescent="0.3">
      <c r="A92" s="247"/>
      <c r="B92" s="250"/>
      <c r="C92" s="250"/>
      <c r="D92" s="203" t="s">
        <v>373</v>
      </c>
      <c r="E92" s="241"/>
      <c r="F92" s="241"/>
      <c r="G92" s="241"/>
      <c r="H92" s="244"/>
      <c r="I92" s="241"/>
      <c r="J92" s="244"/>
      <c r="K92" s="241"/>
      <c r="L92" s="244"/>
    </row>
    <row r="93" spans="1:12" ht="15" thickBot="1" x14ac:dyDescent="0.35">
      <c r="A93" s="248"/>
      <c r="B93" s="251"/>
      <c r="C93" s="251"/>
      <c r="D93" s="178" t="s">
        <v>372</v>
      </c>
      <c r="E93" s="242"/>
      <c r="F93" s="242"/>
      <c r="G93" s="242"/>
      <c r="H93" s="245"/>
      <c r="I93" s="242"/>
      <c r="J93" s="245"/>
      <c r="K93" s="242"/>
      <c r="L93" s="245"/>
    </row>
    <row r="94" spans="1:12" x14ac:dyDescent="0.3">
      <c r="A94" s="79"/>
      <c r="B94" s="79"/>
      <c r="C94" s="79"/>
      <c r="D94" s="79"/>
      <c r="E94" s="79"/>
      <c r="F94" s="71" t="s">
        <v>122</v>
      </c>
      <c r="G94" s="71" t="s">
        <v>123</v>
      </c>
      <c r="H94" s="71" t="s">
        <v>123</v>
      </c>
      <c r="I94" s="71"/>
      <c r="J94" s="71" t="s">
        <v>34</v>
      </c>
      <c r="K94" s="71"/>
      <c r="L94" s="71" t="s">
        <v>35</v>
      </c>
    </row>
    <row r="95" spans="1:12" x14ac:dyDescent="0.3">
      <c r="A95" s="79"/>
      <c r="B95" s="79"/>
      <c r="C95" s="79"/>
      <c r="D95" s="79"/>
      <c r="E95" s="79"/>
      <c r="F95" s="79">
        <f>AVERAGE(F85:F93)</f>
        <v>2.6666666666666665</v>
      </c>
      <c r="G95" s="71">
        <f>SUM(G85:G93)</f>
        <v>100</v>
      </c>
      <c r="H95" s="71">
        <f>SUM(H85:H93)</f>
        <v>255</v>
      </c>
      <c r="I95" s="71"/>
      <c r="J95" s="70">
        <f>SUM(J85:J93)</f>
        <v>100</v>
      </c>
      <c r="K95" s="71"/>
      <c r="L95" s="70">
        <f>SUM(L85:L93)</f>
        <v>300</v>
      </c>
    </row>
    <row r="96" spans="1:12" x14ac:dyDescent="0.3">
      <c r="A96" s="79"/>
      <c r="B96" s="79"/>
      <c r="C96" s="79"/>
      <c r="D96" s="79"/>
      <c r="E96" s="79"/>
      <c r="F96" s="79"/>
      <c r="G96" s="79"/>
      <c r="H96" s="79"/>
      <c r="I96" s="79"/>
      <c r="J96" s="79"/>
      <c r="K96" s="79"/>
      <c r="L96" s="79"/>
    </row>
    <row r="97" spans="1:12" ht="15" thickBot="1" x14ac:dyDescent="0.35">
      <c r="A97" t="s">
        <v>301</v>
      </c>
    </row>
    <row r="98" spans="1:12" ht="24.6" thickBot="1" x14ac:dyDescent="0.35">
      <c r="A98" s="61" t="s">
        <v>59</v>
      </c>
      <c r="B98" s="109" t="s">
        <v>78</v>
      </c>
      <c r="C98" s="109" t="s">
        <v>79</v>
      </c>
      <c r="D98" s="109" t="s">
        <v>80</v>
      </c>
      <c r="E98" s="103" t="s">
        <v>81</v>
      </c>
      <c r="F98" s="103" t="s">
        <v>82</v>
      </c>
      <c r="G98" s="103" t="s">
        <v>83</v>
      </c>
      <c r="H98" s="103" t="s">
        <v>84</v>
      </c>
      <c r="I98" s="78" t="s">
        <v>124</v>
      </c>
      <c r="J98" s="78" t="s">
        <v>34</v>
      </c>
      <c r="K98" s="78" t="s">
        <v>125</v>
      </c>
      <c r="L98" s="78" t="s">
        <v>35</v>
      </c>
    </row>
    <row r="99" spans="1:12" ht="48" x14ac:dyDescent="0.3">
      <c r="A99" s="303" t="s">
        <v>222</v>
      </c>
      <c r="B99" s="306" t="s">
        <v>223</v>
      </c>
      <c r="C99" s="142" t="s">
        <v>224</v>
      </c>
      <c r="D99" s="148" t="s">
        <v>225</v>
      </c>
      <c r="E99" s="240" t="s">
        <v>353</v>
      </c>
      <c r="F99" s="240">
        <v>2</v>
      </c>
      <c r="G99" s="240">
        <v>26</v>
      </c>
      <c r="H99" s="278">
        <f>(AVERAGE(F99:F105))*G99</f>
        <v>52</v>
      </c>
      <c r="I99" s="240">
        <v>1</v>
      </c>
      <c r="J99" s="278">
        <f>(AVERAGE(I99:I105))*G99</f>
        <v>26</v>
      </c>
      <c r="K99" s="240">
        <v>3</v>
      </c>
      <c r="L99" s="278">
        <f>(AVERAGE(K99:K105))*G99</f>
        <v>78</v>
      </c>
    </row>
    <row r="100" spans="1:12" ht="36" x14ac:dyDescent="0.3">
      <c r="A100" s="304"/>
      <c r="B100" s="307"/>
      <c r="C100" s="144" t="s">
        <v>227</v>
      </c>
      <c r="D100" s="149" t="s">
        <v>228</v>
      </c>
      <c r="E100" s="241"/>
      <c r="F100" s="241"/>
      <c r="G100" s="241"/>
      <c r="H100" s="279"/>
      <c r="I100" s="241"/>
      <c r="J100" s="279"/>
      <c r="K100" s="241"/>
      <c r="L100" s="279"/>
    </row>
    <row r="101" spans="1:12" ht="96.6" thickBot="1" x14ac:dyDescent="0.35">
      <c r="A101" s="304"/>
      <c r="B101" s="307"/>
      <c r="C101" s="144" t="s">
        <v>229</v>
      </c>
      <c r="D101" s="150" t="s">
        <v>230</v>
      </c>
      <c r="E101" s="242"/>
      <c r="F101" s="242"/>
      <c r="G101" s="241"/>
      <c r="H101" s="279"/>
      <c r="I101" s="242"/>
      <c r="J101" s="279"/>
      <c r="K101" s="242"/>
      <c r="L101" s="279"/>
    </row>
    <row r="102" spans="1:12" ht="48" x14ac:dyDescent="0.3">
      <c r="A102" s="304"/>
      <c r="B102" s="307"/>
      <c r="C102" s="144" t="s">
        <v>231</v>
      </c>
      <c r="D102" s="148" t="s">
        <v>232</v>
      </c>
      <c r="E102" s="240" t="s">
        <v>354</v>
      </c>
      <c r="F102" s="240">
        <v>2</v>
      </c>
      <c r="G102" s="241"/>
      <c r="H102" s="279"/>
      <c r="I102" s="240">
        <v>1</v>
      </c>
      <c r="J102" s="279"/>
      <c r="K102" s="240">
        <v>3</v>
      </c>
      <c r="L102" s="279"/>
    </row>
    <row r="103" spans="1:12" ht="24" x14ac:dyDescent="0.3">
      <c r="A103" s="304"/>
      <c r="B103" s="307"/>
      <c r="C103" s="144"/>
      <c r="D103" s="149" t="s">
        <v>234</v>
      </c>
      <c r="E103" s="241"/>
      <c r="F103" s="241"/>
      <c r="G103" s="241"/>
      <c r="H103" s="279"/>
      <c r="I103" s="241"/>
      <c r="J103" s="279"/>
      <c r="K103" s="241"/>
      <c r="L103" s="279"/>
    </row>
    <row r="104" spans="1:12" ht="24" x14ac:dyDescent="0.3">
      <c r="A104" s="304"/>
      <c r="B104" s="307"/>
      <c r="C104" s="144"/>
      <c r="D104" s="149" t="s">
        <v>235</v>
      </c>
      <c r="E104" s="241"/>
      <c r="F104" s="241"/>
      <c r="G104" s="241"/>
      <c r="H104" s="279"/>
      <c r="I104" s="241"/>
      <c r="J104" s="279"/>
      <c r="K104" s="241"/>
      <c r="L104" s="279"/>
    </row>
    <row r="105" spans="1:12" ht="24.6" thickBot="1" x14ac:dyDescent="0.35">
      <c r="A105" s="305"/>
      <c r="B105" s="308"/>
      <c r="C105" s="147"/>
      <c r="D105" s="150" t="s">
        <v>236</v>
      </c>
      <c r="E105" s="242"/>
      <c r="F105" s="242"/>
      <c r="G105" s="242"/>
      <c r="H105" s="282"/>
      <c r="I105" s="242"/>
      <c r="J105" s="282"/>
      <c r="K105" s="242"/>
      <c r="L105" s="282"/>
    </row>
    <row r="106" spans="1:12" ht="72" x14ac:dyDescent="0.3">
      <c r="A106" s="309" t="s">
        <v>38</v>
      </c>
      <c r="B106" s="312" t="s">
        <v>237</v>
      </c>
      <c r="C106" s="144" t="s">
        <v>238</v>
      </c>
      <c r="D106" s="138" t="s">
        <v>239</v>
      </c>
      <c r="E106" s="240" t="s">
        <v>355</v>
      </c>
      <c r="F106" s="240">
        <v>2</v>
      </c>
      <c r="G106" s="240">
        <v>25</v>
      </c>
      <c r="H106" s="278">
        <f>(AVERAGE(F106:F121))*G106</f>
        <v>65</v>
      </c>
      <c r="I106" s="240">
        <v>1</v>
      </c>
      <c r="J106" s="278">
        <f>(AVERAGE(I106:I121)*G106)</f>
        <v>25</v>
      </c>
      <c r="K106" s="240">
        <v>3</v>
      </c>
      <c r="L106" s="278">
        <f>(AVERAGE(K106:K121))*G106</f>
        <v>75</v>
      </c>
    </row>
    <row r="107" spans="1:12" ht="48" x14ac:dyDescent="0.3">
      <c r="A107" s="310"/>
      <c r="B107" s="313"/>
      <c r="C107" s="144" t="s">
        <v>240</v>
      </c>
      <c r="D107" s="138" t="s">
        <v>241</v>
      </c>
      <c r="E107" s="241"/>
      <c r="F107" s="241"/>
      <c r="G107" s="241"/>
      <c r="H107" s="279"/>
      <c r="I107" s="241"/>
      <c r="J107" s="279"/>
      <c r="K107" s="241"/>
      <c r="L107" s="279"/>
    </row>
    <row r="108" spans="1:12" ht="48.6" thickBot="1" x14ac:dyDescent="0.35">
      <c r="A108" s="310"/>
      <c r="B108" s="313"/>
      <c r="C108" s="144" t="s">
        <v>242</v>
      </c>
      <c r="D108" s="139" t="s">
        <v>243</v>
      </c>
      <c r="E108" s="242"/>
      <c r="F108" s="242"/>
      <c r="G108" s="241"/>
      <c r="H108" s="279"/>
      <c r="I108" s="242"/>
      <c r="J108" s="279"/>
      <c r="K108" s="242"/>
      <c r="L108" s="279"/>
    </row>
    <row r="109" spans="1:12" x14ac:dyDescent="0.3">
      <c r="A109" s="310"/>
      <c r="B109" s="313"/>
      <c r="C109" s="144"/>
      <c r="D109" s="148" t="s">
        <v>244</v>
      </c>
      <c r="E109" s="240" t="s">
        <v>375</v>
      </c>
      <c r="F109" s="240">
        <v>2</v>
      </c>
      <c r="G109" s="241"/>
      <c r="H109" s="279"/>
      <c r="I109" s="240">
        <v>1</v>
      </c>
      <c r="J109" s="279"/>
      <c r="K109" s="240">
        <v>3</v>
      </c>
      <c r="L109" s="279"/>
    </row>
    <row r="110" spans="1:12" ht="24" x14ac:dyDescent="0.3">
      <c r="A110" s="310"/>
      <c r="B110" s="313"/>
      <c r="C110" s="144"/>
      <c r="D110" s="149" t="s">
        <v>246</v>
      </c>
      <c r="E110" s="241"/>
      <c r="F110" s="241"/>
      <c r="G110" s="241"/>
      <c r="H110" s="279"/>
      <c r="I110" s="241"/>
      <c r="J110" s="279"/>
      <c r="K110" s="241"/>
      <c r="L110" s="279"/>
    </row>
    <row r="111" spans="1:12" ht="24" x14ac:dyDescent="0.3">
      <c r="A111" s="310"/>
      <c r="B111" s="313"/>
      <c r="C111" s="144"/>
      <c r="D111" s="149" t="s">
        <v>247</v>
      </c>
      <c r="E111" s="241"/>
      <c r="F111" s="241"/>
      <c r="G111" s="241"/>
      <c r="H111" s="279"/>
      <c r="I111" s="241"/>
      <c r="J111" s="279"/>
      <c r="K111" s="241"/>
      <c r="L111" s="279"/>
    </row>
    <row r="112" spans="1:12" ht="24.6" thickBot="1" x14ac:dyDescent="0.35">
      <c r="A112" s="310"/>
      <c r="B112" s="314"/>
      <c r="C112" s="144"/>
      <c r="D112" s="150" t="s">
        <v>248</v>
      </c>
      <c r="E112" s="242"/>
      <c r="F112" s="242"/>
      <c r="G112" s="241"/>
      <c r="H112" s="279"/>
      <c r="I112" s="242"/>
      <c r="J112" s="279"/>
      <c r="K112" s="242"/>
      <c r="L112" s="279"/>
    </row>
    <row r="113" spans="1:12" ht="36" x14ac:dyDescent="0.3">
      <c r="A113" s="310"/>
      <c r="B113" s="312" t="s">
        <v>249</v>
      </c>
      <c r="C113" s="151" t="s">
        <v>250</v>
      </c>
      <c r="D113" s="151" t="s">
        <v>251</v>
      </c>
      <c r="E113" s="240" t="s">
        <v>252</v>
      </c>
      <c r="F113" s="240">
        <v>3</v>
      </c>
      <c r="G113" s="241"/>
      <c r="H113" s="279"/>
      <c r="I113" s="240">
        <v>1</v>
      </c>
      <c r="J113" s="279"/>
      <c r="K113" s="240">
        <v>3</v>
      </c>
      <c r="L113" s="279"/>
    </row>
    <row r="114" spans="1:12" ht="36" x14ac:dyDescent="0.3">
      <c r="A114" s="310"/>
      <c r="B114" s="313"/>
      <c r="C114" s="152" t="s">
        <v>253</v>
      </c>
      <c r="D114" s="152" t="s">
        <v>254</v>
      </c>
      <c r="E114" s="241"/>
      <c r="F114" s="241"/>
      <c r="G114" s="241"/>
      <c r="H114" s="279"/>
      <c r="I114" s="241"/>
      <c r="J114" s="279"/>
      <c r="K114" s="241"/>
      <c r="L114" s="279"/>
    </row>
    <row r="115" spans="1:12" ht="36.6" thickBot="1" x14ac:dyDescent="0.35">
      <c r="A115" s="310"/>
      <c r="B115" s="313"/>
      <c r="C115" s="152" t="s">
        <v>255</v>
      </c>
      <c r="D115" s="152" t="s">
        <v>256</v>
      </c>
      <c r="E115" s="242"/>
      <c r="F115" s="242"/>
      <c r="G115" s="241"/>
      <c r="H115" s="279"/>
      <c r="I115" s="242"/>
      <c r="J115" s="279"/>
      <c r="K115" s="242"/>
      <c r="L115" s="279"/>
    </row>
    <row r="116" spans="1:12" ht="24" x14ac:dyDescent="0.3">
      <c r="A116" s="310"/>
      <c r="B116" s="313"/>
      <c r="C116" s="152"/>
      <c r="D116" s="148" t="s">
        <v>257</v>
      </c>
      <c r="E116" s="240" t="s">
        <v>356</v>
      </c>
      <c r="F116" s="240">
        <v>3</v>
      </c>
      <c r="G116" s="241"/>
      <c r="H116" s="279"/>
      <c r="I116" s="240">
        <v>1</v>
      </c>
      <c r="J116" s="279"/>
      <c r="K116" s="240">
        <v>3</v>
      </c>
      <c r="L116" s="279"/>
    </row>
    <row r="117" spans="1:12" ht="24" x14ac:dyDescent="0.3">
      <c r="A117" s="310"/>
      <c r="B117" s="313"/>
      <c r="C117" s="152"/>
      <c r="D117" s="149" t="s">
        <v>259</v>
      </c>
      <c r="E117" s="241"/>
      <c r="F117" s="241"/>
      <c r="G117" s="241"/>
      <c r="H117" s="279"/>
      <c r="I117" s="241"/>
      <c r="J117" s="279"/>
      <c r="K117" s="241"/>
      <c r="L117" s="279"/>
    </row>
    <row r="118" spans="1:12" ht="24.6" thickBot="1" x14ac:dyDescent="0.35">
      <c r="A118" s="310"/>
      <c r="B118" s="313"/>
      <c r="C118" s="152"/>
      <c r="D118" s="150" t="s">
        <v>260</v>
      </c>
      <c r="E118" s="242"/>
      <c r="F118" s="242"/>
      <c r="G118" s="241"/>
      <c r="H118" s="279"/>
      <c r="I118" s="242"/>
      <c r="J118" s="279"/>
      <c r="K118" s="242"/>
      <c r="L118" s="279"/>
    </row>
    <row r="119" spans="1:12" ht="24" x14ac:dyDescent="0.3">
      <c r="A119" s="310"/>
      <c r="B119" s="313"/>
      <c r="C119" s="152"/>
      <c r="D119" s="152" t="s">
        <v>261</v>
      </c>
      <c r="E119" s="240" t="s">
        <v>339</v>
      </c>
      <c r="F119" s="240">
        <v>3</v>
      </c>
      <c r="G119" s="241"/>
      <c r="H119" s="279"/>
      <c r="I119" s="240">
        <v>1</v>
      </c>
      <c r="J119" s="279"/>
      <c r="K119" s="240">
        <v>3</v>
      </c>
      <c r="L119" s="279"/>
    </row>
    <row r="120" spans="1:12" ht="24" x14ac:dyDescent="0.3">
      <c r="A120" s="310"/>
      <c r="B120" s="313"/>
      <c r="C120" s="152"/>
      <c r="D120" s="152" t="s">
        <v>263</v>
      </c>
      <c r="E120" s="241"/>
      <c r="F120" s="241"/>
      <c r="G120" s="241"/>
      <c r="H120" s="279"/>
      <c r="I120" s="241"/>
      <c r="J120" s="279"/>
      <c r="K120" s="241"/>
      <c r="L120" s="279"/>
    </row>
    <row r="121" spans="1:12" ht="24.6" thickBot="1" x14ac:dyDescent="0.35">
      <c r="A121" s="311"/>
      <c r="B121" s="314"/>
      <c r="C121" s="153"/>
      <c r="D121" s="153" t="s">
        <v>264</v>
      </c>
      <c r="E121" s="242"/>
      <c r="F121" s="242"/>
      <c r="G121" s="242"/>
      <c r="H121" s="282"/>
      <c r="I121" s="242"/>
      <c r="J121" s="282"/>
      <c r="K121" s="242"/>
      <c r="L121" s="282"/>
    </row>
    <row r="122" spans="1:12" ht="24" x14ac:dyDescent="0.3">
      <c r="A122" s="280" t="s">
        <v>39</v>
      </c>
      <c r="B122" s="312" t="s">
        <v>265</v>
      </c>
      <c r="C122" s="312" t="s">
        <v>266</v>
      </c>
      <c r="D122" s="151" t="s">
        <v>267</v>
      </c>
      <c r="E122" s="240" t="s">
        <v>268</v>
      </c>
      <c r="F122" s="240">
        <v>1</v>
      </c>
      <c r="G122" s="240">
        <v>18</v>
      </c>
      <c r="H122" s="278">
        <f>(AVERAGE(F122:F127))*G122</f>
        <v>27</v>
      </c>
      <c r="I122" s="240">
        <v>1</v>
      </c>
      <c r="J122" s="278">
        <f>(AVERAGE(I122:I127)*G122)</f>
        <v>18</v>
      </c>
      <c r="K122" s="240">
        <v>3</v>
      </c>
      <c r="L122" s="278">
        <f>(AVERAGE(K122:K127))*G122</f>
        <v>54</v>
      </c>
    </row>
    <row r="123" spans="1:12" ht="24" x14ac:dyDescent="0.3">
      <c r="A123" s="281"/>
      <c r="B123" s="313"/>
      <c r="C123" s="313"/>
      <c r="D123" s="152" t="s">
        <v>269</v>
      </c>
      <c r="E123" s="241"/>
      <c r="F123" s="241"/>
      <c r="G123" s="241"/>
      <c r="H123" s="279"/>
      <c r="I123" s="241"/>
      <c r="J123" s="279"/>
      <c r="K123" s="241"/>
      <c r="L123" s="279"/>
    </row>
    <row r="124" spans="1:12" ht="24.6" thickBot="1" x14ac:dyDescent="0.35">
      <c r="A124" s="281"/>
      <c r="B124" s="313"/>
      <c r="C124" s="313"/>
      <c r="D124" s="152" t="s">
        <v>270</v>
      </c>
      <c r="E124" s="242"/>
      <c r="F124" s="241"/>
      <c r="G124" s="241"/>
      <c r="H124" s="279"/>
      <c r="I124" s="241"/>
      <c r="J124" s="279"/>
      <c r="K124" s="241"/>
      <c r="L124" s="279"/>
    </row>
    <row r="125" spans="1:12" ht="24" x14ac:dyDescent="0.3">
      <c r="A125" s="281"/>
      <c r="B125" s="313"/>
      <c r="C125" s="313"/>
      <c r="D125" s="148" t="s">
        <v>271</v>
      </c>
      <c r="E125" s="240" t="s">
        <v>272</v>
      </c>
      <c r="F125" s="240">
        <v>2</v>
      </c>
      <c r="G125" s="241"/>
      <c r="H125" s="279"/>
      <c r="I125" s="240">
        <v>1</v>
      </c>
      <c r="J125" s="279"/>
      <c r="K125" s="240">
        <v>3</v>
      </c>
      <c r="L125" s="279"/>
    </row>
    <row r="126" spans="1:12" ht="24" x14ac:dyDescent="0.3">
      <c r="A126" s="281"/>
      <c r="B126" s="313"/>
      <c r="C126" s="313"/>
      <c r="D126" s="149" t="s">
        <v>273</v>
      </c>
      <c r="E126" s="241"/>
      <c r="F126" s="241"/>
      <c r="G126" s="241"/>
      <c r="H126" s="279"/>
      <c r="I126" s="241"/>
      <c r="J126" s="279"/>
      <c r="K126" s="241"/>
      <c r="L126" s="279"/>
    </row>
    <row r="127" spans="1:12" ht="24.6" thickBot="1" x14ac:dyDescent="0.35">
      <c r="A127" s="285"/>
      <c r="B127" s="314"/>
      <c r="C127" s="314"/>
      <c r="D127" s="150" t="s">
        <v>274</v>
      </c>
      <c r="E127" s="242"/>
      <c r="F127" s="242"/>
      <c r="G127" s="242"/>
      <c r="H127" s="282"/>
      <c r="I127" s="242"/>
      <c r="J127" s="282"/>
      <c r="K127" s="242"/>
      <c r="L127" s="282"/>
    </row>
    <row r="128" spans="1:12" ht="36" x14ac:dyDescent="0.3">
      <c r="A128" s="280" t="s">
        <v>40</v>
      </c>
      <c r="B128" s="312" t="s">
        <v>275</v>
      </c>
      <c r="C128" s="151" t="s">
        <v>276</v>
      </c>
      <c r="D128" s="151" t="s">
        <v>277</v>
      </c>
      <c r="E128" s="240" t="s">
        <v>278</v>
      </c>
      <c r="F128" s="240">
        <v>1</v>
      </c>
      <c r="G128" s="240">
        <v>15</v>
      </c>
      <c r="H128" s="278">
        <f>F128*G128</f>
        <v>15</v>
      </c>
      <c r="I128" s="240">
        <v>1</v>
      </c>
      <c r="J128" s="278">
        <f>I128*G128</f>
        <v>15</v>
      </c>
      <c r="K128" s="240">
        <v>3</v>
      </c>
      <c r="L128" s="278">
        <f>K128*G128</f>
        <v>45</v>
      </c>
    </row>
    <row r="129" spans="1:12" ht="24" x14ac:dyDescent="0.3">
      <c r="A129" s="281"/>
      <c r="B129" s="313"/>
      <c r="C129" s="152" t="s">
        <v>279</v>
      </c>
      <c r="D129" s="152" t="s">
        <v>280</v>
      </c>
      <c r="E129" s="241"/>
      <c r="F129" s="241"/>
      <c r="G129" s="241"/>
      <c r="H129" s="279"/>
      <c r="I129" s="241"/>
      <c r="J129" s="279"/>
      <c r="K129" s="241"/>
      <c r="L129" s="279"/>
    </row>
    <row r="130" spans="1:12" ht="36.6" thickBot="1" x14ac:dyDescent="0.35">
      <c r="A130" s="285"/>
      <c r="B130" s="314"/>
      <c r="C130" s="153" t="s">
        <v>281</v>
      </c>
      <c r="D130" s="153" t="s">
        <v>282</v>
      </c>
      <c r="E130" s="242"/>
      <c r="F130" s="242"/>
      <c r="G130" s="242"/>
      <c r="H130" s="282"/>
      <c r="I130" s="242"/>
      <c r="J130" s="282"/>
      <c r="K130" s="242"/>
      <c r="L130" s="282"/>
    </row>
    <row r="131" spans="1:12" ht="36" x14ac:dyDescent="0.3">
      <c r="A131" s="280" t="s">
        <v>41</v>
      </c>
      <c r="B131" s="312" t="s">
        <v>283</v>
      </c>
      <c r="C131" s="312" t="s">
        <v>266</v>
      </c>
      <c r="D131" s="151" t="s">
        <v>284</v>
      </c>
      <c r="E131" s="240" t="s">
        <v>285</v>
      </c>
      <c r="F131" s="294">
        <v>2</v>
      </c>
      <c r="G131" s="294">
        <v>11</v>
      </c>
      <c r="H131" s="278">
        <f>(AVERAGE(F131:F136))*G131</f>
        <v>22</v>
      </c>
      <c r="I131" s="294">
        <v>1</v>
      </c>
      <c r="J131" s="278">
        <f>(AVERAGE(I131:I136))*G131</f>
        <v>11</v>
      </c>
      <c r="K131" s="294">
        <v>3</v>
      </c>
      <c r="L131" s="278">
        <f>(AVERAGE(K131:K136))*G131</f>
        <v>33</v>
      </c>
    </row>
    <row r="132" spans="1:12" ht="24" x14ac:dyDescent="0.3">
      <c r="A132" s="281"/>
      <c r="B132" s="313"/>
      <c r="C132" s="313"/>
      <c r="D132" s="152" t="s">
        <v>286</v>
      </c>
      <c r="E132" s="241"/>
      <c r="F132" s="295"/>
      <c r="G132" s="295"/>
      <c r="H132" s="279"/>
      <c r="I132" s="295"/>
      <c r="J132" s="279"/>
      <c r="K132" s="295"/>
      <c r="L132" s="279"/>
    </row>
    <row r="133" spans="1:12" ht="24.6" thickBot="1" x14ac:dyDescent="0.35">
      <c r="A133" s="281"/>
      <c r="B133" s="314"/>
      <c r="C133" s="314"/>
      <c r="D133" s="153" t="s">
        <v>287</v>
      </c>
      <c r="E133" s="242"/>
      <c r="F133" s="296"/>
      <c r="G133" s="295"/>
      <c r="H133" s="279"/>
      <c r="I133" s="296"/>
      <c r="J133" s="279"/>
      <c r="K133" s="296"/>
      <c r="L133" s="279"/>
    </row>
    <row r="134" spans="1:12" ht="36" x14ac:dyDescent="0.3">
      <c r="A134" s="281"/>
      <c r="B134" s="312" t="s">
        <v>288</v>
      </c>
      <c r="C134" s="312" t="s">
        <v>266</v>
      </c>
      <c r="D134" s="152" t="s">
        <v>289</v>
      </c>
      <c r="E134" s="240" t="s">
        <v>357</v>
      </c>
      <c r="F134" s="294">
        <v>2</v>
      </c>
      <c r="G134" s="295"/>
      <c r="H134" s="279"/>
      <c r="I134" s="294">
        <v>1</v>
      </c>
      <c r="J134" s="279"/>
      <c r="K134" s="294">
        <v>3</v>
      </c>
      <c r="L134" s="279"/>
    </row>
    <row r="135" spans="1:12" ht="24" x14ac:dyDescent="0.3">
      <c r="A135" s="281"/>
      <c r="B135" s="313"/>
      <c r="C135" s="313"/>
      <c r="D135" s="152" t="s">
        <v>291</v>
      </c>
      <c r="E135" s="241"/>
      <c r="F135" s="295"/>
      <c r="G135" s="295"/>
      <c r="H135" s="279"/>
      <c r="I135" s="295"/>
      <c r="J135" s="279"/>
      <c r="K135" s="295"/>
      <c r="L135" s="279"/>
    </row>
    <row r="136" spans="1:12" ht="24.6" thickBot="1" x14ac:dyDescent="0.35">
      <c r="A136" s="285"/>
      <c r="B136" s="314"/>
      <c r="C136" s="314"/>
      <c r="D136" s="153" t="s">
        <v>292</v>
      </c>
      <c r="E136" s="242"/>
      <c r="F136" s="296"/>
      <c r="G136" s="296"/>
      <c r="H136" s="282"/>
      <c r="I136" s="296"/>
      <c r="J136" s="282"/>
      <c r="K136" s="296"/>
      <c r="L136" s="282"/>
    </row>
    <row r="137" spans="1:12" ht="48" x14ac:dyDescent="0.3">
      <c r="A137" s="280" t="s">
        <v>42</v>
      </c>
      <c r="B137" s="312" t="s">
        <v>293</v>
      </c>
      <c r="C137" s="151" t="s">
        <v>294</v>
      </c>
      <c r="D137" s="151" t="s">
        <v>295</v>
      </c>
      <c r="E137" s="240" t="s">
        <v>296</v>
      </c>
      <c r="F137" s="294">
        <v>3</v>
      </c>
      <c r="G137" s="294">
        <v>5</v>
      </c>
      <c r="H137" s="278">
        <f>F137*G137</f>
        <v>15</v>
      </c>
      <c r="I137" s="294">
        <v>1</v>
      </c>
      <c r="J137" s="278">
        <f>I137*G137</f>
        <v>5</v>
      </c>
      <c r="K137" s="294">
        <v>3</v>
      </c>
      <c r="L137" s="278">
        <f>K137*G137</f>
        <v>15</v>
      </c>
    </row>
    <row r="138" spans="1:12" ht="60" x14ac:dyDescent="0.3">
      <c r="A138" s="281"/>
      <c r="B138" s="313"/>
      <c r="C138" s="152" t="s">
        <v>297</v>
      </c>
      <c r="D138" s="152" t="s">
        <v>298</v>
      </c>
      <c r="E138" s="241"/>
      <c r="F138" s="295"/>
      <c r="G138" s="295"/>
      <c r="H138" s="279"/>
      <c r="I138" s="295"/>
      <c r="J138" s="279"/>
      <c r="K138" s="295"/>
      <c r="L138" s="279"/>
    </row>
    <row r="139" spans="1:12" ht="48.6" thickBot="1" x14ac:dyDescent="0.35">
      <c r="A139" s="285"/>
      <c r="B139" s="314"/>
      <c r="C139" s="153" t="s">
        <v>299</v>
      </c>
      <c r="D139" s="153" t="s">
        <v>300</v>
      </c>
      <c r="E139" s="242"/>
      <c r="F139" s="296"/>
      <c r="G139" s="296"/>
      <c r="H139" s="282"/>
      <c r="I139" s="296"/>
      <c r="J139" s="282"/>
      <c r="K139" s="296"/>
      <c r="L139" s="282"/>
    </row>
    <row r="140" spans="1:12" x14ac:dyDescent="0.3">
      <c r="A140" s="172"/>
      <c r="B140" s="79"/>
      <c r="C140" s="79"/>
      <c r="D140" s="79"/>
      <c r="E140" s="79"/>
      <c r="F140" s="71" t="s">
        <v>122</v>
      </c>
      <c r="G140" s="71" t="s">
        <v>123</v>
      </c>
      <c r="H140" s="71" t="s">
        <v>123</v>
      </c>
      <c r="I140" s="71"/>
      <c r="J140" s="71" t="s">
        <v>34</v>
      </c>
      <c r="K140" s="71"/>
      <c r="L140" s="71" t="s">
        <v>35</v>
      </c>
    </row>
    <row r="141" spans="1:12" x14ac:dyDescent="0.3">
      <c r="A141" s="79"/>
      <c r="B141" s="79"/>
      <c r="C141" s="79"/>
      <c r="D141" s="79"/>
      <c r="E141" s="79"/>
      <c r="F141" s="79">
        <f>AVERAGE(F99:F139)</f>
        <v>2.1538461538461537</v>
      </c>
      <c r="G141" s="71">
        <f>SUM(G99:G139)</f>
        <v>100</v>
      </c>
      <c r="H141" s="71">
        <f>SUM(H99:H139)</f>
        <v>196</v>
      </c>
      <c r="I141" s="71"/>
      <c r="J141" s="70">
        <f>SUM(J99:J139)</f>
        <v>100</v>
      </c>
      <c r="K141" s="70"/>
      <c r="L141" s="70">
        <f>SUM(L99:L139)</f>
        <v>300</v>
      </c>
    </row>
  </sheetData>
  <mergeCells count="317">
    <mergeCell ref="A9:A11"/>
    <mergeCell ref="B9:B11"/>
    <mergeCell ref="C9:C11"/>
    <mergeCell ref="E9:E11"/>
    <mergeCell ref="F9:F11"/>
    <mergeCell ref="I3:I5"/>
    <mergeCell ref="J3:J5"/>
    <mergeCell ref="K3:K5"/>
    <mergeCell ref="L3:L5"/>
    <mergeCell ref="A6:A8"/>
    <mergeCell ref="B6:B8"/>
    <mergeCell ref="C6:C8"/>
    <mergeCell ref="E6:E8"/>
    <mergeCell ref="F6:F8"/>
    <mergeCell ref="G6:G8"/>
    <mergeCell ref="A3:A5"/>
    <mergeCell ref="B3:B5"/>
    <mergeCell ref="E3:E5"/>
    <mergeCell ref="F3:F5"/>
    <mergeCell ref="G3:G5"/>
    <mergeCell ref="H3:H5"/>
    <mergeCell ref="G9:G11"/>
    <mergeCell ref="H9:H11"/>
    <mergeCell ref="I9:I11"/>
    <mergeCell ref="J9:J11"/>
    <mergeCell ref="K9:K11"/>
    <mergeCell ref="L9:L11"/>
    <mergeCell ref="H6:H8"/>
    <mergeCell ref="I6:I8"/>
    <mergeCell ref="J6:J8"/>
    <mergeCell ref="K6:K8"/>
    <mergeCell ref="L6:L8"/>
    <mergeCell ref="H12:H14"/>
    <mergeCell ref="I12:I14"/>
    <mergeCell ref="J12:J14"/>
    <mergeCell ref="K12:K14"/>
    <mergeCell ref="L12:L14"/>
    <mergeCell ref="A15:A20"/>
    <mergeCell ref="B15:B20"/>
    <mergeCell ref="C15:C20"/>
    <mergeCell ref="E15:E17"/>
    <mergeCell ref="F15:F17"/>
    <mergeCell ref="A12:A14"/>
    <mergeCell ref="B12:B14"/>
    <mergeCell ref="C12:C14"/>
    <mergeCell ref="E12:E14"/>
    <mergeCell ref="F12:F14"/>
    <mergeCell ref="G12:G14"/>
    <mergeCell ref="E18:E20"/>
    <mergeCell ref="F18:F20"/>
    <mergeCell ref="I18:I20"/>
    <mergeCell ref="J18:J20"/>
    <mergeCell ref="K18:K20"/>
    <mergeCell ref="L18:L20"/>
    <mergeCell ref="G15:G20"/>
    <mergeCell ref="H15:H20"/>
    <mergeCell ref="I15:I17"/>
    <mergeCell ref="J15:J17"/>
    <mergeCell ref="K15:K17"/>
    <mergeCell ref="L15:L17"/>
    <mergeCell ref="H21:H23"/>
    <mergeCell ref="I21:I23"/>
    <mergeCell ref="J21:J23"/>
    <mergeCell ref="K21:K23"/>
    <mergeCell ref="L21:L23"/>
    <mergeCell ref="A29:A34"/>
    <mergeCell ref="B29:B31"/>
    <mergeCell ref="E29:E31"/>
    <mergeCell ref="F29:F31"/>
    <mergeCell ref="G29:G34"/>
    <mergeCell ref="A21:A23"/>
    <mergeCell ref="B21:B23"/>
    <mergeCell ref="C21:C23"/>
    <mergeCell ref="E21:E23"/>
    <mergeCell ref="F21:F23"/>
    <mergeCell ref="G21:G23"/>
    <mergeCell ref="H29:H34"/>
    <mergeCell ref="I29:I31"/>
    <mergeCell ref="J29:J34"/>
    <mergeCell ref="K29:K31"/>
    <mergeCell ref="L29:L34"/>
    <mergeCell ref="B32:B34"/>
    <mergeCell ref="E32:E34"/>
    <mergeCell ref="F32:F34"/>
    <mergeCell ref="I32:I34"/>
    <mergeCell ref="K32:K34"/>
    <mergeCell ref="I35:I37"/>
    <mergeCell ref="J35:J40"/>
    <mergeCell ref="K35:K37"/>
    <mergeCell ref="L35:L40"/>
    <mergeCell ref="E38:E40"/>
    <mergeCell ref="F38:F40"/>
    <mergeCell ref="I38:I40"/>
    <mergeCell ref="K38:K40"/>
    <mergeCell ref="A35:A40"/>
    <mergeCell ref="B35:B40"/>
    <mergeCell ref="E35:E37"/>
    <mergeCell ref="F35:F37"/>
    <mergeCell ref="G35:G40"/>
    <mergeCell ref="H35:H40"/>
    <mergeCell ref="H41:H43"/>
    <mergeCell ref="I41:I43"/>
    <mergeCell ref="J41:J43"/>
    <mergeCell ref="K41:K43"/>
    <mergeCell ref="L41:L43"/>
    <mergeCell ref="A44:A51"/>
    <mergeCell ref="B44:B51"/>
    <mergeCell ref="E44:E47"/>
    <mergeCell ref="F44:F47"/>
    <mergeCell ref="G44:G51"/>
    <mergeCell ref="A41:A43"/>
    <mergeCell ref="B41:B43"/>
    <mergeCell ref="C41:C43"/>
    <mergeCell ref="E41:E43"/>
    <mergeCell ref="F41:F43"/>
    <mergeCell ref="G41:G43"/>
    <mergeCell ref="H44:H51"/>
    <mergeCell ref="I44:I47"/>
    <mergeCell ref="J44:J51"/>
    <mergeCell ref="K44:K47"/>
    <mergeCell ref="L44:L51"/>
    <mergeCell ref="E48:E51"/>
    <mergeCell ref="F48:F51"/>
    <mergeCell ref="I48:I51"/>
    <mergeCell ref="K48:K51"/>
    <mergeCell ref="H57:H59"/>
    <mergeCell ref="I57:I59"/>
    <mergeCell ref="J57:J59"/>
    <mergeCell ref="K57:K59"/>
    <mergeCell ref="L57:L59"/>
    <mergeCell ref="A57:A59"/>
    <mergeCell ref="B57:B59"/>
    <mergeCell ref="C57:C59"/>
    <mergeCell ref="E57:E59"/>
    <mergeCell ref="F57:F59"/>
    <mergeCell ref="G57:G59"/>
    <mergeCell ref="H60:H62"/>
    <mergeCell ref="I60:I62"/>
    <mergeCell ref="J60:J62"/>
    <mergeCell ref="K60:K62"/>
    <mergeCell ref="L60:L62"/>
    <mergeCell ref="A60:A62"/>
    <mergeCell ref="B60:B62"/>
    <mergeCell ref="C60:C62"/>
    <mergeCell ref="E60:E62"/>
    <mergeCell ref="F60:F62"/>
    <mergeCell ref="G60:G62"/>
    <mergeCell ref="H63:H65"/>
    <mergeCell ref="I63:I65"/>
    <mergeCell ref="J63:J65"/>
    <mergeCell ref="K63:K65"/>
    <mergeCell ref="L63:L65"/>
    <mergeCell ref="A63:A65"/>
    <mergeCell ref="B63:B65"/>
    <mergeCell ref="C63:C65"/>
    <mergeCell ref="E63:E65"/>
    <mergeCell ref="F63:F65"/>
    <mergeCell ref="G63:G65"/>
    <mergeCell ref="F71:F73"/>
    <mergeCell ref="G71:G73"/>
    <mergeCell ref="H71:H73"/>
    <mergeCell ref="I71:I73"/>
    <mergeCell ref="J71:J73"/>
    <mergeCell ref="K71:K73"/>
    <mergeCell ref="L71:L73"/>
    <mergeCell ref="A71:A73"/>
    <mergeCell ref="B71:B73"/>
    <mergeCell ref="C71:C73"/>
    <mergeCell ref="E71:E73"/>
    <mergeCell ref="A77:A79"/>
    <mergeCell ref="B77:B79"/>
    <mergeCell ref="C77:C79"/>
    <mergeCell ref="E77:E79"/>
    <mergeCell ref="F77:F79"/>
    <mergeCell ref="A74:A76"/>
    <mergeCell ref="B74:B76"/>
    <mergeCell ref="C74:C76"/>
    <mergeCell ref="E74:E76"/>
    <mergeCell ref="F74:F76"/>
    <mergeCell ref="G77:G79"/>
    <mergeCell ref="H77:H79"/>
    <mergeCell ref="I77:I79"/>
    <mergeCell ref="J77:J79"/>
    <mergeCell ref="K77:K79"/>
    <mergeCell ref="L77:L79"/>
    <mergeCell ref="H74:H76"/>
    <mergeCell ref="I74:I76"/>
    <mergeCell ref="J74:J76"/>
    <mergeCell ref="K74:K76"/>
    <mergeCell ref="L74:L76"/>
    <mergeCell ref="G74:G76"/>
    <mergeCell ref="H85:H87"/>
    <mergeCell ref="I85:I87"/>
    <mergeCell ref="J85:J87"/>
    <mergeCell ref="K85:K87"/>
    <mergeCell ref="L85:L87"/>
    <mergeCell ref="A85:A87"/>
    <mergeCell ref="B85:B87"/>
    <mergeCell ref="C85:C87"/>
    <mergeCell ref="E85:E87"/>
    <mergeCell ref="F85:F87"/>
    <mergeCell ref="G85:G87"/>
    <mergeCell ref="H88:H90"/>
    <mergeCell ref="I88:I90"/>
    <mergeCell ref="J88:J90"/>
    <mergeCell ref="K88:K90"/>
    <mergeCell ref="L88:L90"/>
    <mergeCell ref="A88:A90"/>
    <mergeCell ref="B88:B90"/>
    <mergeCell ref="C88:C90"/>
    <mergeCell ref="E88:E90"/>
    <mergeCell ref="F88:F90"/>
    <mergeCell ref="G88:G90"/>
    <mergeCell ref="H91:H93"/>
    <mergeCell ref="I91:I93"/>
    <mergeCell ref="J91:J93"/>
    <mergeCell ref="K91:K93"/>
    <mergeCell ref="L91:L93"/>
    <mergeCell ref="A91:A93"/>
    <mergeCell ref="B91:B93"/>
    <mergeCell ref="C91:C93"/>
    <mergeCell ref="E91:E93"/>
    <mergeCell ref="F91:F93"/>
    <mergeCell ref="G91:G93"/>
    <mergeCell ref="I99:I101"/>
    <mergeCell ref="J99:J105"/>
    <mergeCell ref="K99:K101"/>
    <mergeCell ref="L99:L105"/>
    <mergeCell ref="E102:E105"/>
    <mergeCell ref="F102:F105"/>
    <mergeCell ref="I102:I105"/>
    <mergeCell ref="K102:K105"/>
    <mergeCell ref="A99:A105"/>
    <mergeCell ref="B99:B105"/>
    <mergeCell ref="E99:E101"/>
    <mergeCell ref="F99:F101"/>
    <mergeCell ref="G99:G105"/>
    <mergeCell ref="H99:H105"/>
    <mergeCell ref="K113:K115"/>
    <mergeCell ref="E116:E118"/>
    <mergeCell ref="F116:F118"/>
    <mergeCell ref="I116:I118"/>
    <mergeCell ref="K116:K118"/>
    <mergeCell ref="I106:I108"/>
    <mergeCell ref="J106:J121"/>
    <mergeCell ref="K106:K108"/>
    <mergeCell ref="L106:L121"/>
    <mergeCell ref="E109:E112"/>
    <mergeCell ref="F109:F112"/>
    <mergeCell ref="I109:I112"/>
    <mergeCell ref="K109:K112"/>
    <mergeCell ref="E113:E115"/>
    <mergeCell ref="F113:F115"/>
    <mergeCell ref="E106:E108"/>
    <mergeCell ref="F106:F108"/>
    <mergeCell ref="G106:G121"/>
    <mergeCell ref="H106:H121"/>
    <mergeCell ref="E119:E121"/>
    <mergeCell ref="F119:F121"/>
    <mergeCell ref="A122:A127"/>
    <mergeCell ref="B122:B127"/>
    <mergeCell ref="C122:C127"/>
    <mergeCell ref="E122:E124"/>
    <mergeCell ref="F122:F124"/>
    <mergeCell ref="G122:G127"/>
    <mergeCell ref="H122:H127"/>
    <mergeCell ref="I122:I124"/>
    <mergeCell ref="I113:I115"/>
    <mergeCell ref="A106:A121"/>
    <mergeCell ref="B106:B112"/>
    <mergeCell ref="B113:B121"/>
    <mergeCell ref="J122:J127"/>
    <mergeCell ref="K122:K124"/>
    <mergeCell ref="L122:L127"/>
    <mergeCell ref="E125:E127"/>
    <mergeCell ref="F125:F127"/>
    <mergeCell ref="I125:I127"/>
    <mergeCell ref="K125:K127"/>
    <mergeCell ref="I119:I121"/>
    <mergeCell ref="K119:K121"/>
    <mergeCell ref="I128:I130"/>
    <mergeCell ref="J128:J130"/>
    <mergeCell ref="K128:K130"/>
    <mergeCell ref="L128:L130"/>
    <mergeCell ref="A131:A136"/>
    <mergeCell ref="B131:B133"/>
    <mergeCell ref="C131:C133"/>
    <mergeCell ref="E131:E133"/>
    <mergeCell ref="F131:F133"/>
    <mergeCell ref="G131:G136"/>
    <mergeCell ref="A128:A130"/>
    <mergeCell ref="B128:B130"/>
    <mergeCell ref="E128:E130"/>
    <mergeCell ref="F128:F130"/>
    <mergeCell ref="G128:G130"/>
    <mergeCell ref="H128:H130"/>
    <mergeCell ref="L137:L139"/>
    <mergeCell ref="K134:K136"/>
    <mergeCell ref="A137:A139"/>
    <mergeCell ref="B137:B139"/>
    <mergeCell ref="E137:E139"/>
    <mergeCell ref="F137:F139"/>
    <mergeCell ref="G137:G139"/>
    <mergeCell ref="H137:H139"/>
    <mergeCell ref="I137:I139"/>
    <mergeCell ref="J137:J139"/>
    <mergeCell ref="K137:K139"/>
    <mergeCell ref="H131:H136"/>
    <mergeCell ref="I131:I133"/>
    <mergeCell ref="J131:J136"/>
    <mergeCell ref="K131:K133"/>
    <mergeCell ref="L131:L136"/>
    <mergeCell ref="B134:B136"/>
    <mergeCell ref="C134:C136"/>
    <mergeCell ref="E134:E136"/>
    <mergeCell ref="F134:F136"/>
    <mergeCell ref="I134:I136"/>
  </mergeCells>
  <conditionalFormatting sqref="F3:F26 I35:I51 K35:K51 F29:F53 I57:I65 K57:K65 F57:F67">
    <cfRule type="colorScale" priority="20">
      <colorScale>
        <cfvo type="num" val="1"/>
        <cfvo type="num" val="2"/>
        <cfvo type="num" val="3"/>
        <color rgb="FFFF0000"/>
        <color rgb="FFFFFF00"/>
        <color rgb="FF00B050"/>
      </colorScale>
    </cfRule>
  </conditionalFormatting>
  <conditionalFormatting sqref="I3:I23">
    <cfRule type="colorScale" priority="19">
      <colorScale>
        <cfvo type="num" val="1"/>
        <cfvo type="num" val="2"/>
        <cfvo type="num" val="3"/>
        <color rgb="FFFF0000"/>
        <color rgb="FFFFFF00"/>
        <color rgb="FF00B050"/>
      </colorScale>
    </cfRule>
  </conditionalFormatting>
  <conditionalFormatting sqref="K3:K23">
    <cfRule type="colorScale" priority="18">
      <colorScale>
        <cfvo type="num" val="1"/>
        <cfvo type="num" val="2"/>
        <cfvo type="num" val="3"/>
        <color rgb="FFFF0000"/>
        <color rgb="FFFFFF00"/>
        <color rgb="FF00B050"/>
      </colorScale>
    </cfRule>
  </conditionalFormatting>
  <conditionalFormatting sqref="I29:I34">
    <cfRule type="colorScale" priority="16">
      <colorScale>
        <cfvo type="num" val="1"/>
        <cfvo type="num" val="2"/>
        <cfvo type="num" val="3"/>
        <color rgb="FFFF0000"/>
        <color rgb="FFFFFF00"/>
        <color rgb="FF00B050"/>
      </colorScale>
    </cfRule>
  </conditionalFormatting>
  <conditionalFormatting sqref="K29:K34">
    <cfRule type="colorScale" priority="13">
      <colorScale>
        <cfvo type="num" val="1"/>
        <cfvo type="num" val="2"/>
        <cfvo type="num" val="3"/>
        <color rgb="FFFF0000"/>
        <color rgb="FFFFFF00"/>
        <color rgb="FF00B050"/>
      </colorScale>
    </cfRule>
  </conditionalFormatting>
  <conditionalFormatting sqref="F71:F81">
    <cfRule type="colorScale" priority="9">
      <colorScale>
        <cfvo type="num" val="1"/>
        <cfvo type="num" val="2"/>
        <cfvo type="num" val="3"/>
        <color rgb="FFFF0000"/>
        <color rgb="FFFFFF00"/>
        <color rgb="FF00B050"/>
      </colorScale>
    </cfRule>
  </conditionalFormatting>
  <conditionalFormatting sqref="I71:I79">
    <cfRule type="colorScale" priority="8">
      <colorScale>
        <cfvo type="num" val="1"/>
        <cfvo type="num" val="2"/>
        <cfvo type="num" val="3"/>
        <color rgb="FFFF0000"/>
        <color rgb="FFFFFF00"/>
        <color rgb="FF00B050"/>
      </colorScale>
    </cfRule>
  </conditionalFormatting>
  <conditionalFormatting sqref="K71:K79">
    <cfRule type="colorScale" priority="7">
      <colorScale>
        <cfvo type="num" val="1"/>
        <cfvo type="num" val="2"/>
        <cfvo type="num" val="3"/>
        <color rgb="FFFF0000"/>
        <color rgb="FFFFFF00"/>
        <color rgb="FF00B050"/>
      </colorScale>
    </cfRule>
  </conditionalFormatting>
  <conditionalFormatting sqref="F85:F95">
    <cfRule type="colorScale" priority="6">
      <colorScale>
        <cfvo type="num" val="1"/>
        <cfvo type="num" val="2"/>
        <cfvo type="num" val="3"/>
        <color rgb="FFFF0000"/>
        <color rgb="FFFFFF00"/>
        <color rgb="FF00B050"/>
      </colorScale>
    </cfRule>
  </conditionalFormatting>
  <conditionalFormatting sqref="I85:I93">
    <cfRule type="colorScale" priority="5">
      <colorScale>
        <cfvo type="num" val="1"/>
        <cfvo type="num" val="2"/>
        <cfvo type="num" val="3"/>
        <color rgb="FFFF0000"/>
        <color rgb="FFFFFF00"/>
        <color rgb="FF00B050"/>
      </colorScale>
    </cfRule>
  </conditionalFormatting>
  <conditionalFormatting sqref="K85:K93">
    <cfRule type="colorScale" priority="4">
      <colorScale>
        <cfvo type="num" val="1"/>
        <cfvo type="num" val="2"/>
        <cfvo type="num" val="3"/>
        <color rgb="FFFF0000"/>
        <color rgb="FFFFFF00"/>
        <color rgb="FF00B050"/>
      </colorScale>
    </cfRule>
  </conditionalFormatting>
  <conditionalFormatting sqref="F99:F141">
    <cfRule type="colorScale" priority="3">
      <colorScale>
        <cfvo type="num" val="1"/>
        <cfvo type="num" val="2"/>
        <cfvo type="num" val="3"/>
        <color rgb="FFFF0000"/>
        <color rgb="FFFFFF00"/>
        <color rgb="FF00B050"/>
      </colorScale>
    </cfRule>
  </conditionalFormatting>
  <conditionalFormatting sqref="I99:I139">
    <cfRule type="colorScale" priority="2">
      <colorScale>
        <cfvo type="num" val="1"/>
        <cfvo type="num" val="2"/>
        <cfvo type="num" val="3"/>
        <color rgb="FFFF0000"/>
        <color rgb="FFFFFF00"/>
        <color rgb="FF00B050"/>
      </colorScale>
    </cfRule>
  </conditionalFormatting>
  <conditionalFormatting sqref="K99:K139">
    <cfRule type="colorScale" priority="1">
      <colorScale>
        <cfvo type="num" val="1"/>
        <cfvo type="num" val="2"/>
        <cfvo type="num" val="3"/>
        <color rgb="FFFF0000"/>
        <color rgb="FFFFFF00"/>
        <color rgb="FF00B050"/>
      </colorScale>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8"/>
  <sheetViews>
    <sheetView topLeftCell="B74" zoomScale="90" zoomScaleNormal="90" workbookViewId="0">
      <selection activeCell="H89" sqref="H89"/>
    </sheetView>
  </sheetViews>
  <sheetFormatPr defaultRowHeight="14.4" x14ac:dyDescent="0.3"/>
  <cols>
    <col min="1" max="1" width="57.44140625" customWidth="1"/>
    <col min="2" max="2" width="16.21875" customWidth="1"/>
    <col min="3" max="3" width="15.44140625" customWidth="1"/>
    <col min="4" max="4" width="26.33203125" customWidth="1"/>
    <col min="5" max="5" width="14.6640625" customWidth="1"/>
    <col min="6" max="6" width="13.33203125" customWidth="1"/>
    <col min="7" max="7" width="11.6640625" customWidth="1"/>
  </cols>
  <sheetData>
    <row r="1" spans="1:19" ht="18" x14ac:dyDescent="0.35">
      <c r="A1" s="53" t="s">
        <v>56</v>
      </c>
      <c r="B1" s="53"/>
    </row>
    <row r="3" spans="1:19" x14ac:dyDescent="0.3">
      <c r="A3" s="1" t="s">
        <v>0</v>
      </c>
      <c r="B3" s="222"/>
      <c r="E3" s="56"/>
      <c r="F3" s="55"/>
      <c r="G3" s="55"/>
      <c r="H3" s="55"/>
      <c r="I3" s="55"/>
      <c r="J3" s="55"/>
      <c r="K3" s="55"/>
      <c r="L3" s="55"/>
      <c r="M3" s="55"/>
      <c r="N3" s="55"/>
      <c r="O3" s="55"/>
      <c r="P3" s="55"/>
      <c r="Q3" s="55"/>
      <c r="R3" s="55"/>
      <c r="S3" s="55"/>
    </row>
    <row r="4" spans="1:19" x14ac:dyDescent="0.3">
      <c r="A4" s="2" t="s">
        <v>1</v>
      </c>
      <c r="B4" s="223" t="s">
        <v>60</v>
      </c>
      <c r="C4" s="2" t="s">
        <v>2</v>
      </c>
      <c r="D4" t="s">
        <v>30</v>
      </c>
      <c r="E4" s="55"/>
      <c r="F4" s="55"/>
      <c r="G4" s="55"/>
      <c r="H4" s="55"/>
      <c r="I4" s="55"/>
      <c r="J4" s="55"/>
      <c r="K4" s="55"/>
      <c r="L4" s="55"/>
      <c r="M4" s="55"/>
      <c r="N4" s="55"/>
      <c r="O4" s="55"/>
      <c r="P4" s="55"/>
      <c r="Q4" s="55"/>
      <c r="R4" s="55"/>
      <c r="S4" s="55"/>
    </row>
    <row r="5" spans="1:19" x14ac:dyDescent="0.3">
      <c r="A5" s="3" t="s">
        <v>3</v>
      </c>
      <c r="B5" s="211">
        <f>'Komposit Zona A'!F4</f>
        <v>3</v>
      </c>
      <c r="C5" s="8">
        <f>'Komposit Zona A'!$H$4</f>
        <v>120</v>
      </c>
      <c r="E5" s="55"/>
      <c r="F5" s="19"/>
      <c r="G5" s="19"/>
      <c r="H5" s="20"/>
      <c r="I5" s="55"/>
      <c r="J5" s="55"/>
      <c r="K5" s="55"/>
      <c r="L5" s="55"/>
      <c r="M5" s="55"/>
      <c r="N5" s="55"/>
      <c r="O5" s="55"/>
      <c r="P5" s="55"/>
      <c r="Q5" s="55"/>
      <c r="R5" s="55"/>
      <c r="S5" s="55"/>
    </row>
    <row r="6" spans="1:19" x14ac:dyDescent="0.3">
      <c r="A6" s="3" t="s">
        <v>4</v>
      </c>
      <c r="B6" s="211">
        <f>'Komposit Zona A'!F7</f>
        <v>2</v>
      </c>
      <c r="C6" s="8">
        <f>'Komposit Zona A'!$H$7</f>
        <v>40</v>
      </c>
      <c r="E6" s="55"/>
      <c r="F6" s="27"/>
      <c r="G6" s="27"/>
      <c r="H6" s="27"/>
      <c r="I6" s="55"/>
      <c r="J6" s="55"/>
      <c r="K6" s="55"/>
      <c r="L6" s="55"/>
      <c r="M6" s="55"/>
      <c r="N6" s="55"/>
      <c r="O6" s="55"/>
      <c r="P6" s="55"/>
      <c r="Q6" s="55"/>
      <c r="R6" s="55"/>
      <c r="S6" s="55"/>
    </row>
    <row r="7" spans="1:19" x14ac:dyDescent="0.3">
      <c r="A7" s="3" t="s">
        <v>5</v>
      </c>
      <c r="B7" s="211">
        <f>'Komposit Zona A'!F10</f>
        <v>2</v>
      </c>
      <c r="C7" s="8">
        <f>'Komposit Zona A'!$H$10</f>
        <v>30</v>
      </c>
      <c r="E7" s="55"/>
      <c r="F7" s="27"/>
      <c r="G7" s="27"/>
      <c r="H7" s="27"/>
      <c r="I7" s="55"/>
      <c r="J7" s="55"/>
      <c r="K7" s="55"/>
      <c r="L7" s="55"/>
      <c r="M7" s="55"/>
      <c r="N7" s="55"/>
      <c r="O7" s="55"/>
      <c r="P7" s="55"/>
      <c r="Q7" s="55"/>
      <c r="R7" s="55"/>
      <c r="S7" s="55"/>
    </row>
    <row r="8" spans="1:19" x14ac:dyDescent="0.3">
      <c r="A8" s="3" t="s">
        <v>6</v>
      </c>
      <c r="B8" s="211">
        <f>'Komposit Zona A'!F7</f>
        <v>2</v>
      </c>
      <c r="C8" s="8">
        <f>'Komposit Zona A'!$H$13</f>
        <v>20</v>
      </c>
      <c r="E8" s="55"/>
      <c r="F8" s="27"/>
      <c r="G8" s="27"/>
      <c r="H8" s="55"/>
      <c r="I8" s="55"/>
      <c r="J8" s="55"/>
      <c r="K8" s="55"/>
      <c r="L8" s="55"/>
      <c r="M8" s="55"/>
      <c r="N8" s="55"/>
      <c r="O8" s="55"/>
      <c r="P8" s="55"/>
      <c r="Q8" s="55"/>
      <c r="R8" s="55"/>
      <c r="S8" s="55"/>
    </row>
    <row r="9" spans="1:19" x14ac:dyDescent="0.3">
      <c r="A9" s="3" t="s">
        <v>7</v>
      </c>
      <c r="B9" s="211">
        <f>AVERAGE('Komposit Zona A'!F16:F21)</f>
        <v>1.5</v>
      </c>
      <c r="C9" s="8">
        <f>'Komposit Zona A'!$H$16</f>
        <v>15</v>
      </c>
      <c r="E9" s="55"/>
      <c r="F9" s="27"/>
      <c r="G9" s="27"/>
      <c r="H9" s="55"/>
      <c r="I9" s="55"/>
      <c r="J9" s="55"/>
      <c r="K9" s="55"/>
      <c r="L9" s="55"/>
      <c r="M9" s="55"/>
      <c r="N9" s="55"/>
      <c r="O9" s="55"/>
      <c r="P9" s="55"/>
      <c r="Q9" s="55"/>
      <c r="R9" s="55"/>
      <c r="S9" s="55"/>
    </row>
    <row r="10" spans="1:19" x14ac:dyDescent="0.3">
      <c r="A10" s="3" t="s">
        <v>8</v>
      </c>
      <c r="B10" s="211">
        <f>'Komposit Zona A'!F22</f>
        <v>3</v>
      </c>
      <c r="C10" s="8">
        <f>'Komposit Zona A'!$H$22</f>
        <v>15</v>
      </c>
      <c r="E10" s="55"/>
      <c r="F10" s="55"/>
      <c r="G10" s="55"/>
      <c r="H10" s="55"/>
      <c r="I10" s="55"/>
      <c r="J10" s="55"/>
      <c r="K10" s="55"/>
      <c r="L10" s="55"/>
      <c r="M10" s="55"/>
      <c r="N10" s="55"/>
      <c r="O10" s="55"/>
      <c r="P10" s="55"/>
      <c r="Q10" s="55"/>
      <c r="R10" s="55"/>
      <c r="S10" s="55"/>
    </row>
    <row r="11" spans="1:19" x14ac:dyDescent="0.3">
      <c r="A11" s="10" t="s">
        <v>31</v>
      </c>
      <c r="B11" s="211"/>
      <c r="C11" s="11">
        <f>SUM(C5:C10)</f>
        <v>240</v>
      </c>
      <c r="D11" s="125">
        <f>'Komposit Zona A'!$F$26</f>
        <v>2</v>
      </c>
      <c r="E11" s="27"/>
      <c r="F11" s="55"/>
      <c r="G11" s="55"/>
      <c r="H11" s="55"/>
      <c r="I11" s="55"/>
      <c r="J11" s="55"/>
      <c r="K11" s="55"/>
      <c r="L11" s="55"/>
      <c r="M11" s="55"/>
      <c r="N11" s="55"/>
      <c r="O11" s="55"/>
      <c r="P11" s="55"/>
      <c r="Q11" s="55"/>
      <c r="R11" s="55"/>
      <c r="S11" s="55"/>
    </row>
    <row r="12" spans="1:19" x14ac:dyDescent="0.3">
      <c r="A12" s="13" t="s">
        <v>34</v>
      </c>
      <c r="B12" s="224"/>
      <c r="C12" s="7">
        <f>'Komposit Zona A'!$J$25</f>
        <v>100</v>
      </c>
      <c r="E12" s="55"/>
      <c r="F12" s="55"/>
      <c r="G12" s="55"/>
      <c r="H12" s="55"/>
      <c r="I12" s="55"/>
      <c r="J12" s="55"/>
      <c r="K12" s="55"/>
      <c r="L12" s="55"/>
      <c r="M12" s="55"/>
      <c r="N12" s="55"/>
      <c r="O12" s="55"/>
      <c r="P12" s="55"/>
      <c r="Q12" s="55"/>
      <c r="R12" s="55"/>
      <c r="S12" s="55"/>
    </row>
    <row r="13" spans="1:19" x14ac:dyDescent="0.3">
      <c r="A13" s="13" t="s">
        <v>35</v>
      </c>
      <c r="B13" s="224"/>
      <c r="C13" s="7">
        <f>'Komposit Zona A'!$L$25</f>
        <v>300</v>
      </c>
      <c r="E13" s="55"/>
      <c r="F13" s="27"/>
      <c r="G13" s="55"/>
      <c r="H13" s="55"/>
      <c r="I13" s="55"/>
      <c r="J13" s="55"/>
      <c r="K13" s="55"/>
      <c r="L13" s="55"/>
      <c r="M13" s="55"/>
      <c r="N13" s="55"/>
      <c r="O13" s="55"/>
      <c r="P13" s="55"/>
      <c r="Q13" s="55"/>
      <c r="R13" s="55"/>
      <c r="S13" s="55"/>
    </row>
    <row r="14" spans="1:19" x14ac:dyDescent="0.3">
      <c r="B14" s="225"/>
      <c r="C14" s="5"/>
      <c r="E14" s="55"/>
      <c r="F14" s="27"/>
      <c r="G14" s="55"/>
      <c r="H14" s="55"/>
      <c r="I14" s="55"/>
      <c r="J14" s="55"/>
      <c r="K14" s="55"/>
      <c r="L14" s="55"/>
      <c r="M14" s="55"/>
      <c r="N14" s="55"/>
      <c r="O14" s="55"/>
      <c r="P14" s="55"/>
      <c r="Q14" s="55"/>
      <c r="R14" s="55"/>
      <c r="S14" s="55"/>
    </row>
    <row r="15" spans="1:19" x14ac:dyDescent="0.3">
      <c r="B15" s="225"/>
      <c r="C15" s="5"/>
      <c r="E15" s="55"/>
      <c r="F15" s="55"/>
      <c r="G15" s="55"/>
      <c r="H15" s="55"/>
      <c r="I15" s="55"/>
      <c r="J15" s="55"/>
      <c r="K15" s="55"/>
      <c r="L15" s="55"/>
      <c r="M15" s="55"/>
      <c r="N15" s="55"/>
      <c r="O15" s="55"/>
      <c r="P15" s="55"/>
      <c r="Q15" s="55"/>
      <c r="R15" s="55"/>
      <c r="S15" s="55"/>
    </row>
    <row r="16" spans="1:19" x14ac:dyDescent="0.3">
      <c r="A16" s="1" t="s">
        <v>9</v>
      </c>
      <c r="B16" s="222"/>
      <c r="E16" s="56"/>
      <c r="F16" s="55"/>
      <c r="G16" s="55"/>
      <c r="H16" s="55"/>
      <c r="I16" s="55"/>
      <c r="J16" s="55"/>
      <c r="K16" s="55"/>
      <c r="L16" s="55"/>
      <c r="M16" s="55"/>
      <c r="N16" s="55"/>
      <c r="O16" s="55"/>
      <c r="P16" s="55"/>
      <c r="Q16" s="55"/>
      <c r="R16" s="55"/>
      <c r="S16" s="55"/>
    </row>
    <row r="17" spans="1:19" x14ac:dyDescent="0.3">
      <c r="A17" s="2" t="s">
        <v>1</v>
      </c>
      <c r="B17" s="223" t="s">
        <v>60</v>
      </c>
      <c r="C17" s="2" t="s">
        <v>2</v>
      </c>
      <c r="D17" t="s">
        <v>30</v>
      </c>
      <c r="E17" s="55"/>
      <c r="F17" s="55"/>
      <c r="G17" s="55"/>
      <c r="H17" s="55"/>
      <c r="I17" s="55"/>
      <c r="J17" s="55"/>
      <c r="K17" s="55"/>
      <c r="L17" s="55"/>
      <c r="M17" s="55"/>
      <c r="N17" s="55"/>
      <c r="O17" s="55"/>
      <c r="P17" s="55"/>
      <c r="Q17" s="55"/>
      <c r="R17" s="55"/>
      <c r="S17" s="55"/>
    </row>
    <row r="18" spans="1:19" x14ac:dyDescent="0.3">
      <c r="A18" s="3" t="s">
        <v>10</v>
      </c>
      <c r="B18" s="226">
        <f>AVERAGE('Komposit Zona A'!F30:F35)</f>
        <v>2.5</v>
      </c>
      <c r="C18" s="7">
        <f>'Komposit Zona A'!$H$30</f>
        <v>85</v>
      </c>
      <c r="E18" s="55"/>
      <c r="F18" s="27"/>
      <c r="G18" s="27"/>
      <c r="H18" s="20"/>
      <c r="I18" s="55"/>
      <c r="J18" s="55"/>
      <c r="K18" s="55"/>
      <c r="L18" s="55"/>
      <c r="M18" s="55"/>
      <c r="N18" s="55"/>
      <c r="O18" s="55"/>
      <c r="P18" s="55"/>
      <c r="Q18" s="55"/>
      <c r="R18" s="55"/>
      <c r="S18" s="55"/>
    </row>
    <row r="19" spans="1:19" x14ac:dyDescent="0.3">
      <c r="A19" s="3" t="s">
        <v>11</v>
      </c>
      <c r="B19" s="226"/>
      <c r="C19" s="7" t="s">
        <v>32</v>
      </c>
      <c r="E19" s="21"/>
      <c r="F19" s="19"/>
      <c r="G19" s="19"/>
      <c r="H19" s="20"/>
      <c r="I19" s="55"/>
      <c r="J19" s="55"/>
      <c r="K19" s="55"/>
      <c r="L19" s="55"/>
      <c r="M19" s="55"/>
      <c r="N19" s="55"/>
      <c r="O19" s="55"/>
      <c r="P19" s="55"/>
      <c r="Q19" s="55"/>
      <c r="R19" s="55"/>
      <c r="S19" s="55"/>
    </row>
    <row r="20" spans="1:19" x14ac:dyDescent="0.3">
      <c r="A20" s="3" t="s">
        <v>12</v>
      </c>
      <c r="B20" s="226"/>
      <c r="C20" s="7" t="s">
        <v>32</v>
      </c>
      <c r="E20" s="21"/>
      <c r="F20" s="19"/>
      <c r="G20" s="19"/>
      <c r="H20" s="21"/>
      <c r="I20" s="55"/>
      <c r="J20" s="55"/>
      <c r="K20" s="55"/>
      <c r="L20" s="55"/>
      <c r="M20" s="55"/>
      <c r="N20" s="55"/>
      <c r="O20" s="55"/>
      <c r="P20" s="55"/>
      <c r="Q20" s="55"/>
      <c r="R20" s="55"/>
      <c r="S20" s="55"/>
    </row>
    <row r="21" spans="1:19" x14ac:dyDescent="0.3">
      <c r="A21" s="3" t="s">
        <v>13</v>
      </c>
      <c r="B21" s="226">
        <f>AVERAGE('Komposit Zona A'!F36:F41)</f>
        <v>1.5</v>
      </c>
      <c r="C21" s="7">
        <f>'Komposit Zona A'!$H$36</f>
        <v>37.5</v>
      </c>
      <c r="E21" s="55"/>
      <c r="F21" s="27"/>
      <c r="G21" s="27"/>
      <c r="H21" s="55"/>
      <c r="I21" s="55"/>
      <c r="J21" s="55"/>
      <c r="K21" s="55"/>
      <c r="L21" s="55"/>
      <c r="M21" s="55"/>
      <c r="N21" s="55"/>
      <c r="O21" s="55"/>
      <c r="P21" s="55"/>
      <c r="Q21" s="55"/>
      <c r="R21" s="55"/>
      <c r="S21" s="55"/>
    </row>
    <row r="22" spans="1:19" x14ac:dyDescent="0.3">
      <c r="A22" s="3" t="s">
        <v>14</v>
      </c>
      <c r="B22" s="226">
        <f>'Komposit Zona A'!F42</f>
        <v>1</v>
      </c>
      <c r="C22" s="7">
        <f>'Komposit Zona A'!$H$42</f>
        <v>25</v>
      </c>
      <c r="E22" s="55"/>
      <c r="F22" s="27"/>
      <c r="G22" s="27"/>
      <c r="H22" s="55"/>
      <c r="I22" s="55"/>
      <c r="J22" s="55"/>
      <c r="K22" s="55"/>
      <c r="L22" s="55"/>
      <c r="M22" s="55"/>
      <c r="N22" s="55"/>
      <c r="O22" s="55"/>
      <c r="P22" s="55"/>
      <c r="Q22" s="55"/>
      <c r="R22" s="55"/>
      <c r="S22" s="55"/>
    </row>
    <row r="23" spans="1:19" x14ac:dyDescent="0.3">
      <c r="A23" s="3" t="s">
        <v>15</v>
      </c>
      <c r="B23" s="226">
        <f>AVERAGE('Komposit Zona A'!F45:F52)</f>
        <v>1</v>
      </c>
      <c r="C23" s="7">
        <f>'Komposit Zona A'!$H$45</f>
        <v>16</v>
      </c>
      <c r="E23" s="55"/>
      <c r="F23" s="27"/>
      <c r="G23" s="55"/>
      <c r="H23" s="55"/>
      <c r="I23" s="55"/>
      <c r="J23" s="55"/>
      <c r="K23" s="55"/>
      <c r="L23" s="55"/>
      <c r="M23" s="55"/>
      <c r="N23" s="55"/>
      <c r="O23" s="55"/>
      <c r="P23" s="55"/>
      <c r="Q23" s="55"/>
      <c r="R23" s="55"/>
      <c r="S23" s="55"/>
    </row>
    <row r="24" spans="1:19" ht="15.6" x14ac:dyDescent="0.3">
      <c r="A24" s="13" t="s">
        <v>31</v>
      </c>
      <c r="B24" s="224"/>
      <c r="C24" s="9">
        <f>'Komposit Zona A'!H54</f>
        <v>163.5</v>
      </c>
      <c r="D24" s="12">
        <f>'Komposit Zona A'!F54</f>
        <v>1.6666666666666667</v>
      </c>
      <c r="E24" s="55"/>
      <c r="F24" s="55"/>
      <c r="G24" s="27"/>
      <c r="H24" s="55"/>
      <c r="I24" s="55"/>
      <c r="J24" s="55"/>
      <c r="K24" s="55"/>
      <c r="L24" s="55"/>
      <c r="M24" s="55"/>
      <c r="N24" s="55"/>
      <c r="O24" s="55"/>
      <c r="P24" s="55"/>
      <c r="Q24" s="55"/>
      <c r="R24" s="55"/>
      <c r="S24" s="55"/>
    </row>
    <row r="25" spans="1:19" x14ac:dyDescent="0.3">
      <c r="A25" s="13" t="s">
        <v>34</v>
      </c>
      <c r="B25" s="224"/>
      <c r="C25" s="15">
        <f>'Komposit Zona A'!J53</f>
        <v>100</v>
      </c>
      <c r="E25" s="55"/>
      <c r="F25" s="27"/>
      <c r="G25" s="27"/>
      <c r="H25" s="55"/>
      <c r="I25" s="55"/>
      <c r="J25" s="55"/>
      <c r="K25" s="55"/>
      <c r="L25" s="55"/>
      <c r="M25" s="55"/>
      <c r="N25" s="55"/>
      <c r="O25" s="55"/>
      <c r="P25" s="55"/>
      <c r="Q25" s="55"/>
      <c r="R25" s="55"/>
      <c r="S25" s="55"/>
    </row>
    <row r="26" spans="1:19" x14ac:dyDescent="0.3">
      <c r="A26" s="13" t="s">
        <v>35</v>
      </c>
      <c r="B26" s="224"/>
      <c r="C26" s="9">
        <f>'Komposit Zona A'!L53</f>
        <v>300</v>
      </c>
      <c r="E26" s="55"/>
      <c r="F26" s="27"/>
      <c r="G26" s="55"/>
      <c r="H26" s="55"/>
      <c r="I26" s="55"/>
      <c r="J26" s="55"/>
      <c r="K26" s="55"/>
      <c r="L26" s="55"/>
      <c r="M26" s="55"/>
      <c r="N26" s="55"/>
      <c r="O26" s="55"/>
      <c r="P26" s="55"/>
      <c r="Q26" s="55"/>
      <c r="R26" s="55"/>
      <c r="S26" s="55"/>
    </row>
    <row r="27" spans="1:19" x14ac:dyDescent="0.3">
      <c r="A27" s="13"/>
      <c r="B27" s="224"/>
      <c r="C27" s="5"/>
      <c r="E27" s="55"/>
      <c r="F27" s="27"/>
      <c r="G27" s="55"/>
      <c r="H27" s="55"/>
      <c r="I27" s="55"/>
      <c r="J27" s="55"/>
      <c r="K27" s="55"/>
      <c r="L27" s="55"/>
      <c r="M27" s="55"/>
      <c r="N27" s="55"/>
      <c r="O27" s="55"/>
      <c r="P27" s="55"/>
      <c r="Q27" s="55"/>
      <c r="R27" s="55"/>
      <c r="S27" s="55"/>
    </row>
    <row r="28" spans="1:19" x14ac:dyDescent="0.3">
      <c r="A28" s="13"/>
      <c r="B28" s="224"/>
      <c r="C28" s="5"/>
      <c r="E28" s="55"/>
      <c r="F28" s="27"/>
      <c r="G28" s="55"/>
      <c r="H28" s="55"/>
      <c r="I28" s="55"/>
      <c r="J28" s="55"/>
      <c r="K28" s="55"/>
      <c r="L28" s="55"/>
      <c r="M28" s="55"/>
      <c r="N28" s="55"/>
      <c r="O28" s="55"/>
      <c r="P28" s="55"/>
      <c r="Q28" s="55"/>
      <c r="R28" s="55"/>
      <c r="S28" s="55"/>
    </row>
    <row r="29" spans="1:19" x14ac:dyDescent="0.3">
      <c r="A29" s="1" t="s">
        <v>16</v>
      </c>
      <c r="B29" s="222"/>
      <c r="E29" s="56"/>
      <c r="F29" s="55"/>
      <c r="G29" s="55"/>
      <c r="H29" s="55"/>
      <c r="I29" s="55"/>
      <c r="J29" s="55"/>
      <c r="K29" s="55"/>
      <c r="L29" s="55"/>
      <c r="M29" s="55"/>
      <c r="N29" s="55"/>
      <c r="O29" s="55"/>
      <c r="P29" s="55"/>
      <c r="Q29" s="55"/>
      <c r="R29" s="55"/>
      <c r="S29" s="55"/>
    </row>
    <row r="30" spans="1:19" x14ac:dyDescent="0.3">
      <c r="A30" s="2" t="s">
        <v>1</v>
      </c>
      <c r="B30" s="223" t="s">
        <v>60</v>
      </c>
      <c r="C30" s="2" t="s">
        <v>2</v>
      </c>
      <c r="D30" t="s">
        <v>30</v>
      </c>
      <c r="E30" s="55"/>
      <c r="F30" s="55"/>
      <c r="G30" s="55"/>
      <c r="H30" s="55"/>
      <c r="I30" s="55"/>
      <c r="J30" s="55"/>
      <c r="K30" s="55"/>
      <c r="L30" s="55"/>
      <c r="M30" s="55"/>
      <c r="N30" s="55"/>
      <c r="O30" s="55"/>
      <c r="P30" s="55"/>
      <c r="Q30" s="55"/>
      <c r="R30" s="55"/>
      <c r="S30" s="55"/>
    </row>
    <row r="31" spans="1:19" x14ac:dyDescent="0.3">
      <c r="A31" s="3" t="s">
        <v>17</v>
      </c>
      <c r="B31" s="211">
        <f>'Komposit Zona A'!F58</f>
        <v>3</v>
      </c>
      <c r="C31" s="155">
        <f>'Komposit Zona A'!$H$58</f>
        <v>150</v>
      </c>
      <c r="E31" s="55"/>
      <c r="F31" s="27"/>
      <c r="G31" s="27"/>
      <c r="H31" s="20"/>
      <c r="I31" s="55"/>
      <c r="J31" s="55"/>
      <c r="K31" s="55"/>
      <c r="L31" s="55"/>
      <c r="M31" s="55"/>
      <c r="N31" s="55"/>
      <c r="O31" s="55"/>
      <c r="P31" s="55"/>
      <c r="Q31" s="55"/>
      <c r="R31" s="55"/>
      <c r="S31" s="55"/>
    </row>
    <row r="32" spans="1:19" x14ac:dyDescent="0.3">
      <c r="A32" s="3" t="s">
        <v>18</v>
      </c>
      <c r="B32" s="211"/>
      <c r="C32" s="155" t="s">
        <v>33</v>
      </c>
      <c r="E32" s="55"/>
      <c r="F32" s="19"/>
      <c r="G32" s="19"/>
      <c r="H32" s="20"/>
      <c r="I32" s="55"/>
      <c r="J32" s="55"/>
      <c r="K32" s="55"/>
      <c r="L32" s="55"/>
      <c r="M32" s="55"/>
      <c r="N32" s="55"/>
      <c r="O32" s="55"/>
      <c r="P32" s="55"/>
      <c r="Q32" s="55"/>
      <c r="R32" s="55"/>
      <c r="S32" s="55"/>
    </row>
    <row r="33" spans="1:19" x14ac:dyDescent="0.3">
      <c r="A33" s="3" t="s">
        <v>19</v>
      </c>
      <c r="B33" s="211">
        <f>'Komposit Zona A'!F61</f>
        <v>1</v>
      </c>
      <c r="C33" s="155">
        <f>'Komposit Zona A'!$H$61</f>
        <v>25</v>
      </c>
      <c r="E33" s="55"/>
      <c r="F33" s="19"/>
      <c r="G33" s="19"/>
      <c r="H33" s="19"/>
      <c r="I33" s="55"/>
      <c r="J33" s="55"/>
      <c r="K33" s="55"/>
      <c r="L33" s="55"/>
      <c r="M33" s="55"/>
      <c r="N33" s="55"/>
      <c r="O33" s="55"/>
      <c r="P33" s="55"/>
      <c r="Q33" s="55"/>
      <c r="R33" s="55"/>
      <c r="S33" s="55"/>
    </row>
    <row r="34" spans="1:19" x14ac:dyDescent="0.3">
      <c r="A34" s="3" t="s">
        <v>20</v>
      </c>
      <c r="B34" s="211">
        <f>'Komposit Zona A'!F64</f>
        <v>3</v>
      </c>
      <c r="C34" s="155">
        <f>'Komposit Zona A'!$H$64</f>
        <v>75</v>
      </c>
      <c r="E34" s="55"/>
      <c r="F34" s="19"/>
      <c r="G34" s="19"/>
      <c r="H34" s="20"/>
      <c r="I34" s="55"/>
      <c r="J34" s="55"/>
      <c r="K34" s="55"/>
      <c r="L34" s="55"/>
      <c r="M34" s="55"/>
      <c r="N34" s="55"/>
      <c r="O34" s="55"/>
      <c r="P34" s="55"/>
      <c r="Q34" s="55"/>
      <c r="R34" s="55"/>
      <c r="S34" s="55"/>
    </row>
    <row r="35" spans="1:19" x14ac:dyDescent="0.3">
      <c r="A35" s="3" t="s">
        <v>21</v>
      </c>
      <c r="B35" s="211"/>
      <c r="C35" s="155" t="s">
        <v>33</v>
      </c>
      <c r="E35" s="55"/>
      <c r="F35" s="19"/>
      <c r="G35" s="19"/>
      <c r="H35" s="21"/>
      <c r="I35" s="55"/>
      <c r="J35" s="55"/>
      <c r="K35" s="55"/>
      <c r="L35" s="55"/>
      <c r="M35" s="55"/>
      <c r="N35" s="55"/>
      <c r="O35" s="55"/>
      <c r="P35" s="55"/>
      <c r="Q35" s="55"/>
      <c r="R35" s="55"/>
      <c r="S35" s="55"/>
    </row>
    <row r="36" spans="1:19" x14ac:dyDescent="0.3">
      <c r="A36" s="3" t="s">
        <v>22</v>
      </c>
      <c r="B36" s="3"/>
      <c r="C36" s="155" t="s">
        <v>33</v>
      </c>
      <c r="E36" s="55"/>
      <c r="F36" s="19"/>
      <c r="G36" s="19"/>
      <c r="H36" s="21"/>
      <c r="I36" s="55"/>
      <c r="J36" s="55"/>
      <c r="K36" s="55"/>
      <c r="L36" s="55"/>
      <c r="M36" s="55"/>
      <c r="N36" s="55"/>
      <c r="O36" s="55"/>
      <c r="P36" s="55"/>
      <c r="Q36" s="55"/>
      <c r="R36" s="55"/>
      <c r="S36" s="55"/>
    </row>
    <row r="37" spans="1:19" x14ac:dyDescent="0.3">
      <c r="A37" s="13" t="s">
        <v>31</v>
      </c>
      <c r="B37" s="13"/>
      <c r="C37" s="28">
        <f>'Komposit Zona A'!H68</f>
        <v>250</v>
      </c>
      <c r="D37" s="16">
        <f>'Komposit Zona A'!F68</f>
        <v>2.3333333333333335</v>
      </c>
      <c r="E37" s="55"/>
      <c r="F37" s="55"/>
      <c r="G37" s="55"/>
      <c r="H37" s="55"/>
      <c r="I37" s="55"/>
      <c r="J37" s="55"/>
      <c r="K37" s="55"/>
      <c r="L37" s="55"/>
      <c r="M37" s="55"/>
      <c r="N37" s="55"/>
      <c r="O37" s="55"/>
      <c r="P37" s="55"/>
      <c r="Q37" s="55"/>
      <c r="R37" s="55"/>
      <c r="S37" s="55"/>
    </row>
    <row r="38" spans="1:19" x14ac:dyDescent="0.3">
      <c r="A38" s="13" t="s">
        <v>34</v>
      </c>
      <c r="B38" s="13"/>
      <c r="C38" s="18">
        <f>'Komposit Zona A'!J68</f>
        <v>100</v>
      </c>
      <c r="E38" s="55"/>
      <c r="F38" s="55"/>
      <c r="G38" s="55"/>
      <c r="H38" s="55"/>
      <c r="I38" s="55"/>
      <c r="J38" s="55"/>
      <c r="K38" s="55"/>
      <c r="L38" s="55"/>
      <c r="M38" s="55"/>
      <c r="N38" s="55"/>
      <c r="O38" s="55"/>
      <c r="P38" s="55"/>
      <c r="Q38" s="55"/>
      <c r="R38" s="55"/>
      <c r="S38" s="55"/>
    </row>
    <row r="39" spans="1:19" x14ac:dyDescent="0.3">
      <c r="A39" s="13" t="s">
        <v>35</v>
      </c>
      <c r="B39" s="13"/>
      <c r="C39" s="18">
        <f>'Komposit Zona A'!L68</f>
        <v>300</v>
      </c>
      <c r="E39" s="55"/>
      <c r="F39" s="55"/>
      <c r="G39" s="55"/>
      <c r="H39" s="55"/>
      <c r="I39" s="55"/>
      <c r="J39" s="55"/>
      <c r="K39" s="55"/>
      <c r="L39" s="55"/>
      <c r="M39" s="55"/>
      <c r="N39" s="55"/>
      <c r="O39" s="55"/>
      <c r="P39" s="55"/>
      <c r="Q39" s="55"/>
      <c r="R39" s="55"/>
      <c r="S39" s="55"/>
    </row>
    <row r="40" spans="1:19" x14ac:dyDescent="0.3">
      <c r="A40" s="13"/>
      <c r="B40" s="13"/>
      <c r="E40" s="55"/>
      <c r="F40" s="55"/>
      <c r="G40" s="55"/>
      <c r="H40" s="55"/>
      <c r="I40" s="55"/>
      <c r="J40" s="55"/>
      <c r="K40" s="55"/>
      <c r="L40" s="55"/>
      <c r="M40" s="55"/>
      <c r="N40" s="55"/>
      <c r="O40" s="55"/>
      <c r="P40" s="55"/>
      <c r="Q40" s="55"/>
      <c r="R40" s="55"/>
      <c r="S40" s="55"/>
    </row>
    <row r="41" spans="1:19" x14ac:dyDescent="0.3">
      <c r="A41" s="1" t="s">
        <v>23</v>
      </c>
      <c r="B41" s="1"/>
      <c r="E41" s="56"/>
      <c r="F41" s="55"/>
      <c r="G41" s="55"/>
      <c r="H41" s="55"/>
      <c r="I41" s="55"/>
      <c r="J41" s="55"/>
      <c r="K41" s="55"/>
      <c r="L41" s="55"/>
      <c r="M41" s="55"/>
      <c r="N41" s="55"/>
      <c r="O41" s="55"/>
      <c r="P41" s="55"/>
      <c r="Q41" s="55"/>
      <c r="R41" s="55"/>
      <c r="S41" s="55"/>
    </row>
    <row r="42" spans="1:19" x14ac:dyDescent="0.3">
      <c r="A42" s="2" t="s">
        <v>1</v>
      </c>
      <c r="B42" s="2" t="s">
        <v>60</v>
      </c>
      <c r="C42" s="2" t="s">
        <v>2</v>
      </c>
      <c r="D42" t="s">
        <v>30</v>
      </c>
      <c r="E42" s="55"/>
      <c r="F42" s="55"/>
      <c r="G42" s="55"/>
      <c r="H42" s="55"/>
      <c r="I42" s="55"/>
      <c r="J42" s="55"/>
      <c r="K42" s="55"/>
      <c r="L42" s="55"/>
      <c r="M42" s="55"/>
      <c r="N42" s="55"/>
      <c r="O42" s="55"/>
      <c r="P42" s="55"/>
      <c r="Q42" s="55"/>
      <c r="R42" s="55"/>
      <c r="S42" s="55"/>
    </row>
    <row r="43" spans="1:19" x14ac:dyDescent="0.3">
      <c r="A43" s="3" t="s">
        <v>24</v>
      </c>
      <c r="B43" s="215">
        <f>'Komposit Zona A'!F72</f>
        <v>1</v>
      </c>
      <c r="C43" s="217">
        <f>'Komposit Zona A'!$H$72</f>
        <v>40</v>
      </c>
      <c r="E43" s="55"/>
      <c r="F43" s="27"/>
      <c r="G43" s="27"/>
      <c r="H43" s="20"/>
      <c r="I43" s="55"/>
      <c r="J43" s="55"/>
      <c r="K43" s="55"/>
      <c r="L43" s="55"/>
      <c r="M43" s="55"/>
      <c r="N43" s="55"/>
      <c r="O43" s="55"/>
      <c r="P43" s="55"/>
      <c r="Q43" s="55"/>
      <c r="R43" s="55"/>
      <c r="S43" s="55"/>
    </row>
    <row r="44" spans="1:19" x14ac:dyDescent="0.3">
      <c r="A44" s="3" t="s">
        <v>25</v>
      </c>
      <c r="B44" s="215">
        <f>'Komposit Zona A'!F75</f>
        <v>2</v>
      </c>
      <c r="C44" s="217">
        <f>'Komposit Zona A'!$H$75</f>
        <v>70</v>
      </c>
      <c r="E44" s="55"/>
      <c r="F44" s="19"/>
      <c r="G44" s="19"/>
      <c r="H44" s="20"/>
      <c r="I44" s="55"/>
      <c r="J44" s="55"/>
      <c r="K44" s="55"/>
      <c r="L44" s="55"/>
      <c r="M44" s="55"/>
      <c r="N44" s="55"/>
      <c r="O44" s="55"/>
      <c r="P44" s="55"/>
      <c r="Q44" s="55"/>
      <c r="R44" s="55"/>
      <c r="S44" s="55"/>
    </row>
    <row r="45" spans="1:19" x14ac:dyDescent="0.3">
      <c r="A45" s="3" t="s">
        <v>26</v>
      </c>
      <c r="B45" s="215">
        <f>'Komposit Zona A'!F78</f>
        <v>2</v>
      </c>
      <c r="C45" s="217">
        <f>'Komposit Zona A'!$H$78</f>
        <v>50</v>
      </c>
      <c r="E45" s="55"/>
      <c r="F45" s="19"/>
      <c r="G45" s="19"/>
      <c r="H45" s="55"/>
      <c r="I45" s="55"/>
      <c r="J45" s="55"/>
      <c r="K45" s="55"/>
      <c r="L45" s="55"/>
      <c r="M45" s="55"/>
      <c r="N45" s="55"/>
      <c r="O45" s="55"/>
      <c r="P45" s="55"/>
      <c r="Q45" s="55"/>
      <c r="R45" s="55"/>
      <c r="S45" s="55"/>
    </row>
    <row r="46" spans="1:19" x14ac:dyDescent="0.3">
      <c r="A46" s="13" t="s">
        <v>31</v>
      </c>
      <c r="B46" s="216"/>
      <c r="C46" s="218">
        <f>SUM(C43:C45)</f>
        <v>160</v>
      </c>
      <c r="D46" s="16">
        <f>'Komposit Zona A'!F82</f>
        <v>1.6666666666666667</v>
      </c>
      <c r="E46" s="27"/>
      <c r="F46" s="19"/>
      <c r="G46" s="19"/>
      <c r="H46" s="55"/>
      <c r="I46" s="55"/>
      <c r="J46" s="55"/>
      <c r="K46" s="55"/>
      <c r="L46" s="55"/>
      <c r="M46" s="55"/>
      <c r="N46" s="55"/>
      <c r="O46" s="55"/>
      <c r="P46" s="55"/>
      <c r="Q46" s="55"/>
      <c r="R46" s="55"/>
      <c r="S46" s="55"/>
    </row>
    <row r="47" spans="1:19" x14ac:dyDescent="0.3">
      <c r="A47" s="13" t="s">
        <v>34</v>
      </c>
      <c r="B47" s="216"/>
      <c r="C47" s="218">
        <f>'Komposit Zona A'!J82</f>
        <v>100</v>
      </c>
      <c r="E47" s="27"/>
      <c r="F47" s="19"/>
      <c r="G47" s="19"/>
      <c r="H47" s="55"/>
      <c r="I47" s="55"/>
      <c r="J47" s="55"/>
      <c r="K47" s="55"/>
      <c r="L47" s="55"/>
      <c r="M47" s="55"/>
      <c r="N47" s="55"/>
      <c r="O47" s="55"/>
      <c r="P47" s="55"/>
      <c r="Q47" s="55"/>
      <c r="R47" s="55"/>
      <c r="S47" s="55"/>
    </row>
    <row r="48" spans="1:19" x14ac:dyDescent="0.3">
      <c r="A48" s="13" t="s">
        <v>35</v>
      </c>
      <c r="B48" s="216"/>
      <c r="C48" s="218">
        <f>'Komposit Zona A'!L82</f>
        <v>300</v>
      </c>
      <c r="E48" s="55"/>
      <c r="F48" s="55"/>
      <c r="G48" s="55"/>
      <c r="H48" s="55"/>
      <c r="I48" s="55"/>
      <c r="J48" s="55"/>
      <c r="K48" s="55"/>
      <c r="L48" s="55"/>
      <c r="M48" s="55"/>
      <c r="N48" s="55"/>
      <c r="O48" s="55"/>
      <c r="P48" s="55"/>
      <c r="Q48" s="55"/>
      <c r="R48" s="55"/>
      <c r="S48" s="55"/>
    </row>
    <row r="49" spans="1:19" x14ac:dyDescent="0.3">
      <c r="A49" s="13"/>
      <c r="B49" s="216"/>
      <c r="C49" s="217"/>
      <c r="E49" s="27"/>
      <c r="F49" s="55"/>
      <c r="G49" s="55"/>
      <c r="H49" s="55"/>
      <c r="I49" s="55"/>
      <c r="J49" s="55"/>
      <c r="K49" s="55"/>
      <c r="L49" s="55"/>
      <c r="M49" s="55"/>
      <c r="N49" s="55"/>
      <c r="O49" s="55"/>
      <c r="P49" s="55"/>
      <c r="Q49" s="55"/>
      <c r="R49" s="55"/>
      <c r="S49" s="55"/>
    </row>
    <row r="50" spans="1:19" x14ac:dyDescent="0.3">
      <c r="A50" s="1" t="s">
        <v>27</v>
      </c>
      <c r="B50" s="219"/>
      <c r="C50" s="217"/>
      <c r="E50" s="56"/>
      <c r="F50" s="55"/>
      <c r="G50" s="55"/>
      <c r="H50" s="55"/>
      <c r="I50" s="55"/>
      <c r="J50" s="55"/>
      <c r="K50" s="55"/>
      <c r="L50" s="55"/>
      <c r="M50" s="55"/>
      <c r="N50" s="55"/>
      <c r="O50" s="55"/>
      <c r="P50" s="55"/>
      <c r="Q50" s="55"/>
      <c r="R50" s="55"/>
      <c r="S50" s="55"/>
    </row>
    <row r="51" spans="1:19" x14ac:dyDescent="0.3">
      <c r="A51" s="2" t="s">
        <v>1</v>
      </c>
      <c r="B51" s="220" t="s">
        <v>60</v>
      </c>
      <c r="C51" s="221" t="s">
        <v>2</v>
      </c>
      <c r="D51" t="s">
        <v>30</v>
      </c>
      <c r="E51" s="55"/>
      <c r="F51" s="55"/>
      <c r="G51" s="55"/>
      <c r="H51" s="55"/>
      <c r="I51" s="55"/>
      <c r="J51" s="55"/>
      <c r="K51" s="55"/>
      <c r="L51" s="55"/>
      <c r="M51" s="55"/>
      <c r="N51" s="55"/>
      <c r="O51" s="55"/>
      <c r="P51" s="55"/>
      <c r="Q51" s="55"/>
      <c r="R51" s="55"/>
      <c r="S51" s="55"/>
    </row>
    <row r="52" spans="1:19" x14ac:dyDescent="0.3">
      <c r="A52" s="3" t="s">
        <v>28</v>
      </c>
      <c r="B52" s="215">
        <f>'Komposit Zona A'!F86</f>
        <v>2</v>
      </c>
      <c r="C52" s="217">
        <f>'Komposit Zona A'!$H$86</f>
        <v>90</v>
      </c>
      <c r="E52" s="55"/>
      <c r="F52" s="27"/>
      <c r="G52" s="27"/>
      <c r="H52" s="20"/>
      <c r="I52" s="55"/>
      <c r="J52" s="55"/>
      <c r="K52" s="55"/>
      <c r="L52" s="55"/>
      <c r="M52" s="55"/>
      <c r="N52" s="55"/>
      <c r="O52" s="55"/>
      <c r="P52" s="55"/>
      <c r="Q52" s="55"/>
      <c r="R52" s="55"/>
      <c r="S52" s="55"/>
    </row>
    <row r="53" spans="1:19" x14ac:dyDescent="0.3">
      <c r="A53" s="3" t="s">
        <v>29</v>
      </c>
      <c r="B53" s="215">
        <f>'Komposit Zona A'!F89</f>
        <v>1</v>
      </c>
      <c r="C53" s="217">
        <f>'Komposit Zona A'!$H$89</f>
        <v>30</v>
      </c>
      <c r="E53" s="55"/>
      <c r="F53" s="19"/>
      <c r="G53" s="27"/>
      <c r="H53" s="28"/>
      <c r="I53" s="55"/>
      <c r="J53" s="55"/>
      <c r="K53" s="55"/>
      <c r="L53" s="55"/>
      <c r="M53" s="55"/>
      <c r="N53" s="55"/>
      <c r="O53" s="55"/>
      <c r="P53" s="55"/>
      <c r="Q53" s="55"/>
      <c r="R53" s="55"/>
      <c r="S53" s="55"/>
    </row>
    <row r="54" spans="1:19" x14ac:dyDescent="0.3">
      <c r="A54" s="3" t="s">
        <v>368</v>
      </c>
      <c r="B54" s="215">
        <f>'Komposit Zona A'!F92</f>
        <v>2</v>
      </c>
      <c r="C54" s="217">
        <f>'Komposit Zona A'!$H$92</f>
        <v>50</v>
      </c>
      <c r="E54" s="55"/>
      <c r="F54" s="19"/>
      <c r="G54" s="27"/>
      <c r="H54" s="55"/>
      <c r="I54" s="55"/>
      <c r="J54" s="55"/>
      <c r="K54" s="55"/>
      <c r="L54" s="55"/>
      <c r="M54" s="55"/>
      <c r="N54" s="55"/>
      <c r="O54" s="55"/>
      <c r="P54" s="55"/>
      <c r="Q54" s="55"/>
      <c r="R54" s="55"/>
      <c r="S54" s="55"/>
    </row>
    <row r="55" spans="1:19" x14ac:dyDescent="0.3">
      <c r="A55" s="13" t="s">
        <v>31</v>
      </c>
      <c r="B55" s="216"/>
      <c r="C55" s="218">
        <f>'Komposit Zona A'!H96</f>
        <v>170</v>
      </c>
      <c r="D55" s="22">
        <f>'Komposit Zona A'!F96</f>
        <v>1.6666666666666667</v>
      </c>
      <c r="E55" s="27"/>
      <c r="F55" s="19"/>
      <c r="G55" s="27"/>
      <c r="H55" s="55"/>
      <c r="I55" s="55"/>
      <c r="J55" s="55"/>
      <c r="K55" s="55"/>
      <c r="L55" s="55"/>
      <c r="M55" s="55"/>
      <c r="N55" s="55"/>
      <c r="O55" s="55"/>
      <c r="P55" s="55"/>
      <c r="Q55" s="55"/>
      <c r="R55" s="55"/>
      <c r="S55" s="55"/>
    </row>
    <row r="56" spans="1:19" x14ac:dyDescent="0.3">
      <c r="A56" s="13" t="s">
        <v>34</v>
      </c>
      <c r="B56" s="216"/>
      <c r="C56" s="218">
        <f>'Komposit Zona A'!J96</f>
        <v>100</v>
      </c>
      <c r="E56" s="55"/>
      <c r="F56" s="19"/>
      <c r="G56" s="27"/>
      <c r="H56" s="55"/>
      <c r="I56" s="55"/>
      <c r="J56" s="55"/>
      <c r="K56" s="55"/>
      <c r="L56" s="55"/>
      <c r="M56" s="55"/>
      <c r="N56" s="55"/>
      <c r="O56" s="55"/>
      <c r="P56" s="55"/>
      <c r="Q56" s="55"/>
      <c r="R56" s="55"/>
      <c r="S56" s="55"/>
    </row>
    <row r="57" spans="1:19" x14ac:dyDescent="0.3">
      <c r="A57" s="13" t="s">
        <v>35</v>
      </c>
      <c r="B57" s="212"/>
      <c r="C57" s="18">
        <f>'Komposit Zona A'!L96</f>
        <v>300</v>
      </c>
      <c r="E57" s="27"/>
      <c r="F57" s="55"/>
      <c r="G57" s="55"/>
      <c r="H57" s="55"/>
      <c r="I57" s="55"/>
      <c r="J57" s="55"/>
      <c r="K57" s="55"/>
      <c r="L57" s="55"/>
      <c r="M57" s="55"/>
      <c r="N57" s="55"/>
      <c r="O57" s="55"/>
      <c r="P57" s="55"/>
      <c r="Q57" s="55"/>
      <c r="R57" s="55"/>
      <c r="S57" s="55"/>
    </row>
    <row r="58" spans="1:19" x14ac:dyDescent="0.3">
      <c r="B58" s="214"/>
      <c r="E58" s="27"/>
      <c r="F58" s="55"/>
      <c r="G58" s="55"/>
      <c r="H58" s="55"/>
      <c r="I58" s="55"/>
      <c r="J58" s="55"/>
      <c r="K58" s="55"/>
      <c r="L58" s="55"/>
      <c r="M58" s="55"/>
      <c r="N58" s="55"/>
      <c r="O58" s="55"/>
      <c r="P58" s="55"/>
      <c r="Q58" s="55"/>
      <c r="R58" s="55"/>
      <c r="S58" s="55"/>
    </row>
    <row r="59" spans="1:19" x14ac:dyDescent="0.3">
      <c r="A59" s="1" t="s">
        <v>36</v>
      </c>
      <c r="B59" s="213"/>
      <c r="E59" s="55"/>
      <c r="F59" s="55"/>
      <c r="G59" s="55"/>
      <c r="H59" s="55"/>
      <c r="I59" s="55"/>
      <c r="J59" s="55"/>
      <c r="K59" s="55"/>
      <c r="L59" s="55"/>
      <c r="M59" s="55"/>
      <c r="N59" s="55"/>
      <c r="O59" s="55"/>
      <c r="P59" s="55"/>
      <c r="Q59" s="55"/>
      <c r="R59" s="55"/>
      <c r="S59" s="55"/>
    </row>
    <row r="60" spans="1:19" x14ac:dyDescent="0.3">
      <c r="A60" s="2" t="s">
        <v>1</v>
      </c>
      <c r="B60" s="2" t="s">
        <v>60</v>
      </c>
      <c r="C60" s="2" t="s">
        <v>2</v>
      </c>
      <c r="D60" t="s">
        <v>30</v>
      </c>
      <c r="E60" s="56"/>
      <c r="F60" s="55"/>
      <c r="G60" s="55"/>
      <c r="H60" s="55"/>
      <c r="I60" s="55"/>
      <c r="J60" s="55"/>
      <c r="K60" s="55"/>
      <c r="L60" s="55"/>
      <c r="M60" s="55"/>
      <c r="N60" s="55"/>
      <c r="O60" s="55"/>
      <c r="P60" s="55"/>
      <c r="Q60" s="55"/>
      <c r="R60" s="55"/>
      <c r="S60" s="55"/>
    </row>
    <row r="61" spans="1:19" x14ac:dyDescent="0.3">
      <c r="A61" s="3" t="s">
        <v>37</v>
      </c>
      <c r="B61" s="215">
        <f>AVERAGE('Komposit Zona A'!F100:F106)</f>
        <v>2</v>
      </c>
      <c r="C61" s="7">
        <f>'Komposit Zona A'!$H$100</f>
        <v>52</v>
      </c>
      <c r="E61" s="55"/>
      <c r="F61" s="55"/>
      <c r="G61" s="55"/>
      <c r="H61" s="55"/>
      <c r="I61" s="55"/>
      <c r="J61" s="55"/>
      <c r="K61" s="55"/>
      <c r="L61" s="55"/>
      <c r="M61" s="55"/>
      <c r="N61" s="55"/>
      <c r="O61" s="55"/>
      <c r="P61" s="55"/>
      <c r="Q61" s="55"/>
      <c r="R61" s="55"/>
      <c r="S61" s="55"/>
    </row>
    <row r="62" spans="1:19" x14ac:dyDescent="0.3">
      <c r="A62" s="3" t="s">
        <v>38</v>
      </c>
      <c r="B62" s="215">
        <f>AVERAGE('Komposit Zona A'!F107:F122)</f>
        <v>2.6</v>
      </c>
      <c r="C62" s="7">
        <f>'Komposit Zona A'!$H$107</f>
        <v>65</v>
      </c>
      <c r="E62" s="55"/>
      <c r="F62" s="27"/>
      <c r="G62" s="27"/>
      <c r="H62" s="20"/>
      <c r="I62" s="55"/>
      <c r="J62" s="55"/>
      <c r="K62" s="55"/>
      <c r="L62" s="55"/>
      <c r="M62" s="55"/>
      <c r="N62" s="55"/>
      <c r="O62" s="55"/>
      <c r="P62" s="55"/>
      <c r="Q62" s="55"/>
      <c r="R62" s="55"/>
      <c r="S62" s="55"/>
    </row>
    <row r="63" spans="1:19" x14ac:dyDescent="0.3">
      <c r="A63" s="3" t="s">
        <v>39</v>
      </c>
      <c r="B63" s="215">
        <f>AVERAGE('Komposit Zona A'!F123:F128)</f>
        <v>1.5</v>
      </c>
      <c r="C63" s="7">
        <f>'Komposit Zona A'!$H$123</f>
        <v>27</v>
      </c>
      <c r="E63" s="55"/>
      <c r="F63" s="19"/>
      <c r="G63" s="27"/>
      <c r="H63" s="28"/>
      <c r="I63" s="55"/>
      <c r="J63" s="55"/>
      <c r="K63" s="55"/>
      <c r="L63" s="55"/>
      <c r="M63" s="55"/>
      <c r="N63" s="55"/>
      <c r="O63" s="55"/>
      <c r="P63" s="55"/>
      <c r="Q63" s="55"/>
      <c r="R63" s="55"/>
      <c r="S63" s="55"/>
    </row>
    <row r="64" spans="1:19" x14ac:dyDescent="0.3">
      <c r="A64" s="3" t="s">
        <v>40</v>
      </c>
      <c r="B64" s="215">
        <f>'Komposit Zona A'!F129</f>
        <v>1</v>
      </c>
      <c r="C64" s="7">
        <f>'Komposit Zona A'!$H$129</f>
        <v>15</v>
      </c>
      <c r="E64" s="55"/>
      <c r="F64" s="19"/>
      <c r="G64" s="27"/>
      <c r="H64" s="55"/>
      <c r="I64" s="55"/>
      <c r="J64" s="55"/>
      <c r="K64" s="55"/>
      <c r="L64" s="55"/>
      <c r="M64" s="55"/>
      <c r="N64" s="55"/>
      <c r="O64" s="55"/>
      <c r="P64" s="55"/>
      <c r="Q64" s="55"/>
      <c r="R64" s="55"/>
      <c r="S64" s="55"/>
    </row>
    <row r="65" spans="1:19" x14ac:dyDescent="0.3">
      <c r="A65" s="3" t="s">
        <v>41</v>
      </c>
      <c r="B65" s="215">
        <f>AVERAGE('Komposit Zona A'!F132:F137)</f>
        <v>2</v>
      </c>
      <c r="C65" s="7">
        <f>'Komposit Zona A'!$H$132</f>
        <v>22</v>
      </c>
      <c r="E65" s="27"/>
      <c r="F65" s="19"/>
      <c r="G65" s="27"/>
      <c r="H65" s="55"/>
      <c r="I65" s="55"/>
      <c r="J65" s="55"/>
      <c r="K65" s="55"/>
      <c r="L65" s="55"/>
      <c r="M65" s="55"/>
      <c r="N65" s="55"/>
      <c r="O65" s="55"/>
      <c r="P65" s="55"/>
      <c r="Q65" s="55"/>
      <c r="R65" s="55"/>
      <c r="S65" s="55"/>
    </row>
    <row r="66" spans="1:19" x14ac:dyDescent="0.3">
      <c r="A66" s="3" t="s">
        <v>42</v>
      </c>
      <c r="B66" s="215">
        <f>'Komposit Zona A'!F138</f>
        <v>3</v>
      </c>
      <c r="C66" s="7">
        <f>'Komposit Zona A'!$H$138</f>
        <v>15</v>
      </c>
      <c r="E66" s="7"/>
      <c r="F66" s="19"/>
      <c r="G66" s="7"/>
    </row>
    <row r="67" spans="1:19" x14ac:dyDescent="0.3">
      <c r="A67" s="13" t="s">
        <v>31</v>
      </c>
      <c r="B67" s="216"/>
      <c r="C67" s="9">
        <f>SUM(C61:C66)</f>
        <v>196</v>
      </c>
      <c r="D67" s="210">
        <f>'Komposit Zona A'!F142</f>
        <v>2.1538461538461537</v>
      </c>
      <c r="F67" s="7"/>
    </row>
    <row r="68" spans="1:19" x14ac:dyDescent="0.3">
      <c r="A68" s="13" t="s">
        <v>34</v>
      </c>
      <c r="B68" s="13"/>
      <c r="C68" s="9">
        <f>'Komposit Zona A'!J142</f>
        <v>100</v>
      </c>
      <c r="F68" s="7"/>
    </row>
    <row r="69" spans="1:19" x14ac:dyDescent="0.3">
      <c r="A69" s="13" t="s">
        <v>35</v>
      </c>
      <c r="B69" s="13"/>
      <c r="C69" s="9">
        <f>'Komposit Zona A'!L142</f>
        <v>300</v>
      </c>
      <c r="F69" s="7"/>
    </row>
    <row r="70" spans="1:19" ht="15" thickBot="1" x14ac:dyDescent="0.35">
      <c r="A70" s="15"/>
      <c r="B70" s="15"/>
      <c r="C70" s="15"/>
      <c r="F70" s="7"/>
    </row>
    <row r="71" spans="1:19" s="37" customFormat="1" ht="15" thickBot="1" x14ac:dyDescent="0.35">
      <c r="A71" s="35" t="s">
        <v>43</v>
      </c>
      <c r="B71" s="36" t="s">
        <v>304</v>
      </c>
      <c r="C71" s="35" t="s">
        <v>44</v>
      </c>
      <c r="D71" s="32" t="s">
        <v>34</v>
      </c>
      <c r="E71" s="33" t="s">
        <v>35</v>
      </c>
      <c r="F71" s="157"/>
      <c r="H71" s="37" t="s">
        <v>54</v>
      </c>
    </row>
    <row r="72" spans="1:19" x14ac:dyDescent="0.3">
      <c r="A72" s="23" t="s">
        <v>45</v>
      </c>
      <c r="B72" s="57">
        <f>C11</f>
        <v>240</v>
      </c>
      <c r="C72" s="160" t="str">
        <f>IF(B72&lt;168,"Buruk",IF(B72&lt;235,"Sedang",IF(B72&lt;303,"Baik")))</f>
        <v>Baik</v>
      </c>
      <c r="D72" s="39">
        <f>C12</f>
        <v>100</v>
      </c>
      <c r="E72" s="45">
        <f>C13</f>
        <v>300</v>
      </c>
      <c r="F72" s="19"/>
      <c r="G72">
        <f>(E78-D78)/3</f>
        <v>400</v>
      </c>
      <c r="H72" s="7">
        <f>D78</f>
        <v>600</v>
      </c>
      <c r="I72" s="7">
        <f>$G$72+H72</f>
        <v>1000</v>
      </c>
      <c r="K72" t="s">
        <v>305</v>
      </c>
    </row>
    <row r="73" spans="1:19" x14ac:dyDescent="0.3">
      <c r="A73" s="24" t="s">
        <v>46</v>
      </c>
      <c r="B73" s="58">
        <f>C24</f>
        <v>163.5</v>
      </c>
      <c r="C73" s="160" t="str">
        <f t="shared" ref="C73:C77" si="0">IF(B73&lt;168,"Buruk",IF(B73&lt;235,"Sedang",IF(B73&lt;303,"Baik")))</f>
        <v>Buruk</v>
      </c>
      <c r="D73" s="41">
        <f>C25</f>
        <v>100</v>
      </c>
      <c r="E73" s="46">
        <f>C26</f>
        <v>300</v>
      </c>
      <c r="F73" s="21"/>
      <c r="H73" s="48">
        <f>I72+1</f>
        <v>1001</v>
      </c>
      <c r="I73" s="48">
        <f>$G$72+H73</f>
        <v>1401</v>
      </c>
      <c r="J73" s="48">
        <f>B78</f>
        <v>1179.5</v>
      </c>
      <c r="K73" t="s">
        <v>302</v>
      </c>
    </row>
    <row r="74" spans="1:19" x14ac:dyDescent="0.3">
      <c r="A74" s="24" t="s">
        <v>47</v>
      </c>
      <c r="B74" s="58">
        <f>C37</f>
        <v>250</v>
      </c>
      <c r="C74" s="160" t="str">
        <f t="shared" si="0"/>
        <v>Baik</v>
      </c>
      <c r="D74" s="43">
        <f>C38</f>
        <v>100</v>
      </c>
      <c r="E74" s="46">
        <f>C39</f>
        <v>300</v>
      </c>
      <c r="F74" s="19"/>
      <c r="H74" s="7">
        <f t="shared" ref="H74" si="1">I73+1</f>
        <v>1402</v>
      </c>
      <c r="I74" s="7">
        <f>$G$72+H74</f>
        <v>1802</v>
      </c>
      <c r="K74" t="s">
        <v>303</v>
      </c>
    </row>
    <row r="75" spans="1:19" x14ac:dyDescent="0.3">
      <c r="A75" s="24" t="s">
        <v>48</v>
      </c>
      <c r="B75" s="58">
        <f>C46</f>
        <v>160</v>
      </c>
      <c r="C75" s="160" t="str">
        <f t="shared" si="0"/>
        <v>Buruk</v>
      </c>
      <c r="D75" s="43">
        <f>C47</f>
        <v>100</v>
      </c>
      <c r="E75" s="46">
        <f>C48</f>
        <v>300</v>
      </c>
      <c r="F75" s="19"/>
      <c r="H75" s="7"/>
      <c r="I75" s="7"/>
    </row>
    <row r="76" spans="1:19" x14ac:dyDescent="0.3">
      <c r="A76" s="24" t="s">
        <v>49</v>
      </c>
      <c r="B76" s="58">
        <f>C55</f>
        <v>170</v>
      </c>
      <c r="C76" s="160" t="str">
        <f t="shared" si="0"/>
        <v>Sedang</v>
      </c>
      <c r="D76" s="43">
        <f>C56</f>
        <v>100</v>
      </c>
      <c r="E76" s="46">
        <f>C57</f>
        <v>300</v>
      </c>
      <c r="F76" s="21"/>
      <c r="H76" s="7"/>
      <c r="I76" s="7"/>
    </row>
    <row r="77" spans="1:19" ht="15" thickBot="1" x14ac:dyDescent="0.35">
      <c r="A77" s="25" t="s">
        <v>50</v>
      </c>
      <c r="B77" s="59">
        <f>C67</f>
        <v>196</v>
      </c>
      <c r="C77" s="160" t="str">
        <f t="shared" si="0"/>
        <v>Sedang</v>
      </c>
      <c r="D77" s="43">
        <f>C68</f>
        <v>100</v>
      </c>
      <c r="E77" s="46">
        <f>C69</f>
        <v>300</v>
      </c>
      <c r="F77" s="21"/>
    </row>
    <row r="78" spans="1:19" ht="15" thickBot="1" x14ac:dyDescent="0.35">
      <c r="A78" s="26" t="s">
        <v>51</v>
      </c>
      <c r="B78" s="60">
        <f>SUM(B72:B77)</f>
        <v>1179.5</v>
      </c>
      <c r="C78" s="160" t="str">
        <f>IF(B78&lt;1001,"Buruk",IF(B78&lt;1402,"Sedang",IF(B78&lt;1803,"Baik")))</f>
        <v>Sedang</v>
      </c>
      <c r="D78" s="161">
        <f>SUM(D72:D77)</f>
        <v>600</v>
      </c>
      <c r="E78" s="162">
        <f t="shared" ref="E78" si="2">SUM(E72:E77)</f>
        <v>1800</v>
      </c>
      <c r="F78" s="60"/>
    </row>
    <row r="79" spans="1:19" x14ac:dyDescent="0.3">
      <c r="C79" s="156">
        <f>AVERAGE(B72:B77)</f>
        <v>196.58333333333334</v>
      </c>
      <c r="F79" s="7"/>
    </row>
    <row r="80" spans="1:19" x14ac:dyDescent="0.3">
      <c r="C80" s="156"/>
      <c r="F80" s="7"/>
    </row>
    <row r="81" spans="3:9" x14ac:dyDescent="0.3">
      <c r="C81" s="49" t="s">
        <v>54</v>
      </c>
      <c r="F81" s="7"/>
    </row>
    <row r="82" spans="3:9" x14ac:dyDescent="0.3">
      <c r="C82" s="31" t="s">
        <v>34</v>
      </c>
      <c r="D82" s="31" t="s">
        <v>35</v>
      </c>
      <c r="E82" s="31" t="s">
        <v>2</v>
      </c>
      <c r="F82" s="30" t="s">
        <v>55</v>
      </c>
      <c r="G82" s="325" t="s">
        <v>44</v>
      </c>
      <c r="H82" s="325"/>
      <c r="I82" s="325"/>
    </row>
    <row r="83" spans="3:9" x14ac:dyDescent="0.3">
      <c r="C83" s="4">
        <f>H72</f>
        <v>600</v>
      </c>
      <c r="D83" s="4">
        <f t="shared" ref="C83:D85" si="3">I72</f>
        <v>1000</v>
      </c>
      <c r="E83" s="6">
        <v>1</v>
      </c>
      <c r="F83" s="50"/>
      <c r="G83" s="326" t="s">
        <v>305</v>
      </c>
      <c r="H83" s="326"/>
      <c r="I83" s="326"/>
    </row>
    <row r="84" spans="3:9" x14ac:dyDescent="0.3">
      <c r="C84" s="4">
        <f t="shared" si="3"/>
        <v>1001</v>
      </c>
      <c r="D84" s="4">
        <f t="shared" si="3"/>
        <v>1401</v>
      </c>
      <c r="E84" s="6">
        <v>2</v>
      </c>
      <c r="F84" s="51"/>
      <c r="G84" s="326" t="s">
        <v>306</v>
      </c>
      <c r="H84" s="326"/>
      <c r="I84" s="326"/>
    </row>
    <row r="85" spans="3:9" x14ac:dyDescent="0.3">
      <c r="C85" s="4">
        <f t="shared" si="3"/>
        <v>1402</v>
      </c>
      <c r="D85" s="4">
        <f t="shared" si="3"/>
        <v>1802</v>
      </c>
      <c r="E85" s="6">
        <v>3</v>
      </c>
      <c r="F85" s="52"/>
      <c r="G85" s="326" t="s">
        <v>303</v>
      </c>
      <c r="H85" s="326"/>
      <c r="I85" s="326"/>
    </row>
    <row r="86" spans="3:9" x14ac:dyDescent="0.3">
      <c r="F86" s="7"/>
    </row>
    <row r="88" spans="3:9" x14ac:dyDescent="0.3">
      <c r="F88" s="7"/>
    </row>
    <row r="89" spans="3:9" x14ac:dyDescent="0.3">
      <c r="F89" s="7"/>
    </row>
    <row r="91" spans="3:9" x14ac:dyDescent="0.3">
      <c r="F91" s="7"/>
    </row>
    <row r="92" spans="3:9" x14ac:dyDescent="0.3">
      <c r="F92" s="7"/>
    </row>
    <row r="93" spans="3:9" x14ac:dyDescent="0.3">
      <c r="F93" s="7"/>
    </row>
    <row r="94" spans="3:9" x14ac:dyDescent="0.3">
      <c r="F94" s="7"/>
    </row>
    <row r="95" spans="3:9" x14ac:dyDescent="0.3">
      <c r="F95" s="7"/>
    </row>
    <row r="97" spans="6:6" x14ac:dyDescent="0.3">
      <c r="F97" s="7"/>
    </row>
    <row r="98" spans="6:6" x14ac:dyDescent="0.3">
      <c r="F98" s="7"/>
    </row>
  </sheetData>
  <mergeCells count="4">
    <mergeCell ref="G82:I82"/>
    <mergeCell ref="G83:I83"/>
    <mergeCell ref="G84:I84"/>
    <mergeCell ref="G85:I85"/>
  </mergeCells>
  <conditionalFormatting sqref="C31:C36">
    <cfRule type="colorScale" priority="28">
      <colorScale>
        <cfvo type="num" val="1"/>
        <cfvo type="num" val="2"/>
        <cfvo type="num" val="3"/>
        <color rgb="FFFF0000"/>
        <color rgb="FFFFFF00"/>
        <color rgb="FF00B050"/>
      </colorScale>
    </cfRule>
  </conditionalFormatting>
  <conditionalFormatting sqref="D24">
    <cfRule type="colorScale" priority="25">
      <colorScale>
        <cfvo type="num" val="1"/>
        <cfvo type="num" val="2"/>
        <cfvo type="num" val="3"/>
        <color rgb="FFFF0000"/>
        <color rgb="FFFFFF00"/>
        <color rgb="FF00B050"/>
      </colorScale>
    </cfRule>
  </conditionalFormatting>
  <conditionalFormatting sqref="D11">
    <cfRule type="colorScale" priority="26">
      <colorScale>
        <cfvo type="num" val="1"/>
        <cfvo type="num" val="2"/>
        <cfvo type="num" val="3"/>
        <color rgb="FFFF0000"/>
        <color rgb="FFFFFF00"/>
        <color rgb="FF00B050"/>
      </colorScale>
    </cfRule>
  </conditionalFormatting>
  <conditionalFormatting sqref="D37">
    <cfRule type="colorScale" priority="24">
      <colorScale>
        <cfvo type="num" val="1"/>
        <cfvo type="num" val="2"/>
        <cfvo type="num" val="3"/>
        <color rgb="FFFF0000"/>
        <color rgb="FFFFFF00"/>
        <color rgb="FF00B050"/>
      </colorScale>
    </cfRule>
  </conditionalFormatting>
  <conditionalFormatting sqref="D46">
    <cfRule type="colorScale" priority="23">
      <colorScale>
        <cfvo type="num" val="1"/>
        <cfvo type="num" val="2"/>
        <cfvo type="num" val="3"/>
        <color rgb="FFFF0000"/>
        <color rgb="FFFFFF00"/>
        <color rgb="FF00B050"/>
      </colorScale>
    </cfRule>
  </conditionalFormatting>
  <conditionalFormatting sqref="D55">
    <cfRule type="colorScale" priority="22">
      <colorScale>
        <cfvo type="num" val="1"/>
        <cfvo type="num" val="2"/>
        <cfvo type="num" val="3"/>
        <color rgb="FFFF0000"/>
        <color rgb="FFFFFF00"/>
        <color rgb="FF00B050"/>
      </colorScale>
    </cfRule>
  </conditionalFormatting>
  <conditionalFormatting sqref="D67">
    <cfRule type="colorScale" priority="17">
      <colorScale>
        <cfvo type="num" val="1"/>
        <cfvo type="num" val="2"/>
        <cfvo type="num" val="3"/>
        <color rgb="FFFF0000"/>
        <color rgb="FFFFFF00"/>
        <color rgb="FF00B050"/>
      </colorScale>
    </cfRule>
  </conditionalFormatting>
  <conditionalFormatting sqref="C72:C78">
    <cfRule type="containsText" dxfId="16" priority="7" operator="containsText" text="Baik">
      <formula>NOT(ISERROR(SEARCH("Baik",C72)))</formula>
    </cfRule>
    <cfRule type="containsText" dxfId="15" priority="8" operator="containsText" text="Sedang">
      <formula>NOT(ISERROR(SEARCH("Sedang",C72)))</formula>
    </cfRule>
    <cfRule type="containsText" dxfId="14" priority="9" operator="containsText" text="Buruk">
      <formula>NOT(ISERROR(SEARCH("Buruk",C72)))</formula>
    </cfRule>
  </conditionalFormatting>
  <conditionalFormatting sqref="B5:B10">
    <cfRule type="colorScale" priority="6">
      <colorScale>
        <cfvo type="num" val="1"/>
        <cfvo type="num" val="2"/>
        <cfvo type="num" val="3"/>
        <color rgb="FFFF0000"/>
        <color rgb="FFFFFF00"/>
        <color rgb="FF00B050"/>
      </colorScale>
    </cfRule>
  </conditionalFormatting>
  <conditionalFormatting sqref="B18:B23">
    <cfRule type="colorScale" priority="5">
      <colorScale>
        <cfvo type="num" val="1"/>
        <cfvo type="num" val="2"/>
        <cfvo type="num" val="3"/>
        <color rgb="FFFF0000"/>
        <color rgb="FFFFFF00"/>
        <color rgb="FF00B050"/>
      </colorScale>
    </cfRule>
  </conditionalFormatting>
  <conditionalFormatting sqref="B31:B36">
    <cfRule type="colorScale" priority="4">
      <colorScale>
        <cfvo type="num" val="1"/>
        <cfvo type="num" val="2"/>
        <cfvo type="num" val="3"/>
        <color rgb="FFFF0000"/>
        <color rgb="FFFFFF00"/>
        <color rgb="FF00B050"/>
      </colorScale>
    </cfRule>
  </conditionalFormatting>
  <conditionalFormatting sqref="B43:B45">
    <cfRule type="colorScale" priority="3">
      <colorScale>
        <cfvo type="num" val="1"/>
        <cfvo type="num" val="2"/>
        <cfvo type="num" val="3"/>
        <color rgb="FFFF0000"/>
        <color rgb="FFFFFF00"/>
        <color rgb="FF00B050"/>
      </colorScale>
    </cfRule>
  </conditionalFormatting>
  <conditionalFormatting sqref="B52:B54">
    <cfRule type="colorScale" priority="2">
      <colorScale>
        <cfvo type="num" val="1"/>
        <cfvo type="num" val="2"/>
        <cfvo type="num" val="3"/>
        <color rgb="FFFF0000"/>
        <color rgb="FFFFFF00"/>
        <color rgb="FF00B050"/>
      </colorScale>
    </cfRule>
  </conditionalFormatting>
  <conditionalFormatting sqref="B61:B66">
    <cfRule type="colorScale" priority="1">
      <colorScale>
        <cfvo type="num" val="1"/>
        <cfvo type="num" val="2"/>
        <cfvo type="num" val="3"/>
        <color rgb="FFFF0000"/>
        <color rgb="FFFFFF00"/>
        <color rgb="FF00B050"/>
      </colorScale>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9"/>
  <sheetViews>
    <sheetView topLeftCell="B69" zoomScale="90" zoomScaleNormal="90" workbookViewId="0">
      <selection activeCell="E3" sqref="E3:K67"/>
    </sheetView>
  </sheetViews>
  <sheetFormatPr defaultRowHeight="14.4" x14ac:dyDescent="0.3"/>
  <cols>
    <col min="1" max="1" width="57.44140625" customWidth="1"/>
    <col min="2" max="2" width="16" style="225" customWidth="1"/>
    <col min="3" max="3" width="13.5546875" customWidth="1"/>
    <col min="4" max="4" width="17.33203125" customWidth="1"/>
    <col min="5" max="5" width="14.6640625" customWidth="1"/>
    <col min="6" max="6" width="13.33203125" customWidth="1"/>
    <col min="7" max="7" width="11.6640625" customWidth="1"/>
  </cols>
  <sheetData>
    <row r="1" spans="1:11" s="14" customFormat="1" ht="15.6" x14ac:dyDescent="0.3">
      <c r="A1" s="14" t="s">
        <v>57</v>
      </c>
      <c r="B1" s="227"/>
    </row>
    <row r="3" spans="1:11" x14ac:dyDescent="0.3">
      <c r="A3" s="1" t="s">
        <v>0</v>
      </c>
      <c r="B3" s="222"/>
      <c r="E3" s="56"/>
      <c r="F3" s="55"/>
      <c r="G3" s="55"/>
      <c r="H3" s="55"/>
      <c r="I3" s="55"/>
      <c r="J3" s="55"/>
      <c r="K3" s="55"/>
    </row>
    <row r="4" spans="1:11" x14ac:dyDescent="0.3">
      <c r="A4" s="2" t="s">
        <v>1</v>
      </c>
      <c r="B4" s="228" t="s">
        <v>60</v>
      </c>
      <c r="C4" s="2" t="s">
        <v>2</v>
      </c>
      <c r="D4" t="s">
        <v>30</v>
      </c>
      <c r="E4" s="55"/>
      <c r="F4" s="55"/>
      <c r="G4" s="55"/>
      <c r="H4" s="55"/>
      <c r="I4" s="55"/>
      <c r="J4" s="55"/>
      <c r="K4" s="55"/>
    </row>
    <row r="5" spans="1:11" x14ac:dyDescent="0.3">
      <c r="A5" s="3" t="s">
        <v>3</v>
      </c>
      <c r="B5" s="211">
        <f>'Komposit Zona A1'!F3</f>
        <v>2</v>
      </c>
      <c r="C5" s="7">
        <f>'Komposit Zona A1'!$H$3</f>
        <v>80</v>
      </c>
      <c r="E5" s="55"/>
      <c r="F5" s="19"/>
      <c r="G5" s="19"/>
      <c r="H5" s="20"/>
      <c r="I5" s="55"/>
      <c r="J5" s="27"/>
      <c r="K5" s="55"/>
    </row>
    <row r="6" spans="1:11" x14ac:dyDescent="0.3">
      <c r="A6" s="3" t="s">
        <v>4</v>
      </c>
      <c r="B6" s="211">
        <f>'Komposit Zona A1'!F6:F8</f>
        <v>2</v>
      </c>
      <c r="C6" s="7">
        <f>'Komposit Zona A1'!$H$6</f>
        <v>40</v>
      </c>
      <c r="E6" s="55"/>
      <c r="F6" s="27"/>
      <c r="G6" s="27"/>
      <c r="H6" s="27"/>
      <c r="I6" s="55"/>
      <c r="J6" s="27"/>
      <c r="K6" s="55"/>
    </row>
    <row r="7" spans="1:11" x14ac:dyDescent="0.3">
      <c r="A7" s="3" t="s">
        <v>5</v>
      </c>
      <c r="B7" s="211">
        <f>'Komposit Zona A1'!F9</f>
        <v>3</v>
      </c>
      <c r="C7" s="7">
        <f>'Komposit Zona A1'!$H$9</f>
        <v>45</v>
      </c>
      <c r="E7" s="55"/>
      <c r="F7" s="27"/>
      <c r="G7" s="27"/>
      <c r="H7" s="27"/>
      <c r="I7" s="55"/>
      <c r="J7" s="55"/>
      <c r="K7" s="55"/>
    </row>
    <row r="8" spans="1:11" x14ac:dyDescent="0.3">
      <c r="A8" s="3" t="s">
        <v>6</v>
      </c>
      <c r="B8" s="211">
        <f>'Komposit Zona A1'!F12</f>
        <v>3</v>
      </c>
      <c r="C8" s="7">
        <f>'Komposit Zona A1'!$H$12</f>
        <v>30</v>
      </c>
      <c r="E8" s="55"/>
      <c r="F8" s="27"/>
      <c r="G8" s="27"/>
      <c r="H8" s="55"/>
      <c r="I8" s="55"/>
      <c r="J8" s="55"/>
      <c r="K8" s="55"/>
    </row>
    <row r="9" spans="1:11" x14ac:dyDescent="0.3">
      <c r="A9" s="3" t="s">
        <v>7</v>
      </c>
      <c r="B9" s="211">
        <f>AVERAGE('Komposit Zona A1'!F15:F20)</f>
        <v>2</v>
      </c>
      <c r="C9" s="7">
        <f>'Komposit Zona A1'!$H$15</f>
        <v>20</v>
      </c>
      <c r="E9" s="55"/>
      <c r="F9" s="27"/>
      <c r="G9" s="27"/>
      <c r="H9" s="55"/>
      <c r="I9" s="55"/>
      <c r="J9" s="27"/>
      <c r="K9" s="55"/>
    </row>
    <row r="10" spans="1:11" x14ac:dyDescent="0.3">
      <c r="A10" s="3" t="s">
        <v>8</v>
      </c>
      <c r="B10" s="211">
        <f>'Komposit Zona A1'!F21</f>
        <v>3</v>
      </c>
      <c r="C10" s="7">
        <f>'Komposit Zona A1'!$H$21</f>
        <v>15</v>
      </c>
      <c r="E10" s="55"/>
      <c r="F10" s="55"/>
      <c r="G10" s="55"/>
      <c r="H10" s="55"/>
      <c r="I10" s="55"/>
      <c r="J10" s="27"/>
      <c r="K10" s="55"/>
    </row>
    <row r="11" spans="1:11" x14ac:dyDescent="0.3">
      <c r="A11" s="10" t="s">
        <v>31</v>
      </c>
      <c r="B11" s="229"/>
      <c r="C11" s="11">
        <f>SUM(C5:C10)</f>
        <v>230</v>
      </c>
      <c r="D11" s="125">
        <f>[1]SumberDayaIkan!$F$24</f>
        <v>2.3333333333333335</v>
      </c>
      <c r="E11" s="55"/>
      <c r="F11" s="55"/>
      <c r="G11" s="55"/>
      <c r="H11" s="55"/>
      <c r="I11" s="55"/>
      <c r="J11" s="27"/>
      <c r="K11" s="55"/>
    </row>
    <row r="12" spans="1:11" x14ac:dyDescent="0.3">
      <c r="A12" s="13" t="s">
        <v>34</v>
      </c>
      <c r="B12" s="224"/>
      <c r="C12" s="7">
        <f>'Komposit Zona A1'!$J$24</f>
        <v>100</v>
      </c>
      <c r="E12" s="55"/>
      <c r="F12" s="55"/>
      <c r="G12" s="55"/>
      <c r="H12" s="55"/>
      <c r="I12" s="55"/>
      <c r="J12" s="27"/>
      <c r="K12" s="55"/>
    </row>
    <row r="13" spans="1:11" x14ac:dyDescent="0.3">
      <c r="A13" s="13" t="s">
        <v>35</v>
      </c>
      <c r="B13" s="224"/>
      <c r="C13" s="7">
        <f>'Komposit Zona A1'!$L$24</f>
        <v>300</v>
      </c>
      <c r="E13" s="55"/>
      <c r="F13" s="27"/>
      <c r="G13" s="55"/>
      <c r="H13" s="55"/>
      <c r="I13" s="55"/>
      <c r="J13" s="27"/>
      <c r="K13" s="55"/>
    </row>
    <row r="14" spans="1:11" x14ac:dyDescent="0.3">
      <c r="C14" s="5"/>
      <c r="E14" s="55"/>
      <c r="F14" s="27"/>
      <c r="G14" s="55"/>
      <c r="H14" s="55"/>
      <c r="I14" s="55"/>
      <c r="J14" s="27"/>
      <c r="K14" s="55"/>
    </row>
    <row r="15" spans="1:11" x14ac:dyDescent="0.3">
      <c r="C15" s="5"/>
      <c r="E15" s="55"/>
      <c r="F15" s="55"/>
      <c r="G15" s="55"/>
      <c r="H15" s="55"/>
      <c r="I15" s="55"/>
      <c r="J15" s="27"/>
      <c r="K15" s="55"/>
    </row>
    <row r="16" spans="1:11" x14ac:dyDescent="0.3">
      <c r="A16" s="1" t="s">
        <v>9</v>
      </c>
      <c r="B16" s="222"/>
      <c r="E16" s="56"/>
      <c r="F16" s="55"/>
      <c r="G16" s="55"/>
      <c r="H16" s="55"/>
      <c r="I16" s="55"/>
      <c r="J16" s="27"/>
      <c r="K16" s="55"/>
    </row>
    <row r="17" spans="1:11" x14ac:dyDescent="0.3">
      <c r="A17" s="2" t="s">
        <v>1</v>
      </c>
      <c r="B17" s="228" t="s">
        <v>60</v>
      </c>
      <c r="C17" s="2" t="s">
        <v>2</v>
      </c>
      <c r="D17" t="s">
        <v>30</v>
      </c>
      <c r="E17" s="55"/>
      <c r="F17" s="55"/>
      <c r="G17" s="55"/>
      <c r="H17" s="55"/>
      <c r="I17" s="55"/>
      <c r="J17" s="27"/>
      <c r="K17" s="55"/>
    </row>
    <row r="18" spans="1:11" x14ac:dyDescent="0.3">
      <c r="A18" s="3" t="s">
        <v>10</v>
      </c>
      <c r="B18" s="226">
        <f>AVERAGE('Komposit Zona A1'!F28:F33)</f>
        <v>2.5</v>
      </c>
      <c r="C18" s="7">
        <f>'Komposit Zona A1'!$H$28</f>
        <v>85</v>
      </c>
      <c r="E18" s="55"/>
      <c r="F18" s="27"/>
      <c r="G18" s="27"/>
      <c r="H18" s="20"/>
      <c r="I18" s="55"/>
      <c r="J18" s="27"/>
      <c r="K18" s="55"/>
    </row>
    <row r="19" spans="1:11" x14ac:dyDescent="0.3">
      <c r="A19" s="3" t="s">
        <v>11</v>
      </c>
      <c r="B19" s="226"/>
      <c r="C19" s="7" t="s">
        <v>32</v>
      </c>
      <c r="E19" s="55"/>
      <c r="F19" s="19"/>
      <c r="G19" s="19"/>
      <c r="H19" s="20"/>
      <c r="I19" s="55"/>
      <c r="J19" s="27"/>
      <c r="K19" s="55"/>
    </row>
    <row r="20" spans="1:11" x14ac:dyDescent="0.3">
      <c r="A20" s="3" t="s">
        <v>12</v>
      </c>
      <c r="B20" s="226"/>
      <c r="C20" s="7" t="s">
        <v>32</v>
      </c>
      <c r="E20" s="55"/>
      <c r="F20" s="27"/>
      <c r="G20" s="27"/>
      <c r="H20" s="55"/>
      <c r="I20" s="55"/>
      <c r="J20" s="27"/>
      <c r="K20" s="55"/>
    </row>
    <row r="21" spans="1:11" x14ac:dyDescent="0.3">
      <c r="A21" s="3" t="s">
        <v>13</v>
      </c>
      <c r="B21" s="226">
        <f>AVERAGE('Komposit Zona A1'!F34:F39)</f>
        <v>1.5</v>
      </c>
      <c r="C21" s="7">
        <f>'Komposit Zona A1'!$H$34</f>
        <v>37.5</v>
      </c>
      <c r="E21" s="55"/>
      <c r="F21" s="27"/>
      <c r="G21" s="27"/>
      <c r="H21" s="55"/>
      <c r="I21" s="55"/>
      <c r="J21" s="27"/>
      <c r="K21" s="55"/>
    </row>
    <row r="22" spans="1:11" x14ac:dyDescent="0.3">
      <c r="A22" s="3" t="s">
        <v>14</v>
      </c>
      <c r="B22" s="226">
        <f>'Komposit Zona A1'!F40</f>
        <v>3</v>
      </c>
      <c r="C22" s="7">
        <f>'Komposit Zona A1'!$H$40</f>
        <v>75</v>
      </c>
      <c r="E22" s="55"/>
      <c r="F22" s="27"/>
      <c r="G22" s="27"/>
      <c r="H22" s="55"/>
      <c r="I22" s="55"/>
      <c r="J22" s="27"/>
      <c r="K22" s="55"/>
    </row>
    <row r="23" spans="1:11" x14ac:dyDescent="0.3">
      <c r="A23" s="3" t="s">
        <v>15</v>
      </c>
      <c r="B23" s="226">
        <f>'Komposit Zona A1'!F43</f>
        <v>1</v>
      </c>
      <c r="C23" s="7">
        <f>'Komposit Zona A1'!$H$43</f>
        <v>16</v>
      </c>
      <c r="E23" s="55"/>
      <c r="F23" s="27"/>
      <c r="G23" s="55"/>
      <c r="H23" s="55"/>
      <c r="I23" s="55"/>
      <c r="J23" s="27"/>
      <c r="K23" s="55"/>
    </row>
    <row r="24" spans="1:11" ht="15.6" x14ac:dyDescent="0.3">
      <c r="A24" s="13" t="s">
        <v>31</v>
      </c>
      <c r="B24" s="224"/>
      <c r="C24" s="9">
        <f>'Komposit Zona A1'!$H$52</f>
        <v>213.5</v>
      </c>
      <c r="D24" s="207">
        <f>'Komposit Zona A1'!F52</f>
        <v>2</v>
      </c>
      <c r="E24" s="55"/>
      <c r="F24" s="55"/>
      <c r="G24" s="27"/>
      <c r="H24" s="55"/>
      <c r="I24" s="55"/>
      <c r="J24" s="27"/>
      <c r="K24" s="55"/>
    </row>
    <row r="25" spans="1:11" x14ac:dyDescent="0.3">
      <c r="A25" s="13" t="s">
        <v>34</v>
      </c>
      <c r="B25" s="224"/>
      <c r="C25" s="15">
        <f>'Komposit Zona A1'!$J$51</f>
        <v>100</v>
      </c>
      <c r="E25" s="55"/>
      <c r="F25" s="27"/>
      <c r="G25" s="27"/>
      <c r="H25" s="55"/>
      <c r="I25" s="55"/>
      <c r="J25" s="27"/>
      <c r="K25" s="55"/>
    </row>
    <row r="26" spans="1:11" x14ac:dyDescent="0.3">
      <c r="A26" s="13" t="s">
        <v>35</v>
      </c>
      <c r="B26" s="224"/>
      <c r="C26" s="9">
        <f>'Komposit Zona A1'!$L$51</f>
        <v>300</v>
      </c>
      <c r="E26" s="55"/>
      <c r="F26" s="27"/>
      <c r="G26" s="55"/>
      <c r="H26" s="55"/>
      <c r="I26" s="55"/>
      <c r="J26" s="27"/>
      <c r="K26" s="55"/>
    </row>
    <row r="27" spans="1:11" x14ac:dyDescent="0.3">
      <c r="A27" s="13"/>
      <c r="B27" s="224"/>
      <c r="C27" s="5"/>
      <c r="E27" s="55"/>
      <c r="F27" s="27"/>
      <c r="G27" s="55"/>
      <c r="H27" s="55"/>
      <c r="I27" s="55"/>
      <c r="J27" s="27"/>
      <c r="K27" s="27"/>
    </row>
    <row r="28" spans="1:11" x14ac:dyDescent="0.3">
      <c r="A28" s="13"/>
      <c r="B28" s="224"/>
      <c r="C28" s="5"/>
      <c r="E28" s="55"/>
      <c r="F28" s="27"/>
      <c r="G28" s="55"/>
      <c r="H28" s="55"/>
      <c r="I28" s="55"/>
      <c r="J28" s="27"/>
      <c r="K28" s="27"/>
    </row>
    <row r="29" spans="1:11" x14ac:dyDescent="0.3">
      <c r="A29" s="1" t="s">
        <v>16</v>
      </c>
      <c r="B29" s="222"/>
      <c r="E29" s="56"/>
      <c r="F29" s="55"/>
      <c r="G29" s="55"/>
      <c r="H29" s="55"/>
      <c r="I29" s="55"/>
      <c r="J29" s="55"/>
      <c r="K29" s="27"/>
    </row>
    <row r="30" spans="1:11" x14ac:dyDescent="0.3">
      <c r="A30" s="2" t="s">
        <v>1</v>
      </c>
      <c r="B30" s="228" t="s">
        <v>60</v>
      </c>
      <c r="C30" s="2" t="s">
        <v>2</v>
      </c>
      <c r="D30" t="s">
        <v>30</v>
      </c>
      <c r="E30" s="55"/>
      <c r="F30" s="55"/>
      <c r="G30" s="55"/>
      <c r="H30" s="55"/>
      <c r="I30" s="55"/>
      <c r="J30" s="27"/>
      <c r="K30" s="27"/>
    </row>
    <row r="31" spans="1:11" x14ac:dyDescent="0.3">
      <c r="A31" s="3" t="s">
        <v>17</v>
      </c>
      <c r="B31" s="211">
        <f>'Komposit Zona A1'!F56</f>
        <v>3</v>
      </c>
      <c r="C31" s="7">
        <f>'Komposit Zona A1'!$H$56</f>
        <v>150</v>
      </c>
      <c r="E31" s="55"/>
      <c r="F31" s="27"/>
      <c r="G31" s="27"/>
      <c r="H31" s="20"/>
      <c r="I31" s="55"/>
      <c r="J31" s="27"/>
      <c r="K31" s="27"/>
    </row>
    <row r="32" spans="1:11" x14ac:dyDescent="0.3">
      <c r="A32" s="3" t="s">
        <v>18</v>
      </c>
      <c r="B32" s="211"/>
      <c r="C32" s="17" t="s">
        <v>33</v>
      </c>
      <c r="E32" s="55"/>
      <c r="F32" s="19"/>
      <c r="G32" s="19"/>
      <c r="H32" s="20"/>
      <c r="I32" s="55"/>
      <c r="J32" s="27"/>
      <c r="K32" s="55"/>
    </row>
    <row r="33" spans="1:11" x14ac:dyDescent="0.3">
      <c r="A33" s="3" t="s">
        <v>19</v>
      </c>
      <c r="B33" s="211">
        <f>'Komposit Zona A1'!F59</f>
        <v>3</v>
      </c>
      <c r="C33" s="7">
        <f>'Komposit Zona A1'!$H$59</f>
        <v>75</v>
      </c>
      <c r="E33" s="55"/>
      <c r="F33" s="19"/>
      <c r="G33" s="19"/>
      <c r="H33" s="19"/>
      <c r="I33" s="55"/>
      <c r="J33" s="27"/>
      <c r="K33" s="27"/>
    </row>
    <row r="34" spans="1:11" x14ac:dyDescent="0.3">
      <c r="A34" s="3" t="s">
        <v>20</v>
      </c>
      <c r="B34" s="211">
        <f>'Komposit Zona A1'!F62</f>
        <v>3</v>
      </c>
      <c r="C34" s="7">
        <f>'Komposit Zona A1'!$H$62</f>
        <v>75</v>
      </c>
      <c r="E34" s="55"/>
      <c r="F34" s="19"/>
      <c r="G34" s="19"/>
      <c r="H34" s="20"/>
      <c r="I34" s="55"/>
      <c r="J34" s="27"/>
      <c r="K34" s="27"/>
    </row>
    <row r="35" spans="1:11" x14ac:dyDescent="0.3">
      <c r="A35" s="3" t="s">
        <v>21</v>
      </c>
      <c r="B35" s="211"/>
      <c r="C35" s="4" t="s">
        <v>33</v>
      </c>
      <c r="E35" s="55"/>
      <c r="F35" s="19"/>
      <c r="G35" s="19"/>
      <c r="H35" s="20"/>
      <c r="I35" s="55"/>
      <c r="J35" s="55"/>
      <c r="K35" s="55"/>
    </row>
    <row r="36" spans="1:11" x14ac:dyDescent="0.3">
      <c r="A36" s="3" t="s">
        <v>22</v>
      </c>
      <c r="B36" s="211"/>
      <c r="C36" s="4" t="s">
        <v>33</v>
      </c>
      <c r="E36" s="55"/>
      <c r="F36" s="19"/>
      <c r="G36" s="19"/>
      <c r="H36" s="21"/>
      <c r="I36" s="55"/>
      <c r="J36" s="27"/>
      <c r="K36" s="27"/>
    </row>
    <row r="37" spans="1:11" x14ac:dyDescent="0.3">
      <c r="A37" s="13" t="s">
        <v>31</v>
      </c>
      <c r="B37" s="224"/>
      <c r="C37" s="18">
        <f>'Komposit Zona A1'!$H$66</f>
        <v>300</v>
      </c>
      <c r="D37" s="16">
        <f>[2]TeknikPenangkapanIkan!$F$21</f>
        <v>3</v>
      </c>
      <c r="E37" s="55"/>
      <c r="F37" s="55"/>
      <c r="G37" s="55"/>
      <c r="H37" s="55"/>
      <c r="I37" s="55"/>
      <c r="J37" s="27"/>
      <c r="K37" s="27"/>
    </row>
    <row r="38" spans="1:11" x14ac:dyDescent="0.3">
      <c r="A38" s="13" t="s">
        <v>34</v>
      </c>
      <c r="B38" s="224"/>
      <c r="C38" s="18">
        <f>'Komposit Zona A1'!$J$66</f>
        <v>100</v>
      </c>
      <c r="E38" s="55"/>
      <c r="F38" s="55"/>
      <c r="G38" s="55"/>
      <c r="H38" s="55"/>
      <c r="I38" s="55"/>
      <c r="J38" s="55"/>
      <c r="K38" s="27"/>
    </row>
    <row r="39" spans="1:11" x14ac:dyDescent="0.3">
      <c r="A39" s="13" t="s">
        <v>35</v>
      </c>
      <c r="B39" s="224"/>
      <c r="C39" s="18">
        <f>'Komposit Zona A1'!$L$66</f>
        <v>300</v>
      </c>
      <c r="E39" s="55"/>
      <c r="F39" s="55"/>
      <c r="G39" s="55"/>
      <c r="H39" s="55"/>
      <c r="I39" s="55"/>
      <c r="J39" s="27"/>
      <c r="K39" s="27"/>
    </row>
    <row r="40" spans="1:11" x14ac:dyDescent="0.3">
      <c r="A40" s="13"/>
      <c r="B40" s="224"/>
      <c r="E40" s="55"/>
      <c r="F40" s="55"/>
      <c r="G40" s="55"/>
      <c r="H40" s="55"/>
      <c r="I40" s="55"/>
      <c r="J40" s="27"/>
      <c r="K40" s="55"/>
    </row>
    <row r="41" spans="1:11" x14ac:dyDescent="0.3">
      <c r="A41" s="1" t="s">
        <v>23</v>
      </c>
      <c r="B41" s="222"/>
      <c r="E41" s="56"/>
      <c r="F41" s="55"/>
      <c r="G41" s="55"/>
      <c r="H41" s="55"/>
      <c r="I41" s="55"/>
      <c r="J41" s="27"/>
      <c r="K41" s="27"/>
    </row>
    <row r="42" spans="1:11" x14ac:dyDescent="0.3">
      <c r="A42" s="2" t="s">
        <v>1</v>
      </c>
      <c r="B42" s="228" t="s">
        <v>60</v>
      </c>
      <c r="C42" s="2" t="s">
        <v>2</v>
      </c>
      <c r="D42" t="s">
        <v>30</v>
      </c>
      <c r="E42" s="55"/>
      <c r="F42" s="55"/>
      <c r="G42" s="55"/>
      <c r="H42" s="55"/>
      <c r="I42" s="55"/>
      <c r="J42" s="27"/>
      <c r="K42" s="27"/>
    </row>
    <row r="43" spans="1:11" x14ac:dyDescent="0.3">
      <c r="A43" s="3" t="s">
        <v>24</v>
      </c>
      <c r="B43" s="226">
        <f>'Komposit Zona A1'!F69</f>
        <v>2</v>
      </c>
      <c r="C43" s="7">
        <f>'Komposit Zona A1'!$H$69</f>
        <v>80</v>
      </c>
      <c r="E43" s="55"/>
      <c r="F43" s="27"/>
      <c r="G43" s="27"/>
      <c r="H43" s="20"/>
      <c r="I43" s="55"/>
      <c r="J43" s="27"/>
      <c r="K43" s="55"/>
    </row>
    <row r="44" spans="1:11" x14ac:dyDescent="0.3">
      <c r="A44" s="3" t="s">
        <v>25</v>
      </c>
      <c r="B44" s="226">
        <f>'Komposit Zona A1'!F72</f>
        <v>3</v>
      </c>
      <c r="C44" s="7">
        <f>'Komposit Zona A1'!$H$72</f>
        <v>105</v>
      </c>
      <c r="E44" s="55"/>
      <c r="F44" s="19"/>
      <c r="G44" s="19"/>
      <c r="H44" s="28"/>
      <c r="I44" s="55"/>
      <c r="J44" s="27"/>
      <c r="K44" s="27"/>
    </row>
    <row r="45" spans="1:11" x14ac:dyDescent="0.3">
      <c r="A45" s="3" t="s">
        <v>26</v>
      </c>
      <c r="B45" s="226">
        <f>'Komposit Zona A1'!F75</f>
        <v>1</v>
      </c>
      <c r="C45" s="7">
        <f>'Komposit Zona A1'!$H$75</f>
        <v>25</v>
      </c>
      <c r="E45" s="55"/>
      <c r="F45" s="19"/>
      <c r="G45" s="19"/>
      <c r="H45" s="28"/>
      <c r="I45" s="55"/>
      <c r="J45" s="27"/>
      <c r="K45" s="27"/>
    </row>
    <row r="46" spans="1:11" x14ac:dyDescent="0.3">
      <c r="A46" s="13" t="s">
        <v>31</v>
      </c>
      <c r="B46" s="224"/>
      <c r="C46" s="18">
        <f>'Komposit Zona A1'!$H$79</f>
        <v>210</v>
      </c>
      <c r="D46" s="16">
        <f>[2]Sosial!$F$12</f>
        <v>2.3333333333333335</v>
      </c>
      <c r="E46" s="27"/>
      <c r="F46" s="19"/>
      <c r="G46" s="19"/>
      <c r="H46" s="55"/>
      <c r="I46" s="55"/>
      <c r="J46" s="55"/>
      <c r="K46" s="55"/>
    </row>
    <row r="47" spans="1:11" x14ac:dyDescent="0.3">
      <c r="A47" s="13" t="s">
        <v>34</v>
      </c>
      <c r="B47" s="224"/>
      <c r="C47" s="18">
        <f>'Komposit Zona A1'!$J$79</f>
        <v>100</v>
      </c>
      <c r="E47" s="27"/>
      <c r="F47" s="19"/>
      <c r="G47" s="19"/>
      <c r="H47" s="55"/>
      <c r="I47" s="55"/>
      <c r="J47" s="55"/>
      <c r="K47" s="27"/>
    </row>
    <row r="48" spans="1:11" x14ac:dyDescent="0.3">
      <c r="A48" s="13" t="s">
        <v>35</v>
      </c>
      <c r="B48" s="224"/>
      <c r="C48" s="18">
        <f>'Komposit Zona A1'!$L$79</f>
        <v>300</v>
      </c>
      <c r="E48" s="55"/>
      <c r="F48" s="55"/>
      <c r="G48" s="55"/>
      <c r="H48" s="55"/>
      <c r="I48" s="55"/>
      <c r="J48" s="55"/>
      <c r="K48" s="27"/>
    </row>
    <row r="49" spans="1:13" x14ac:dyDescent="0.3">
      <c r="A49" s="13"/>
      <c r="B49" s="224"/>
      <c r="E49" s="27"/>
      <c r="F49" s="55"/>
      <c r="G49" s="55"/>
      <c r="H49" s="55"/>
      <c r="I49" s="55"/>
      <c r="J49" s="55"/>
      <c r="K49" s="55"/>
    </row>
    <row r="50" spans="1:13" x14ac:dyDescent="0.3">
      <c r="A50" s="1" t="s">
        <v>27</v>
      </c>
      <c r="B50" s="222"/>
      <c r="E50" s="56"/>
      <c r="F50" s="55"/>
      <c r="G50" s="55"/>
      <c r="H50" s="55"/>
      <c r="I50" s="55"/>
      <c r="J50" s="55"/>
      <c r="K50" s="55"/>
    </row>
    <row r="51" spans="1:13" x14ac:dyDescent="0.3">
      <c r="A51" s="2" t="s">
        <v>1</v>
      </c>
      <c r="B51" s="228" t="s">
        <v>60</v>
      </c>
      <c r="C51" s="2" t="s">
        <v>2</v>
      </c>
      <c r="D51" t="s">
        <v>30</v>
      </c>
      <c r="E51" s="55"/>
      <c r="F51" s="55"/>
      <c r="G51" s="55"/>
      <c r="H51" s="55"/>
      <c r="I51" s="55"/>
      <c r="J51" s="55"/>
      <c r="K51" s="55"/>
    </row>
    <row r="52" spans="1:13" x14ac:dyDescent="0.3">
      <c r="A52" s="3" t="s">
        <v>28</v>
      </c>
      <c r="B52" s="226">
        <f>'Komposit Zona A1'!F82</f>
        <v>2</v>
      </c>
      <c r="C52" s="7">
        <f>'Komposit Zona A1'!$H$82</f>
        <v>90</v>
      </c>
      <c r="E52" s="55"/>
      <c r="F52" s="27"/>
      <c r="G52" s="27"/>
      <c r="H52" s="20"/>
      <c r="I52" s="55"/>
      <c r="J52" s="27"/>
      <c r="K52" s="55"/>
      <c r="M52" s="7"/>
    </row>
    <row r="53" spans="1:13" x14ac:dyDescent="0.3">
      <c r="A53" s="3" t="s">
        <v>29</v>
      </c>
      <c r="B53" s="226">
        <f>'Komposit Zona A1'!F85</f>
        <v>3</v>
      </c>
      <c r="C53" s="7">
        <f>'Komposit Zona A1'!$H$85</f>
        <v>90</v>
      </c>
      <c r="E53" s="55"/>
      <c r="F53" s="19"/>
      <c r="G53" s="27"/>
      <c r="H53" s="28"/>
      <c r="I53" s="55"/>
      <c r="J53" s="27"/>
      <c r="K53" s="55"/>
      <c r="M53" s="7"/>
    </row>
    <row r="54" spans="1:13" x14ac:dyDescent="0.3">
      <c r="A54" s="3" t="s">
        <v>368</v>
      </c>
      <c r="B54" s="226">
        <f>'Komposit Zona A1'!F88</f>
        <v>3</v>
      </c>
      <c r="C54" s="7">
        <f>'Komposit Zona A1'!$H$88</f>
        <v>75</v>
      </c>
      <c r="E54" s="55"/>
      <c r="F54" s="19"/>
      <c r="G54" s="27"/>
      <c r="H54" s="56"/>
      <c r="I54" s="55"/>
      <c r="J54" s="55"/>
      <c r="K54" s="55"/>
      <c r="M54" s="7"/>
    </row>
    <row r="55" spans="1:13" x14ac:dyDescent="0.3">
      <c r="A55" s="13" t="s">
        <v>31</v>
      </c>
      <c r="B55" s="224"/>
      <c r="C55" s="1">
        <f>'Komposit Zona A1'!$H$92</f>
        <v>255</v>
      </c>
      <c r="D55" s="22">
        <f>[2]Ekonomi!$F$12</f>
        <v>2</v>
      </c>
      <c r="E55" s="55"/>
      <c r="F55" s="19"/>
      <c r="G55" s="27"/>
      <c r="H55" s="55"/>
      <c r="I55" s="55"/>
      <c r="J55" s="27"/>
      <c r="K55" s="55"/>
      <c r="M55" s="7"/>
    </row>
    <row r="56" spans="1:13" x14ac:dyDescent="0.3">
      <c r="A56" s="13" t="s">
        <v>34</v>
      </c>
      <c r="B56" s="224"/>
      <c r="C56" s="18">
        <f>'Komposit Zona A1'!$J$92</f>
        <v>100</v>
      </c>
      <c r="E56" s="27"/>
      <c r="F56" s="19"/>
      <c r="G56" s="27"/>
      <c r="H56" s="55"/>
      <c r="I56" s="55"/>
      <c r="J56" s="27"/>
      <c r="K56" s="55"/>
      <c r="M56" s="7"/>
    </row>
    <row r="57" spans="1:13" x14ac:dyDescent="0.3">
      <c r="A57" s="13" t="s">
        <v>35</v>
      </c>
      <c r="B57" s="224"/>
      <c r="C57" s="18">
        <f>'Komposit Zona A1'!$L$92</f>
        <v>300</v>
      </c>
      <c r="E57" s="27"/>
      <c r="F57" s="55"/>
      <c r="G57" s="55"/>
      <c r="H57" s="55"/>
      <c r="I57" s="55"/>
      <c r="J57" s="27"/>
      <c r="K57" s="55"/>
      <c r="M57" s="7"/>
    </row>
    <row r="58" spans="1:13" x14ac:dyDescent="0.3">
      <c r="E58" s="27"/>
      <c r="F58" s="55"/>
      <c r="G58" s="55"/>
      <c r="H58" s="55"/>
      <c r="I58" s="55"/>
      <c r="J58" s="27"/>
      <c r="K58" s="55"/>
    </row>
    <row r="59" spans="1:13" x14ac:dyDescent="0.3">
      <c r="A59" s="1" t="s">
        <v>36</v>
      </c>
      <c r="B59" s="222"/>
      <c r="E59" s="55"/>
      <c r="F59" s="55"/>
      <c r="G59" s="55"/>
      <c r="H59" s="55"/>
      <c r="I59" s="55"/>
      <c r="J59" s="27"/>
      <c r="K59" s="55"/>
      <c r="M59" s="7"/>
    </row>
    <row r="60" spans="1:13" x14ac:dyDescent="0.3">
      <c r="A60" s="2" t="s">
        <v>1</v>
      </c>
      <c r="B60" s="228" t="s">
        <v>60</v>
      </c>
      <c r="C60" s="2" t="s">
        <v>2</v>
      </c>
      <c r="D60" t="s">
        <v>30</v>
      </c>
      <c r="E60" s="56"/>
      <c r="F60" s="55"/>
      <c r="G60" s="55"/>
      <c r="H60" s="55"/>
      <c r="I60" s="55"/>
      <c r="J60" s="55"/>
      <c r="K60" s="55"/>
      <c r="M60" s="7"/>
    </row>
    <row r="61" spans="1:13" x14ac:dyDescent="0.3">
      <c r="A61" s="3" t="s">
        <v>37</v>
      </c>
      <c r="B61" s="226">
        <f>AVERAGE('Komposit Zona A1'!F100:F106)</f>
        <v>2</v>
      </c>
      <c r="C61" s="7">
        <f>'Komposit Zona A1'!$H$95</f>
        <v>52</v>
      </c>
      <c r="E61" s="55"/>
      <c r="F61" s="55"/>
      <c r="G61" s="55"/>
      <c r="H61" s="55"/>
      <c r="I61" s="55"/>
      <c r="J61" s="55"/>
      <c r="K61" s="55"/>
      <c r="M61" s="7"/>
    </row>
    <row r="62" spans="1:13" x14ac:dyDescent="0.3">
      <c r="A62" s="3" t="s">
        <v>38</v>
      </c>
      <c r="B62" s="226">
        <f>AVERAGE('Komposit Zona A1'!F102:F117)</f>
        <v>2.6</v>
      </c>
      <c r="C62" s="7">
        <f>'Komposit Zona A1'!$H$102</f>
        <v>65</v>
      </c>
      <c r="E62" s="55"/>
      <c r="F62" s="27"/>
      <c r="G62" s="27"/>
      <c r="H62" s="20"/>
      <c r="I62" s="55"/>
      <c r="J62" s="55"/>
      <c r="K62" s="55"/>
      <c r="M62" s="7"/>
    </row>
    <row r="63" spans="1:13" x14ac:dyDescent="0.3">
      <c r="A63" s="3" t="s">
        <v>39</v>
      </c>
      <c r="B63" s="226">
        <f>AVERAGE('Komposit Zona A1'!F123:F128)</f>
        <v>1.5</v>
      </c>
      <c r="C63" s="7">
        <f>'Komposit Zona A1'!$H$118</f>
        <v>27</v>
      </c>
      <c r="E63" s="55"/>
      <c r="F63" s="19"/>
      <c r="G63" s="27"/>
      <c r="H63" s="28"/>
      <c r="I63" s="55"/>
      <c r="J63" s="55"/>
      <c r="K63" s="55"/>
      <c r="M63" s="7"/>
    </row>
    <row r="64" spans="1:13" x14ac:dyDescent="0.3">
      <c r="A64" s="3" t="s">
        <v>40</v>
      </c>
      <c r="B64" s="226">
        <f>'Komposit Zona A1'!F124</f>
        <v>1</v>
      </c>
      <c r="C64" s="7">
        <f>'Komposit Zona A1'!$H$124</f>
        <v>15</v>
      </c>
      <c r="E64" s="55"/>
      <c r="F64" s="19"/>
      <c r="G64" s="27"/>
      <c r="H64" s="55"/>
      <c r="I64" s="55"/>
      <c r="J64" s="55"/>
      <c r="K64" s="55"/>
      <c r="M64" s="7"/>
    </row>
    <row r="65" spans="1:13" x14ac:dyDescent="0.3">
      <c r="A65" s="3" t="s">
        <v>41</v>
      </c>
      <c r="B65" s="226">
        <f>AVERAGE('Komposit Zona A1'!F127:F132)</f>
        <v>2</v>
      </c>
      <c r="C65" s="7">
        <f>'Komposit Zona A1'!$H$127</f>
        <v>22</v>
      </c>
      <c r="E65" s="27"/>
      <c r="F65" s="19"/>
      <c r="G65" s="27"/>
      <c r="H65" s="55"/>
      <c r="I65" s="55"/>
      <c r="J65" s="55"/>
      <c r="K65" s="55"/>
      <c r="M65" s="7"/>
    </row>
    <row r="66" spans="1:13" x14ac:dyDescent="0.3">
      <c r="A66" s="3" t="s">
        <v>42</v>
      </c>
      <c r="B66" s="226">
        <f>'Komposit Zona A1'!F133</f>
        <v>3</v>
      </c>
      <c r="C66" s="7">
        <f>'Komposit Zona A1'!$H$133</f>
        <v>15</v>
      </c>
      <c r="E66" s="27"/>
      <c r="F66" s="19"/>
      <c r="G66" s="27"/>
      <c r="H66" s="55"/>
      <c r="I66" s="55"/>
      <c r="J66" s="55"/>
      <c r="K66" s="55"/>
      <c r="M66" s="7"/>
    </row>
    <row r="67" spans="1:13" x14ac:dyDescent="0.3">
      <c r="A67" s="13" t="s">
        <v>31</v>
      </c>
      <c r="B67" s="224"/>
      <c r="C67" s="9">
        <f>SUM(C61:C66)</f>
        <v>196</v>
      </c>
      <c r="D67" s="210">
        <f>'Komposit Zona A1'!F137</f>
        <v>2.1538461538461537</v>
      </c>
      <c r="E67" s="55"/>
      <c r="F67" s="27"/>
      <c r="G67" s="27"/>
      <c r="H67" s="55"/>
      <c r="I67" s="55"/>
      <c r="J67" s="55"/>
      <c r="K67" s="55"/>
      <c r="M67" s="7"/>
    </row>
    <row r="68" spans="1:13" x14ac:dyDescent="0.3">
      <c r="A68" s="13" t="s">
        <v>34</v>
      </c>
      <c r="B68" s="224"/>
      <c r="C68" s="9">
        <f>'Komposit Zona A1'!$J$137</f>
        <v>100</v>
      </c>
      <c r="F68" s="7"/>
      <c r="G68" s="7"/>
      <c r="M68" s="7"/>
    </row>
    <row r="69" spans="1:13" x14ac:dyDescent="0.3">
      <c r="A69" s="13" t="s">
        <v>35</v>
      </c>
      <c r="B69" s="224"/>
      <c r="C69" s="9">
        <f>'Komposit Zona A1'!$L$137</f>
        <v>300</v>
      </c>
      <c r="F69" s="7"/>
      <c r="G69" s="7"/>
      <c r="M69" s="7"/>
    </row>
    <row r="70" spans="1:13" ht="15" thickBot="1" x14ac:dyDescent="0.35">
      <c r="A70" s="15"/>
      <c r="B70" s="230"/>
      <c r="C70" s="15"/>
      <c r="F70" s="7"/>
      <c r="M70" s="7"/>
    </row>
    <row r="71" spans="1:13" s="37" customFormat="1" ht="15" thickBot="1" x14ac:dyDescent="0.35">
      <c r="A71" s="35" t="s">
        <v>43</v>
      </c>
      <c r="B71" s="231" t="s">
        <v>304</v>
      </c>
      <c r="C71" s="35" t="s">
        <v>44</v>
      </c>
      <c r="D71" s="32" t="s">
        <v>34</v>
      </c>
      <c r="E71" s="33" t="s">
        <v>35</v>
      </c>
      <c r="F71" s="34" t="s">
        <v>53</v>
      </c>
      <c r="H71" s="37" t="s">
        <v>54</v>
      </c>
      <c r="L71" s="54"/>
    </row>
    <row r="72" spans="1:13" x14ac:dyDescent="0.3">
      <c r="A72" s="23" t="s">
        <v>45</v>
      </c>
      <c r="B72" s="232">
        <f>C11</f>
        <v>230</v>
      </c>
      <c r="C72" s="160" t="str">
        <f>IF(B72&lt;168,"Buruk",IF(B72&lt;235,"Sedang",IF(B72&lt;303,"Baik")))</f>
        <v>Sedang</v>
      </c>
      <c r="D72" s="39">
        <f>C12</f>
        <v>100</v>
      </c>
      <c r="E72" s="45">
        <f>C13</f>
        <v>300</v>
      </c>
      <c r="F72" s="40">
        <f>C11</f>
        <v>230</v>
      </c>
      <c r="G72">
        <f>(E78-D78)/3</f>
        <v>400</v>
      </c>
      <c r="H72" s="7">
        <f>D78</f>
        <v>600</v>
      </c>
      <c r="I72" s="7">
        <f>$G$72+H72</f>
        <v>1000</v>
      </c>
      <c r="L72" s="7"/>
    </row>
    <row r="73" spans="1:13" x14ac:dyDescent="0.3">
      <c r="A73" s="24" t="s">
        <v>46</v>
      </c>
      <c r="B73" s="233">
        <f>C24</f>
        <v>213.5</v>
      </c>
      <c r="C73" s="160" t="str">
        <f t="shared" ref="C73:C77" si="0">IF(B73&lt;168,"Buruk",IF(B73&lt;235,"Sedang",IF(B73&lt;303,"Baik")))</f>
        <v>Sedang</v>
      </c>
      <c r="D73" s="41">
        <f>C25</f>
        <v>100</v>
      </c>
      <c r="E73" s="46">
        <f>C26</f>
        <v>300</v>
      </c>
      <c r="F73" s="42">
        <f>C24</f>
        <v>213.5</v>
      </c>
      <c r="H73" s="27">
        <f>I72+1</f>
        <v>1001</v>
      </c>
      <c r="I73" s="27">
        <f>$G$72+H73</f>
        <v>1401</v>
      </c>
      <c r="J73" s="27"/>
      <c r="L73" s="7"/>
    </row>
    <row r="74" spans="1:13" x14ac:dyDescent="0.3">
      <c r="A74" s="24" t="s">
        <v>47</v>
      </c>
      <c r="B74" s="233">
        <f>C37</f>
        <v>300</v>
      </c>
      <c r="C74" s="160" t="str">
        <f t="shared" si="0"/>
        <v>Baik</v>
      </c>
      <c r="D74" s="43">
        <f>C38</f>
        <v>100</v>
      </c>
      <c r="E74" s="46">
        <f>C39</f>
        <v>300</v>
      </c>
      <c r="F74" s="44">
        <f>C37</f>
        <v>300</v>
      </c>
      <c r="H74" s="27">
        <f t="shared" ref="H74" si="1">I73+1</f>
        <v>1402</v>
      </c>
      <c r="I74" s="27">
        <f>$G$72+H74</f>
        <v>1802</v>
      </c>
      <c r="J74" s="27">
        <f>B78</f>
        <v>1404.5</v>
      </c>
      <c r="K74" s="55"/>
    </row>
    <row r="75" spans="1:13" x14ac:dyDescent="0.3">
      <c r="A75" s="24" t="s">
        <v>48</v>
      </c>
      <c r="B75" s="233">
        <f>C46</f>
        <v>210</v>
      </c>
      <c r="C75" s="160" t="str">
        <f t="shared" si="0"/>
        <v>Sedang</v>
      </c>
      <c r="D75" s="43">
        <f>C47</f>
        <v>100</v>
      </c>
      <c r="E75" s="46">
        <f>C48</f>
        <v>300</v>
      </c>
      <c r="F75" s="44">
        <f>C46</f>
        <v>210</v>
      </c>
      <c r="H75" s="7"/>
      <c r="I75" s="7"/>
      <c r="L75" s="7"/>
    </row>
    <row r="76" spans="1:13" x14ac:dyDescent="0.3">
      <c r="A76" s="24" t="s">
        <v>49</v>
      </c>
      <c r="B76" s="233">
        <f>C55</f>
        <v>255</v>
      </c>
      <c r="C76" s="160" t="str">
        <f t="shared" si="0"/>
        <v>Baik</v>
      </c>
      <c r="D76" s="43">
        <f>C56</f>
        <v>100</v>
      </c>
      <c r="E76" s="46">
        <f>C57</f>
        <v>300</v>
      </c>
      <c r="F76" s="42">
        <f>C55</f>
        <v>255</v>
      </c>
      <c r="H76" s="7"/>
      <c r="I76" s="7"/>
      <c r="L76" s="7"/>
    </row>
    <row r="77" spans="1:13" ht="15" thickBot="1" x14ac:dyDescent="0.35">
      <c r="A77" s="25" t="s">
        <v>50</v>
      </c>
      <c r="B77" s="234">
        <f>C67</f>
        <v>196</v>
      </c>
      <c r="C77" s="160" t="str">
        <f t="shared" si="0"/>
        <v>Sedang</v>
      </c>
      <c r="D77" s="43">
        <f>C68</f>
        <v>100</v>
      </c>
      <c r="E77" s="47">
        <f>C69</f>
        <v>300</v>
      </c>
      <c r="F77" s="42">
        <f>C67</f>
        <v>196</v>
      </c>
      <c r="L77" s="7"/>
    </row>
    <row r="78" spans="1:13" ht="15" thickBot="1" x14ac:dyDescent="0.35">
      <c r="A78" s="26" t="s">
        <v>51</v>
      </c>
      <c r="B78" s="235">
        <f>SUM(B72:B77)</f>
        <v>1404.5</v>
      </c>
      <c r="C78" s="160" t="str">
        <f>IF(B78&lt;1001,"Buruk",IF(B78&lt;1402,"Sedang",IF(B78&lt;1803,"Baik")))</f>
        <v>Baik</v>
      </c>
      <c r="D78" s="38">
        <f>SUM(D72:D77)</f>
        <v>600</v>
      </c>
      <c r="E78" s="38">
        <f t="shared" ref="E78" si="2">SUM(E72:E77)</f>
        <v>1800</v>
      </c>
      <c r="F78" s="38">
        <f>SUM(F72:F77)</f>
        <v>1404.5</v>
      </c>
      <c r="L78" s="7"/>
    </row>
    <row r="79" spans="1:13" x14ac:dyDescent="0.3">
      <c r="F79" s="7"/>
      <c r="M79" s="7"/>
    </row>
    <row r="80" spans="1:13" x14ac:dyDescent="0.3">
      <c r="C80" s="49" t="s">
        <v>54</v>
      </c>
      <c r="F80" s="7"/>
    </row>
    <row r="81" spans="3:13" x14ac:dyDescent="0.3">
      <c r="C81" s="31" t="s">
        <v>34</v>
      </c>
      <c r="D81" s="31" t="s">
        <v>35</v>
      </c>
      <c r="E81" s="31" t="s">
        <v>2</v>
      </c>
      <c r="F81" s="30" t="s">
        <v>55</v>
      </c>
      <c r="G81" s="325" t="s">
        <v>44</v>
      </c>
      <c r="H81" s="325"/>
      <c r="I81" s="325"/>
      <c r="M81" s="7"/>
    </row>
    <row r="82" spans="3:13" x14ac:dyDescent="0.3">
      <c r="C82" s="4">
        <f>H72</f>
        <v>600</v>
      </c>
      <c r="D82" s="4">
        <f t="shared" ref="C82:D84" si="3">I72</f>
        <v>1000</v>
      </c>
      <c r="E82" s="6">
        <v>1</v>
      </c>
      <c r="F82" s="50"/>
      <c r="G82" s="326" t="s">
        <v>305</v>
      </c>
      <c r="H82" s="326"/>
      <c r="I82" s="326"/>
      <c r="M82" s="7"/>
    </row>
    <row r="83" spans="3:13" x14ac:dyDescent="0.3">
      <c r="C83" s="4">
        <f t="shared" si="3"/>
        <v>1001</v>
      </c>
      <c r="D83" s="4">
        <f t="shared" si="3"/>
        <v>1401</v>
      </c>
      <c r="E83" s="6">
        <v>2</v>
      </c>
      <c r="F83" s="51"/>
      <c r="G83" s="326" t="s">
        <v>302</v>
      </c>
      <c r="H83" s="326"/>
      <c r="I83" s="326"/>
    </row>
    <row r="84" spans="3:13" x14ac:dyDescent="0.3">
      <c r="C84" s="4">
        <f t="shared" si="3"/>
        <v>1402</v>
      </c>
      <c r="D84" s="4">
        <f t="shared" si="3"/>
        <v>1802</v>
      </c>
      <c r="E84" s="6">
        <v>3</v>
      </c>
      <c r="F84" s="52"/>
      <c r="G84" s="326" t="s">
        <v>303</v>
      </c>
      <c r="H84" s="326"/>
      <c r="I84" s="326"/>
      <c r="M84" s="7"/>
    </row>
    <row r="85" spans="3:13" x14ac:dyDescent="0.3">
      <c r="E85" s="7"/>
    </row>
    <row r="86" spans="3:13" x14ac:dyDescent="0.3">
      <c r="E86" s="7"/>
    </row>
    <row r="87" spans="3:13" x14ac:dyDescent="0.3">
      <c r="F87" s="7"/>
      <c r="M87" s="7"/>
    </row>
    <row r="88" spans="3:13" x14ac:dyDescent="0.3">
      <c r="M88" s="7"/>
    </row>
    <row r="89" spans="3:13" x14ac:dyDescent="0.3">
      <c r="F89" s="7"/>
    </row>
    <row r="90" spans="3:13" x14ac:dyDescent="0.3">
      <c r="F90" s="7"/>
      <c r="M90" s="7"/>
    </row>
    <row r="91" spans="3:13" x14ac:dyDescent="0.3">
      <c r="M91" s="7"/>
    </row>
    <row r="92" spans="3:13" x14ac:dyDescent="0.3">
      <c r="F92" s="7"/>
    </row>
    <row r="93" spans="3:13" x14ac:dyDescent="0.3">
      <c r="F93" s="7"/>
    </row>
    <row r="94" spans="3:13" x14ac:dyDescent="0.3">
      <c r="F94" s="7"/>
    </row>
    <row r="95" spans="3:13" x14ac:dyDescent="0.3">
      <c r="F95" s="7"/>
    </row>
    <row r="96" spans="3:13" x14ac:dyDescent="0.3">
      <c r="F96" s="7"/>
    </row>
    <row r="98" spans="6:6" x14ac:dyDescent="0.3">
      <c r="F98" s="7"/>
    </row>
    <row r="99" spans="6:6" x14ac:dyDescent="0.3">
      <c r="F99" s="7"/>
    </row>
  </sheetData>
  <mergeCells count="4">
    <mergeCell ref="G81:I81"/>
    <mergeCell ref="G82:I82"/>
    <mergeCell ref="G83:I83"/>
    <mergeCell ref="G84:I84"/>
  </mergeCells>
  <conditionalFormatting sqref="C35:C36 C32">
    <cfRule type="colorScale" priority="27">
      <colorScale>
        <cfvo type="num" val="1"/>
        <cfvo type="num" val="2"/>
        <cfvo type="num" val="3"/>
        <color rgb="FFFF0000"/>
        <color rgb="FFFFFF00"/>
        <color rgb="FF00B050"/>
      </colorScale>
    </cfRule>
  </conditionalFormatting>
  <conditionalFormatting sqref="D24">
    <cfRule type="colorScale" priority="25">
      <colorScale>
        <cfvo type="num" val="1"/>
        <cfvo type="num" val="2"/>
        <cfvo type="num" val="3"/>
        <color rgb="FFFF0000"/>
        <color rgb="FFFFFF00"/>
        <color rgb="FF00B050"/>
      </colorScale>
    </cfRule>
  </conditionalFormatting>
  <conditionalFormatting sqref="D11">
    <cfRule type="colorScale" priority="26">
      <colorScale>
        <cfvo type="num" val="1"/>
        <cfvo type="num" val="2"/>
        <cfvo type="num" val="3"/>
        <color rgb="FFFF0000"/>
        <color rgb="FFFFFF00"/>
        <color rgb="FF00B050"/>
      </colorScale>
    </cfRule>
  </conditionalFormatting>
  <conditionalFormatting sqref="D37">
    <cfRule type="colorScale" priority="24">
      <colorScale>
        <cfvo type="num" val="1"/>
        <cfvo type="num" val="2"/>
        <cfvo type="num" val="3"/>
        <color rgb="FFFF0000"/>
        <color rgb="FFFFFF00"/>
        <color rgb="FF00B050"/>
      </colorScale>
    </cfRule>
  </conditionalFormatting>
  <conditionalFormatting sqref="D46">
    <cfRule type="colorScale" priority="23">
      <colorScale>
        <cfvo type="num" val="1"/>
        <cfvo type="num" val="2"/>
        <cfvo type="num" val="3"/>
        <color rgb="FFFF0000"/>
        <color rgb="FFFFFF00"/>
        <color rgb="FF00B050"/>
      </colorScale>
    </cfRule>
  </conditionalFormatting>
  <conditionalFormatting sqref="D55">
    <cfRule type="colorScale" priority="22">
      <colorScale>
        <cfvo type="num" val="1"/>
        <cfvo type="num" val="2"/>
        <cfvo type="num" val="3"/>
        <color rgb="FFFF0000"/>
        <color rgb="FFFFFF00"/>
        <color rgb="FF00B050"/>
      </colorScale>
    </cfRule>
  </conditionalFormatting>
  <conditionalFormatting sqref="D67">
    <cfRule type="colorScale" priority="18">
      <colorScale>
        <cfvo type="num" val="1"/>
        <cfvo type="num" val="2"/>
        <cfvo type="num" val="3"/>
        <color rgb="FFFF0000"/>
        <color rgb="FFFFFF00"/>
        <color rgb="FF00B050"/>
      </colorScale>
    </cfRule>
  </conditionalFormatting>
  <conditionalFormatting sqref="C72:C77">
    <cfRule type="containsText" dxfId="13" priority="10" operator="containsText" text="Baik">
      <formula>NOT(ISERROR(SEARCH("Baik",C72)))</formula>
    </cfRule>
    <cfRule type="containsText" dxfId="12" priority="11" operator="containsText" text="Sedang">
      <formula>NOT(ISERROR(SEARCH("Sedang",C72)))</formula>
    </cfRule>
    <cfRule type="containsText" dxfId="11" priority="12" operator="containsText" text="Buruk">
      <formula>NOT(ISERROR(SEARCH("Buruk",C72)))</formula>
    </cfRule>
  </conditionalFormatting>
  <conditionalFormatting sqref="C78">
    <cfRule type="containsText" dxfId="10" priority="7" operator="containsText" text="Baik">
      <formula>NOT(ISERROR(SEARCH("Baik",C78)))</formula>
    </cfRule>
    <cfRule type="containsText" dxfId="9" priority="8" operator="containsText" text="Sedang">
      <formula>NOT(ISERROR(SEARCH("Sedang",C78)))</formula>
    </cfRule>
    <cfRule type="containsText" dxfId="8" priority="9" operator="containsText" text="Buruk">
      <formula>NOT(ISERROR(SEARCH("Buruk",C78)))</formula>
    </cfRule>
  </conditionalFormatting>
  <conditionalFormatting sqref="B43:B45">
    <cfRule type="colorScale" priority="1">
      <colorScale>
        <cfvo type="num" val="1"/>
        <cfvo type="num" val="2"/>
        <cfvo type="num" val="3"/>
        <color rgb="FFFF0000"/>
        <color rgb="FFFFFF00"/>
        <color rgb="FF00B050"/>
      </colorScale>
    </cfRule>
  </conditionalFormatting>
  <conditionalFormatting sqref="B5:B10">
    <cfRule type="colorScale" priority="6">
      <colorScale>
        <cfvo type="num" val="1"/>
        <cfvo type="num" val="2"/>
        <cfvo type="num" val="3"/>
        <color rgb="FFFF0000"/>
        <color rgb="FFFFFF00"/>
        <color rgb="FF00B050"/>
      </colorScale>
    </cfRule>
  </conditionalFormatting>
  <conditionalFormatting sqref="B18:B23">
    <cfRule type="colorScale" priority="5">
      <colorScale>
        <cfvo type="num" val="1"/>
        <cfvo type="num" val="2"/>
        <cfvo type="num" val="3"/>
        <color rgb="FFFF0000"/>
        <color rgb="FFFFFF00"/>
        <color rgb="FF00B050"/>
      </colorScale>
    </cfRule>
  </conditionalFormatting>
  <conditionalFormatting sqref="B31:B34">
    <cfRule type="colorScale" priority="4">
      <colorScale>
        <cfvo type="num" val="1"/>
        <cfvo type="num" val="2"/>
        <cfvo type="num" val="3"/>
        <color rgb="FFFF0000"/>
        <color rgb="FFFFFF00"/>
        <color rgb="FF00B050"/>
      </colorScale>
    </cfRule>
  </conditionalFormatting>
  <conditionalFormatting sqref="B52:B54">
    <cfRule type="colorScale" priority="3">
      <colorScale>
        <cfvo type="num" val="1"/>
        <cfvo type="num" val="2"/>
        <cfvo type="num" val="3"/>
        <color rgb="FFFF0000"/>
        <color rgb="FFFFFF00"/>
        <color rgb="FF00B050"/>
      </colorScale>
    </cfRule>
  </conditionalFormatting>
  <conditionalFormatting sqref="B61:B66">
    <cfRule type="colorScale" priority="2">
      <colorScale>
        <cfvo type="num" val="1"/>
        <cfvo type="num" val="2"/>
        <cfvo type="num" val="3"/>
        <color rgb="FFFF0000"/>
        <color rgb="FFFFFF00"/>
        <color rgb="FF00B050"/>
      </colorScale>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topLeftCell="A71" zoomScale="90" zoomScaleNormal="90" workbookViewId="0">
      <selection activeCell="E3" sqref="E3:J66"/>
    </sheetView>
  </sheetViews>
  <sheetFormatPr defaultRowHeight="14.4" x14ac:dyDescent="0.3"/>
  <cols>
    <col min="1" max="1" width="57.44140625" customWidth="1"/>
    <col min="2" max="2" width="17.109375" style="225" customWidth="1"/>
    <col min="3" max="3" width="13.5546875" customWidth="1"/>
    <col min="4" max="4" width="15.44140625" customWidth="1"/>
    <col min="5" max="5" width="14.6640625" customWidth="1"/>
    <col min="6" max="6" width="13.33203125" customWidth="1"/>
    <col min="7" max="7" width="11.6640625" customWidth="1"/>
  </cols>
  <sheetData>
    <row r="1" spans="1:11" s="14" customFormat="1" ht="15.6" x14ac:dyDescent="0.3">
      <c r="A1" s="14" t="s">
        <v>58</v>
      </c>
      <c r="B1" s="227"/>
    </row>
    <row r="3" spans="1:11" x14ac:dyDescent="0.3">
      <c r="A3" s="1" t="s">
        <v>0</v>
      </c>
      <c r="B3" s="222"/>
      <c r="E3" s="56"/>
      <c r="F3" s="55"/>
      <c r="G3" s="55"/>
      <c r="H3" s="55"/>
      <c r="I3" s="55"/>
      <c r="J3" s="55"/>
    </row>
    <row r="4" spans="1:11" x14ac:dyDescent="0.3">
      <c r="A4" s="2" t="s">
        <v>1</v>
      </c>
      <c r="B4" s="228" t="s">
        <v>60</v>
      </c>
      <c r="C4" s="2" t="s">
        <v>2</v>
      </c>
      <c r="D4" t="s">
        <v>30</v>
      </c>
      <c r="E4" s="55"/>
      <c r="F4" s="55"/>
      <c r="G4" s="55"/>
      <c r="H4" s="55"/>
      <c r="I4" s="55"/>
      <c r="J4" s="55"/>
    </row>
    <row r="5" spans="1:11" x14ac:dyDescent="0.3">
      <c r="A5" s="3" t="s">
        <v>3</v>
      </c>
      <c r="B5" s="211">
        <f>'Komposit Zona B'!F3</f>
        <v>2</v>
      </c>
      <c r="C5" s="7">
        <f>'Komposit Zona B'!$H$3</f>
        <v>80</v>
      </c>
      <c r="D5" s="7">
        <f>'Komposit Zona B'!F3</f>
        <v>2</v>
      </c>
      <c r="E5" s="55"/>
      <c r="F5" s="19"/>
      <c r="G5" s="19"/>
      <c r="H5" s="28"/>
      <c r="I5" s="55"/>
      <c r="J5" s="27"/>
      <c r="K5" s="7"/>
    </row>
    <row r="6" spans="1:11" x14ac:dyDescent="0.3">
      <c r="A6" s="3" t="s">
        <v>4</v>
      </c>
      <c r="B6" s="211">
        <f>'Komposit Zona B'!F6:F8</f>
        <v>2</v>
      </c>
      <c r="C6" s="7">
        <f>'Komposit Zona B'!$H$6</f>
        <v>40</v>
      </c>
      <c r="D6" s="7">
        <f>'Komposit Zona B'!F6</f>
        <v>2</v>
      </c>
      <c r="E6" s="55"/>
      <c r="F6" s="27"/>
      <c r="G6" s="27"/>
      <c r="H6" s="27"/>
      <c r="I6" s="55"/>
      <c r="J6" s="27"/>
      <c r="K6" s="7"/>
    </row>
    <row r="7" spans="1:11" x14ac:dyDescent="0.3">
      <c r="A7" s="3" t="s">
        <v>5</v>
      </c>
      <c r="B7" s="211">
        <f>'Komposit Zona B'!F9</f>
        <v>2</v>
      </c>
      <c r="C7" s="7">
        <f>'Komposit Zona B'!$H$9</f>
        <v>30</v>
      </c>
      <c r="D7" s="7">
        <f>'Komposit Zona B'!F9</f>
        <v>2</v>
      </c>
      <c r="E7" s="55"/>
      <c r="F7" s="27"/>
      <c r="G7" s="27"/>
      <c r="H7" s="55"/>
      <c r="I7" s="55"/>
      <c r="J7" s="55"/>
    </row>
    <row r="8" spans="1:11" x14ac:dyDescent="0.3">
      <c r="A8" s="3" t="s">
        <v>6</v>
      </c>
      <c r="B8" s="211">
        <f>'Komposit Zona B'!F12</f>
        <v>2</v>
      </c>
      <c r="C8" s="7">
        <f>'Komposit Zona B'!$H$12</f>
        <v>20</v>
      </c>
      <c r="D8" s="7">
        <f>'Komposit Zona B'!F12</f>
        <v>2</v>
      </c>
      <c r="E8" s="55"/>
      <c r="F8" s="27"/>
      <c r="G8" s="27"/>
      <c r="H8" s="55"/>
      <c r="I8" s="55"/>
      <c r="J8" s="27"/>
      <c r="K8" s="7"/>
    </row>
    <row r="9" spans="1:11" x14ac:dyDescent="0.3">
      <c r="A9" s="3" t="s">
        <v>7</v>
      </c>
      <c r="B9" s="211">
        <f>AVERAGE('Komposit Zona B'!F15:F20)</f>
        <v>2</v>
      </c>
      <c r="C9" s="7">
        <f>'Komposit Zona B'!$H$15</f>
        <v>20</v>
      </c>
      <c r="D9" s="7">
        <f>'Komposit Zona B'!F15</f>
        <v>2</v>
      </c>
      <c r="E9" s="27"/>
      <c r="F9" s="27"/>
      <c r="G9" s="27"/>
      <c r="H9" s="55"/>
      <c r="I9" s="55"/>
      <c r="J9" s="27"/>
      <c r="K9" s="7"/>
    </row>
    <row r="10" spans="1:11" x14ac:dyDescent="0.3">
      <c r="A10" s="3" t="s">
        <v>8</v>
      </c>
      <c r="B10" s="211">
        <f>'Komposit Zona B'!F21</f>
        <v>2</v>
      </c>
      <c r="C10" s="7">
        <f>'Komposit Zona B'!$H$21</f>
        <v>10</v>
      </c>
      <c r="D10" s="7">
        <f>'Komposit Zona B'!F21</f>
        <v>2</v>
      </c>
      <c r="E10" s="55"/>
      <c r="F10" s="55"/>
      <c r="G10" s="55"/>
      <c r="H10" s="55"/>
      <c r="I10" s="55"/>
      <c r="J10" s="55"/>
    </row>
    <row r="11" spans="1:11" x14ac:dyDescent="0.3">
      <c r="A11" s="10" t="s">
        <v>31</v>
      </c>
      <c r="B11" s="229"/>
      <c r="C11" s="11">
        <f>SUM(C5:C10)</f>
        <v>200</v>
      </c>
      <c r="D11" s="125">
        <f>'Komposit Zona B'!$F$25</f>
        <v>2</v>
      </c>
      <c r="E11" s="55"/>
      <c r="F11" s="55"/>
      <c r="G11" s="55"/>
      <c r="H11" s="55"/>
      <c r="I11" s="55"/>
      <c r="J11" s="27"/>
      <c r="K11" s="7"/>
    </row>
    <row r="12" spans="1:11" x14ac:dyDescent="0.3">
      <c r="A12" s="13" t="s">
        <v>34</v>
      </c>
      <c r="B12" s="224"/>
      <c r="C12" s="7">
        <f>'Komposit Zona B'!$J$24</f>
        <v>100</v>
      </c>
      <c r="E12" s="55"/>
      <c r="F12" s="55"/>
      <c r="G12" s="55"/>
      <c r="H12" s="55"/>
      <c r="I12" s="55"/>
      <c r="J12" s="27"/>
      <c r="K12" s="7"/>
    </row>
    <row r="13" spans="1:11" x14ac:dyDescent="0.3">
      <c r="A13" s="13" t="s">
        <v>35</v>
      </c>
      <c r="B13" s="224"/>
      <c r="C13" s="7">
        <f>'Komposit Zona B'!$L$24</f>
        <v>300</v>
      </c>
      <c r="E13" s="55"/>
      <c r="F13" s="27"/>
      <c r="G13" s="55"/>
      <c r="H13" s="55"/>
      <c r="I13" s="55"/>
      <c r="J13" s="55"/>
    </row>
    <row r="14" spans="1:11" x14ac:dyDescent="0.3">
      <c r="C14" s="5"/>
      <c r="E14" s="55"/>
      <c r="F14" s="27"/>
      <c r="G14" s="55"/>
      <c r="H14" s="55"/>
      <c r="I14" s="55"/>
      <c r="J14" s="27"/>
      <c r="K14" s="7"/>
    </row>
    <row r="15" spans="1:11" x14ac:dyDescent="0.3">
      <c r="C15" s="5"/>
      <c r="E15" s="55"/>
      <c r="F15" s="55"/>
      <c r="G15" s="55"/>
      <c r="H15" s="55"/>
      <c r="I15" s="55"/>
      <c r="J15" s="27"/>
      <c r="K15" s="7"/>
    </row>
    <row r="16" spans="1:11" x14ac:dyDescent="0.3">
      <c r="A16" s="1" t="s">
        <v>9</v>
      </c>
      <c r="B16" s="222"/>
      <c r="E16" s="56"/>
      <c r="F16" s="55"/>
      <c r="G16" s="55"/>
      <c r="H16" s="55"/>
      <c r="I16" s="55"/>
      <c r="J16" s="55"/>
    </row>
    <row r="17" spans="1:12" x14ac:dyDescent="0.3">
      <c r="A17" s="2" t="s">
        <v>1</v>
      </c>
      <c r="B17" s="228" t="s">
        <v>60</v>
      </c>
      <c r="C17" s="2" t="s">
        <v>2</v>
      </c>
      <c r="D17" t="s">
        <v>30</v>
      </c>
      <c r="E17" s="55"/>
      <c r="F17" s="55"/>
      <c r="G17" s="55"/>
      <c r="H17" s="55"/>
      <c r="I17" s="55"/>
      <c r="J17" s="27"/>
      <c r="K17" s="7"/>
    </row>
    <row r="18" spans="1:12" x14ac:dyDescent="0.3">
      <c r="A18" s="3" t="s">
        <v>10</v>
      </c>
      <c r="B18" s="226">
        <f>AVERAGE('Komposit Zona B'!F28:F33)</f>
        <v>2.5</v>
      </c>
      <c r="C18" s="7">
        <f>'Komposit Zona B'!$H$29</f>
        <v>85</v>
      </c>
      <c r="E18" s="55"/>
      <c r="F18" s="27"/>
      <c r="G18" s="27"/>
      <c r="H18" s="20"/>
      <c r="I18" s="55"/>
      <c r="J18" s="27"/>
      <c r="K18" s="7"/>
    </row>
    <row r="19" spans="1:12" x14ac:dyDescent="0.3">
      <c r="A19" s="3" t="s">
        <v>11</v>
      </c>
      <c r="B19" s="226"/>
      <c r="C19" s="7" t="s">
        <v>32</v>
      </c>
      <c r="E19" s="55"/>
      <c r="F19" s="19"/>
      <c r="G19" s="19"/>
      <c r="H19" s="20"/>
      <c r="I19" s="55"/>
      <c r="J19" s="27"/>
    </row>
    <row r="20" spans="1:12" x14ac:dyDescent="0.3">
      <c r="A20" s="3" t="s">
        <v>12</v>
      </c>
      <c r="B20" s="226"/>
      <c r="C20" s="7" t="s">
        <v>32</v>
      </c>
      <c r="E20" s="55"/>
      <c r="F20" s="27"/>
      <c r="G20" s="27"/>
      <c r="H20" s="56"/>
      <c r="I20" s="55"/>
      <c r="J20" s="27"/>
      <c r="K20" s="7"/>
    </row>
    <row r="21" spans="1:12" x14ac:dyDescent="0.3">
      <c r="A21" s="3" t="s">
        <v>13</v>
      </c>
      <c r="B21" s="226">
        <f>AVERAGE('Komposit Zona B'!F34:F39)</f>
        <v>1</v>
      </c>
      <c r="C21" s="7">
        <f>'Komposit Zona B'!$H$35</f>
        <v>25</v>
      </c>
      <c r="E21" s="55"/>
      <c r="F21" s="27"/>
      <c r="G21" s="27"/>
      <c r="H21" s="55"/>
      <c r="I21" s="55"/>
      <c r="J21" s="27"/>
      <c r="K21" s="7"/>
    </row>
    <row r="22" spans="1:12" x14ac:dyDescent="0.3">
      <c r="A22" s="3" t="s">
        <v>14</v>
      </c>
      <c r="B22" s="226">
        <f>'Komposit Zona B'!F41</f>
        <v>3</v>
      </c>
      <c r="C22" s="7">
        <f>'Komposit Zona B'!$H$41</f>
        <v>75</v>
      </c>
      <c r="E22" s="55"/>
      <c r="F22" s="27"/>
      <c r="G22" s="27"/>
      <c r="H22" s="55"/>
      <c r="I22" s="55"/>
      <c r="J22" s="55"/>
    </row>
    <row r="23" spans="1:12" x14ac:dyDescent="0.3">
      <c r="A23" s="3" t="s">
        <v>15</v>
      </c>
      <c r="B23" s="226">
        <f>'Komposit Zona B'!F44</f>
        <v>1</v>
      </c>
      <c r="C23" s="7">
        <f>'Komposit Zona B'!$H$44</f>
        <v>16</v>
      </c>
      <c r="E23" s="55"/>
      <c r="F23" s="27"/>
      <c r="G23" s="55"/>
      <c r="H23" s="55"/>
      <c r="I23" s="55"/>
      <c r="J23" s="27"/>
      <c r="K23" s="7"/>
    </row>
    <row r="24" spans="1:12" ht="15.6" x14ac:dyDescent="0.3">
      <c r="A24" s="13" t="s">
        <v>31</v>
      </c>
      <c r="B24" s="224"/>
      <c r="C24" s="15">
        <f>'Komposit Zona B'!$H$53</f>
        <v>201</v>
      </c>
      <c r="D24" s="12">
        <f>'Komposit Zona B'!$F$53</f>
        <v>1.8333333333333333</v>
      </c>
      <c r="E24" s="55"/>
      <c r="F24" s="55"/>
      <c r="G24" s="27"/>
      <c r="H24" s="55"/>
      <c r="I24" s="55"/>
      <c r="J24" s="27"/>
      <c r="K24" s="7"/>
    </row>
    <row r="25" spans="1:12" x14ac:dyDescent="0.3">
      <c r="A25" s="13" t="s">
        <v>34</v>
      </c>
      <c r="B25" s="224"/>
      <c r="C25" s="15">
        <f>'Komposit Zona B'!$J$52</f>
        <v>100</v>
      </c>
      <c r="E25" s="55"/>
      <c r="F25" s="27"/>
      <c r="G25" s="27"/>
      <c r="H25" s="55"/>
      <c r="I25" s="55"/>
      <c r="J25" s="27"/>
      <c r="K25" s="7"/>
    </row>
    <row r="26" spans="1:12" x14ac:dyDescent="0.3">
      <c r="A26" s="13" t="s">
        <v>35</v>
      </c>
      <c r="B26" s="224"/>
      <c r="C26" s="9">
        <f>'Komposit Zona B'!$L$52</f>
        <v>300</v>
      </c>
      <c r="E26" s="55"/>
      <c r="F26" s="27"/>
      <c r="G26" s="55"/>
      <c r="H26" s="55"/>
      <c r="I26" s="55"/>
      <c r="J26" s="27"/>
      <c r="K26" s="7"/>
      <c r="L26" s="7"/>
    </row>
    <row r="27" spans="1:12" x14ac:dyDescent="0.3">
      <c r="A27" s="13"/>
      <c r="B27" s="224"/>
      <c r="C27" s="5"/>
      <c r="E27" s="55"/>
      <c r="F27" s="27"/>
      <c r="G27" s="55"/>
      <c r="H27" s="55"/>
      <c r="I27" s="55"/>
      <c r="J27" s="27"/>
      <c r="K27" s="7"/>
      <c r="L27" s="7"/>
    </row>
    <row r="28" spans="1:12" x14ac:dyDescent="0.3">
      <c r="A28" s="13"/>
      <c r="B28" s="224"/>
      <c r="C28" s="5"/>
      <c r="E28" s="55"/>
      <c r="F28" s="27"/>
      <c r="G28" s="55"/>
      <c r="H28" s="55"/>
      <c r="I28" s="55"/>
      <c r="J28" s="27"/>
      <c r="K28" s="7"/>
      <c r="L28" s="7"/>
    </row>
    <row r="29" spans="1:12" x14ac:dyDescent="0.3">
      <c r="A29" s="1" t="s">
        <v>16</v>
      </c>
      <c r="B29" s="222"/>
      <c r="E29" s="56"/>
      <c r="F29" s="55"/>
      <c r="G29" s="55"/>
      <c r="H29" s="55"/>
      <c r="I29" s="55"/>
      <c r="J29" s="55"/>
      <c r="K29" s="7"/>
      <c r="L29" s="7"/>
    </row>
    <row r="30" spans="1:12" x14ac:dyDescent="0.3">
      <c r="A30" s="2" t="s">
        <v>1</v>
      </c>
      <c r="B30" s="228" t="s">
        <v>60</v>
      </c>
      <c r="C30" s="2" t="s">
        <v>2</v>
      </c>
      <c r="D30" t="s">
        <v>30</v>
      </c>
      <c r="E30" s="55"/>
      <c r="F30" s="55"/>
      <c r="G30" s="55"/>
      <c r="H30" s="55"/>
      <c r="I30" s="55"/>
      <c r="J30" s="27"/>
      <c r="K30" s="7"/>
      <c r="L30" s="7"/>
    </row>
    <row r="31" spans="1:12" x14ac:dyDescent="0.3">
      <c r="A31" s="3" t="s">
        <v>17</v>
      </c>
      <c r="B31" s="211">
        <f>'Komposit Zona B'!F57</f>
        <v>3</v>
      </c>
      <c r="C31" s="7">
        <f>'Komposit Zona B'!$H$57</f>
        <v>150</v>
      </c>
      <c r="E31" s="55"/>
      <c r="F31" s="27"/>
      <c r="G31" s="27"/>
      <c r="H31" s="20"/>
      <c r="I31" s="55"/>
      <c r="J31" s="27"/>
      <c r="K31" s="7"/>
    </row>
    <row r="32" spans="1:12" x14ac:dyDescent="0.3">
      <c r="A32" s="3" t="s">
        <v>18</v>
      </c>
      <c r="B32" s="211"/>
      <c r="C32" s="17" t="s">
        <v>33</v>
      </c>
      <c r="E32" s="55"/>
      <c r="F32" s="19"/>
      <c r="G32" s="19"/>
      <c r="H32" s="20"/>
      <c r="I32" s="55"/>
      <c r="J32" s="27"/>
      <c r="K32" s="7"/>
      <c r="L32" s="7"/>
    </row>
    <row r="33" spans="1:12" x14ac:dyDescent="0.3">
      <c r="A33" s="3" t="s">
        <v>19</v>
      </c>
      <c r="B33" s="211">
        <f>'Komposit Zona B'!F60</f>
        <v>3</v>
      </c>
      <c r="C33" s="7">
        <f>'Komposit Zona B'!$H$60</f>
        <v>75</v>
      </c>
      <c r="E33" s="55"/>
      <c r="F33" s="19"/>
      <c r="G33" s="19"/>
      <c r="H33" s="19"/>
      <c r="I33" s="55"/>
      <c r="J33" s="27"/>
      <c r="K33" s="7"/>
      <c r="L33" s="7"/>
    </row>
    <row r="34" spans="1:12" x14ac:dyDescent="0.3">
      <c r="A34" s="3" t="s">
        <v>20</v>
      </c>
      <c r="B34" s="211">
        <f>'Komposit Zona B'!F63</f>
        <v>3</v>
      </c>
      <c r="C34" s="7">
        <f>'Komposit Zona B'!$H$63</f>
        <v>75</v>
      </c>
      <c r="E34" s="55"/>
      <c r="F34" s="19"/>
      <c r="G34" s="19"/>
      <c r="H34" s="20"/>
      <c r="I34" s="55"/>
      <c r="J34" s="27"/>
      <c r="K34" s="7"/>
    </row>
    <row r="35" spans="1:12" x14ac:dyDescent="0.3">
      <c r="A35" s="3" t="s">
        <v>21</v>
      </c>
      <c r="B35" s="211"/>
      <c r="C35" s="4" t="s">
        <v>33</v>
      </c>
      <c r="E35" s="55"/>
      <c r="F35" s="19"/>
      <c r="G35" s="19"/>
      <c r="H35" s="20"/>
      <c r="I35" s="55"/>
      <c r="J35" s="55"/>
      <c r="L35" s="7"/>
    </row>
    <row r="36" spans="1:12" x14ac:dyDescent="0.3">
      <c r="A36" s="3" t="s">
        <v>22</v>
      </c>
      <c r="B36" s="211"/>
      <c r="C36" s="4" t="s">
        <v>33</v>
      </c>
      <c r="E36" s="55"/>
      <c r="F36" s="19"/>
      <c r="G36" s="19"/>
      <c r="H36" s="21"/>
      <c r="I36" s="55"/>
      <c r="J36" s="55"/>
      <c r="K36" s="7"/>
      <c r="L36" s="7"/>
    </row>
    <row r="37" spans="1:12" x14ac:dyDescent="0.3">
      <c r="A37" s="13" t="s">
        <v>31</v>
      </c>
      <c r="B37" s="224"/>
      <c r="C37" s="18">
        <f>'Komposit Zona B'!$H$67</f>
        <v>300</v>
      </c>
      <c r="D37" s="16">
        <f>[2]TeknikPenangkapanIkan!$F$21</f>
        <v>3</v>
      </c>
      <c r="E37" s="55"/>
      <c r="F37" s="55"/>
      <c r="G37" s="55"/>
      <c r="H37" s="55"/>
      <c r="I37" s="55"/>
      <c r="J37" s="27"/>
      <c r="K37" s="7"/>
      <c r="L37" s="7"/>
    </row>
    <row r="38" spans="1:12" x14ac:dyDescent="0.3">
      <c r="A38" s="13" t="s">
        <v>34</v>
      </c>
      <c r="B38" s="224"/>
      <c r="C38" s="18">
        <f>'Komposit Zona B'!$J$67</f>
        <v>100</v>
      </c>
      <c r="E38" s="55"/>
      <c r="F38" s="55"/>
      <c r="G38" s="55"/>
      <c r="H38" s="55"/>
      <c r="I38" s="55"/>
      <c r="J38" s="27"/>
      <c r="K38" s="7"/>
      <c r="L38" s="7"/>
    </row>
    <row r="39" spans="1:12" x14ac:dyDescent="0.3">
      <c r="A39" s="13" t="s">
        <v>35</v>
      </c>
      <c r="B39" s="224"/>
      <c r="C39" s="18">
        <f>'Komposit Zona B'!$L$67</f>
        <v>300</v>
      </c>
      <c r="E39" s="55"/>
      <c r="F39" s="55"/>
      <c r="G39" s="55"/>
      <c r="H39" s="55"/>
      <c r="I39" s="55"/>
      <c r="J39" s="55"/>
      <c r="K39" s="7"/>
      <c r="L39" s="7"/>
    </row>
    <row r="40" spans="1:12" x14ac:dyDescent="0.3">
      <c r="A40" s="13"/>
      <c r="B40" s="224"/>
      <c r="E40" s="55"/>
      <c r="F40" s="55"/>
      <c r="G40" s="55"/>
      <c r="H40" s="55"/>
      <c r="I40" s="55"/>
      <c r="J40" s="27"/>
      <c r="K40" s="7"/>
      <c r="L40" s="7"/>
    </row>
    <row r="41" spans="1:12" x14ac:dyDescent="0.3">
      <c r="A41" s="1" t="s">
        <v>23</v>
      </c>
      <c r="B41" s="222"/>
      <c r="E41" s="56"/>
      <c r="F41" s="55"/>
      <c r="G41" s="55"/>
      <c r="H41" s="55"/>
      <c r="I41" s="55"/>
      <c r="J41" s="27"/>
      <c r="L41" s="7"/>
    </row>
    <row r="42" spans="1:12" x14ac:dyDescent="0.3">
      <c r="A42" s="2" t="s">
        <v>1</v>
      </c>
      <c r="B42" s="228" t="s">
        <v>60</v>
      </c>
      <c r="C42" s="2" t="s">
        <v>2</v>
      </c>
      <c r="D42" t="s">
        <v>30</v>
      </c>
      <c r="E42" s="55"/>
      <c r="F42" s="55"/>
      <c r="G42" s="55"/>
      <c r="H42" s="55"/>
      <c r="I42" s="55"/>
      <c r="J42" s="55"/>
      <c r="K42" s="7"/>
      <c r="L42" s="7"/>
    </row>
    <row r="43" spans="1:12" x14ac:dyDescent="0.3">
      <c r="A43" s="3" t="s">
        <v>24</v>
      </c>
      <c r="B43" s="226">
        <f>'Komposit Zona B'!F71</f>
        <v>2</v>
      </c>
      <c r="C43" s="7">
        <f>'Komposit Zona B'!$H$71</f>
        <v>80</v>
      </c>
      <c r="E43" s="55"/>
      <c r="F43" s="27"/>
      <c r="G43" s="27"/>
      <c r="H43" s="20"/>
      <c r="I43" s="55"/>
      <c r="J43" s="27"/>
      <c r="K43" s="7"/>
    </row>
    <row r="44" spans="1:12" x14ac:dyDescent="0.3">
      <c r="A44" s="3" t="s">
        <v>25</v>
      </c>
      <c r="B44" s="226">
        <f>'Komposit Zona B'!F74</f>
        <v>2</v>
      </c>
      <c r="C44" s="7">
        <f>'Komposit Zona B'!$H$74</f>
        <v>70</v>
      </c>
      <c r="E44" s="55"/>
      <c r="F44" s="19"/>
      <c r="G44" s="19"/>
      <c r="H44" s="28"/>
      <c r="I44" s="55"/>
      <c r="J44" s="27"/>
    </row>
    <row r="45" spans="1:12" x14ac:dyDescent="0.3">
      <c r="A45" s="3" t="s">
        <v>26</v>
      </c>
      <c r="B45" s="226">
        <f>'Komposit Zona B'!F77</f>
        <v>3</v>
      </c>
      <c r="C45" s="7">
        <f>'Komposit Zona B'!$H$77</f>
        <v>75</v>
      </c>
      <c r="E45" s="55"/>
      <c r="F45" s="19"/>
      <c r="G45" s="19"/>
      <c r="H45" s="28"/>
      <c r="I45" s="55"/>
      <c r="J45" s="27"/>
      <c r="K45" s="7"/>
    </row>
    <row r="46" spans="1:12" x14ac:dyDescent="0.3">
      <c r="A46" s="13" t="s">
        <v>31</v>
      </c>
      <c r="B46" s="224"/>
      <c r="C46" s="18">
        <f>'Komposit Zona B'!$H$81</f>
        <v>225</v>
      </c>
      <c r="D46" s="16">
        <f>[2]Sosial!$F$12</f>
        <v>2.3333333333333335</v>
      </c>
      <c r="E46" s="27"/>
      <c r="F46" s="19"/>
      <c r="G46" s="19"/>
      <c r="H46" s="27"/>
      <c r="I46" s="55"/>
      <c r="J46" s="55"/>
      <c r="K46" s="7"/>
    </row>
    <row r="47" spans="1:12" x14ac:dyDescent="0.3">
      <c r="A47" s="13" t="s">
        <v>34</v>
      </c>
      <c r="B47" s="224"/>
      <c r="C47" s="18">
        <f>'Komposit Zona B'!$J$81</f>
        <v>100</v>
      </c>
      <c r="E47" s="27"/>
      <c r="F47" s="19"/>
      <c r="G47" s="19"/>
      <c r="H47" s="55"/>
      <c r="I47" s="55"/>
      <c r="J47" s="27"/>
      <c r="K47" s="7"/>
    </row>
    <row r="48" spans="1:12" x14ac:dyDescent="0.3">
      <c r="A48" s="13" t="s">
        <v>35</v>
      </c>
      <c r="B48" s="224"/>
      <c r="C48" s="18">
        <f>'Komposit Zona B'!$L$81</f>
        <v>300</v>
      </c>
      <c r="E48" s="55"/>
      <c r="F48" s="55"/>
      <c r="G48" s="55"/>
      <c r="H48" s="55"/>
      <c r="I48" s="55"/>
      <c r="J48" s="27"/>
      <c r="K48" s="7"/>
    </row>
    <row r="49" spans="1:13" x14ac:dyDescent="0.3">
      <c r="A49" s="13"/>
      <c r="B49" s="224"/>
      <c r="E49" s="27"/>
      <c r="F49" s="55"/>
      <c r="G49" s="55"/>
      <c r="H49" s="55"/>
      <c r="I49" s="55"/>
      <c r="J49" s="55"/>
      <c r="K49" s="7"/>
    </row>
    <row r="50" spans="1:13" x14ac:dyDescent="0.3">
      <c r="A50" s="1" t="s">
        <v>27</v>
      </c>
      <c r="B50" s="222"/>
      <c r="E50" s="56"/>
      <c r="F50" s="55"/>
      <c r="G50" s="55"/>
      <c r="H50" s="55"/>
      <c r="I50" s="55"/>
      <c r="J50" s="27"/>
      <c r="K50" s="7"/>
    </row>
    <row r="51" spans="1:13" x14ac:dyDescent="0.3">
      <c r="A51" s="2" t="s">
        <v>1</v>
      </c>
      <c r="B51" s="228" t="s">
        <v>60</v>
      </c>
      <c r="C51" s="2" t="s">
        <v>2</v>
      </c>
      <c r="D51" t="s">
        <v>30</v>
      </c>
      <c r="E51" s="55"/>
      <c r="F51" s="55"/>
      <c r="G51" s="55"/>
      <c r="H51" s="55"/>
      <c r="I51" s="55"/>
      <c r="J51" s="27"/>
      <c r="K51" s="7"/>
    </row>
    <row r="52" spans="1:13" x14ac:dyDescent="0.3">
      <c r="A52" s="3" t="s">
        <v>28</v>
      </c>
      <c r="B52" s="226">
        <f>'Komposit Zona B'!F85</f>
        <v>2</v>
      </c>
      <c r="C52" s="7">
        <f>'Komposit Zona B'!$H$85</f>
        <v>90</v>
      </c>
      <c r="E52" s="55"/>
      <c r="F52" s="27"/>
      <c r="G52" s="27"/>
      <c r="H52" s="20"/>
      <c r="I52" s="55"/>
      <c r="J52" s="27"/>
      <c r="L52" s="7"/>
      <c r="M52" s="7"/>
    </row>
    <row r="53" spans="1:13" x14ac:dyDescent="0.3">
      <c r="A53" s="3" t="s">
        <v>29</v>
      </c>
      <c r="B53" s="226">
        <f>'Komposit Zona B'!F88</f>
        <v>3</v>
      </c>
      <c r="C53" s="7">
        <f>'Komposit Zona B'!$H$88</f>
        <v>90</v>
      </c>
      <c r="E53" s="55"/>
      <c r="F53" s="19"/>
      <c r="G53" s="27"/>
      <c r="H53" s="28"/>
      <c r="I53" s="55"/>
      <c r="J53" s="27"/>
      <c r="L53" s="7"/>
      <c r="M53" s="7"/>
    </row>
    <row r="54" spans="1:13" x14ac:dyDescent="0.3">
      <c r="A54" s="3" t="s">
        <v>368</v>
      </c>
      <c r="B54" s="226">
        <f>'Komposit Zona B'!F91</f>
        <v>3</v>
      </c>
      <c r="C54" s="7">
        <f>'Komposit Zona B'!$G$91</f>
        <v>25</v>
      </c>
      <c r="E54" s="55"/>
      <c r="F54" s="19"/>
      <c r="G54" s="27"/>
      <c r="H54" s="56"/>
      <c r="I54" s="55"/>
      <c r="J54" s="55"/>
      <c r="L54" s="7"/>
      <c r="M54" s="7"/>
    </row>
    <row r="55" spans="1:13" x14ac:dyDescent="0.3">
      <c r="A55" s="13" t="s">
        <v>31</v>
      </c>
      <c r="B55" s="224"/>
      <c r="C55" s="1">
        <f>'Komposit Zona B'!$H$95</f>
        <v>255</v>
      </c>
      <c r="D55" s="22">
        <f>[2]Ekonomi!$F$12</f>
        <v>2</v>
      </c>
      <c r="E55" s="55"/>
      <c r="F55" s="19"/>
      <c r="G55" s="27"/>
      <c r="H55" s="55"/>
      <c r="I55" s="55"/>
      <c r="J55" s="27"/>
      <c r="L55" s="7"/>
      <c r="M55" s="7"/>
    </row>
    <row r="56" spans="1:13" x14ac:dyDescent="0.3">
      <c r="A56" s="13" t="s">
        <v>34</v>
      </c>
      <c r="B56" s="224"/>
      <c r="C56" s="18">
        <f>'Komposit Zona B'!$J$95</f>
        <v>100</v>
      </c>
      <c r="E56" s="27"/>
      <c r="F56" s="19"/>
      <c r="G56" s="27"/>
      <c r="H56" s="55"/>
      <c r="I56" s="55"/>
      <c r="J56" s="27"/>
      <c r="L56" s="7"/>
      <c r="M56" s="7"/>
    </row>
    <row r="57" spans="1:13" x14ac:dyDescent="0.3">
      <c r="A57" s="13" t="s">
        <v>35</v>
      </c>
      <c r="B57" s="224"/>
      <c r="C57" s="18">
        <f>'Komposit Zona B'!$L$95</f>
        <v>300</v>
      </c>
      <c r="E57" s="27"/>
      <c r="F57" s="55"/>
      <c r="G57" s="55"/>
      <c r="H57" s="55"/>
      <c r="I57" s="55"/>
      <c r="J57" s="27"/>
      <c r="L57" s="7"/>
      <c r="M57" s="7"/>
    </row>
    <row r="58" spans="1:13" x14ac:dyDescent="0.3">
      <c r="E58" s="27"/>
      <c r="F58" s="55"/>
      <c r="G58" s="55"/>
      <c r="H58" s="55"/>
      <c r="I58" s="55"/>
      <c r="J58" s="27"/>
    </row>
    <row r="59" spans="1:13" x14ac:dyDescent="0.3">
      <c r="A59" s="1" t="s">
        <v>36</v>
      </c>
      <c r="B59" s="222"/>
      <c r="E59" s="55"/>
      <c r="F59" s="55"/>
      <c r="G59" s="55"/>
      <c r="H59" s="55"/>
      <c r="I59" s="55"/>
      <c r="J59" s="27"/>
      <c r="L59" s="7"/>
      <c r="M59" s="7"/>
    </row>
    <row r="60" spans="1:13" x14ac:dyDescent="0.3">
      <c r="A60" s="2" t="s">
        <v>1</v>
      </c>
      <c r="B60" s="228" t="s">
        <v>60</v>
      </c>
      <c r="C60" s="2" t="s">
        <v>2</v>
      </c>
      <c r="D60" t="s">
        <v>30</v>
      </c>
      <c r="E60" s="56"/>
      <c r="F60" s="55"/>
      <c r="G60" s="55"/>
      <c r="H60" s="55"/>
      <c r="I60" s="55"/>
      <c r="J60" s="55"/>
      <c r="L60" s="7"/>
      <c r="M60" s="7"/>
    </row>
    <row r="61" spans="1:13" x14ac:dyDescent="0.3">
      <c r="A61" s="3" t="s">
        <v>37</v>
      </c>
      <c r="B61" s="226">
        <f>AVERAGE('Komposit Zona B'!F100:F106)</f>
        <v>2</v>
      </c>
      <c r="C61" s="7">
        <f>'Komposit Zona B'!$H$99</f>
        <v>52</v>
      </c>
      <c r="E61" s="55"/>
      <c r="F61" s="55"/>
      <c r="G61" s="55"/>
      <c r="H61" s="55"/>
      <c r="I61" s="55"/>
      <c r="J61" s="55"/>
      <c r="L61" s="7"/>
      <c r="M61" s="7"/>
    </row>
    <row r="62" spans="1:13" x14ac:dyDescent="0.3">
      <c r="A62" s="3" t="s">
        <v>38</v>
      </c>
      <c r="B62" s="226">
        <f>AVERAGE('Komposit Zona B'!F106:F121)</f>
        <v>2.6</v>
      </c>
      <c r="C62" s="7">
        <f>'Komposit Zona B'!$H$106</f>
        <v>65</v>
      </c>
      <c r="E62" s="55"/>
      <c r="F62" s="27"/>
      <c r="G62" s="27"/>
      <c r="H62" s="20"/>
      <c r="I62" s="55"/>
      <c r="J62" s="55"/>
      <c r="L62" s="7"/>
      <c r="M62" s="7"/>
    </row>
    <row r="63" spans="1:13" x14ac:dyDescent="0.3">
      <c r="A63" s="3" t="s">
        <v>39</v>
      </c>
      <c r="B63" s="226">
        <f>AVERAGE('Komposit Zona B'!F123:F128)</f>
        <v>1.5</v>
      </c>
      <c r="C63" s="7">
        <f>'Komposit Zona B'!$H$122</f>
        <v>27</v>
      </c>
      <c r="E63" s="55"/>
      <c r="F63" s="19"/>
      <c r="G63" s="27"/>
      <c r="H63" s="28"/>
      <c r="I63" s="55"/>
      <c r="J63" s="55"/>
      <c r="L63" s="7"/>
      <c r="M63" s="7"/>
    </row>
    <row r="64" spans="1:13" x14ac:dyDescent="0.3">
      <c r="A64" s="3" t="s">
        <v>40</v>
      </c>
      <c r="B64" s="226">
        <f>'Komposit Zona B'!F128</f>
        <v>1</v>
      </c>
      <c r="C64" s="7">
        <f>'Komposit Zona B'!$H$128</f>
        <v>15</v>
      </c>
      <c r="E64" s="55"/>
      <c r="F64" s="19"/>
      <c r="G64" s="27"/>
      <c r="H64" s="55"/>
      <c r="I64" s="55"/>
      <c r="J64" s="55"/>
      <c r="L64" s="7"/>
      <c r="M64" s="7"/>
    </row>
    <row r="65" spans="1:13" x14ac:dyDescent="0.3">
      <c r="A65" s="3" t="s">
        <v>41</v>
      </c>
      <c r="B65" s="226">
        <f>AVERAGE('Komposit Zona B'!F131:F136)</f>
        <v>2</v>
      </c>
      <c r="C65" s="7">
        <f>'Komposit Zona B'!$H$131</f>
        <v>22</v>
      </c>
      <c r="E65" s="27"/>
      <c r="F65" s="19"/>
      <c r="G65" s="27"/>
      <c r="H65" s="55"/>
      <c r="I65" s="55"/>
      <c r="J65" s="55"/>
      <c r="L65" s="7"/>
      <c r="M65" s="7"/>
    </row>
    <row r="66" spans="1:13" x14ac:dyDescent="0.3">
      <c r="A66" s="3" t="s">
        <v>42</v>
      </c>
      <c r="B66" s="226">
        <f>'Komposit Zona B'!F137</f>
        <v>3</v>
      </c>
      <c r="C66" s="7">
        <f>'Komposit Zona B'!$H$137</f>
        <v>15</v>
      </c>
      <c r="E66" s="27"/>
      <c r="F66" s="19"/>
      <c r="G66" s="27"/>
      <c r="H66" s="55"/>
      <c r="I66" s="55"/>
      <c r="J66" s="55"/>
      <c r="L66" s="7"/>
      <c r="M66" s="7"/>
    </row>
    <row r="67" spans="1:13" x14ac:dyDescent="0.3">
      <c r="A67" s="13" t="s">
        <v>31</v>
      </c>
      <c r="B67" s="224"/>
      <c r="C67" s="9">
        <f>SUM(C61:C66)</f>
        <v>196</v>
      </c>
      <c r="D67" s="16">
        <f>'Komposit Zona B'!F141</f>
        <v>2.1538461538461537</v>
      </c>
      <c r="F67" s="7"/>
      <c r="L67" s="7"/>
      <c r="M67" s="7"/>
    </row>
    <row r="68" spans="1:13" x14ac:dyDescent="0.3">
      <c r="A68" s="13" t="s">
        <v>34</v>
      </c>
      <c r="B68" s="224"/>
      <c r="C68" s="9">
        <f>'Komposit Zona B'!$J$141</f>
        <v>100</v>
      </c>
      <c r="F68" s="7"/>
      <c r="L68" s="7"/>
      <c r="M68" s="7"/>
    </row>
    <row r="69" spans="1:13" x14ac:dyDescent="0.3">
      <c r="A69" s="13" t="s">
        <v>35</v>
      </c>
      <c r="B69" s="224"/>
      <c r="C69" s="9">
        <f>'Komposit Zona B'!$L$141</f>
        <v>300</v>
      </c>
      <c r="F69" s="7"/>
      <c r="L69" s="7"/>
      <c r="M69" s="7"/>
    </row>
    <row r="70" spans="1:13" ht="15" thickBot="1" x14ac:dyDescent="0.35">
      <c r="A70" s="15"/>
      <c r="B70" s="230"/>
      <c r="C70" s="15"/>
      <c r="F70" s="7"/>
      <c r="L70" s="7"/>
      <c r="M70" s="7"/>
    </row>
    <row r="71" spans="1:13" s="37" customFormat="1" ht="29.4" thickBot="1" x14ac:dyDescent="0.35">
      <c r="A71" s="35" t="s">
        <v>43</v>
      </c>
      <c r="B71" s="231" t="s">
        <v>52</v>
      </c>
      <c r="C71" s="35" t="s">
        <v>44</v>
      </c>
      <c r="D71" s="32" t="s">
        <v>34</v>
      </c>
      <c r="E71" s="33" t="s">
        <v>35</v>
      </c>
      <c r="F71" s="34" t="s">
        <v>53</v>
      </c>
      <c r="H71" s="37" t="s">
        <v>54</v>
      </c>
      <c r="K71" s="54"/>
      <c r="L71" s="54"/>
    </row>
    <row r="72" spans="1:13" x14ac:dyDescent="0.3">
      <c r="A72" s="23" t="s">
        <v>45</v>
      </c>
      <c r="B72" s="236">
        <f>C11</f>
        <v>200</v>
      </c>
      <c r="C72" s="160" t="str">
        <f>IF(B72&lt;168,"Buruk",IF(B72&lt;235,"Sedang",IF(B72&lt;303,"Baik")))</f>
        <v>Sedang</v>
      </c>
      <c r="D72" s="39">
        <f>C12</f>
        <v>100</v>
      </c>
      <c r="E72" s="45">
        <f>C13</f>
        <v>300</v>
      </c>
      <c r="F72" s="40">
        <f>C11</f>
        <v>200</v>
      </c>
      <c r="G72">
        <f>(E78-D78)/3</f>
        <v>400</v>
      </c>
      <c r="H72" s="7">
        <f>D78</f>
        <v>600</v>
      </c>
      <c r="I72" s="7">
        <f>$G$72+H72</f>
        <v>1000</v>
      </c>
      <c r="K72" s="140" t="s">
        <v>305</v>
      </c>
      <c r="L72" s="7"/>
    </row>
    <row r="73" spans="1:13" x14ac:dyDescent="0.3">
      <c r="A73" s="24" t="s">
        <v>46</v>
      </c>
      <c r="B73" s="237">
        <f>C24</f>
        <v>201</v>
      </c>
      <c r="C73" s="160" t="str">
        <f t="shared" ref="C73:C77" si="0">IF(B73&lt;168,"Buruk",IF(B73&lt;235,"Sedang",IF(B73&lt;303,"Baik")))</f>
        <v>Sedang</v>
      </c>
      <c r="D73" s="41">
        <f>C25</f>
        <v>100</v>
      </c>
      <c r="E73" s="46">
        <f>C26</f>
        <v>300</v>
      </c>
      <c r="F73" s="42">
        <f>C24</f>
        <v>201</v>
      </c>
      <c r="H73" s="29">
        <f>I72+1</f>
        <v>1001</v>
      </c>
      <c r="I73" s="29">
        <f>$G$72+H73</f>
        <v>1401</v>
      </c>
      <c r="J73" s="29">
        <f>B78</f>
        <v>1377</v>
      </c>
      <c r="K73" s="141" t="s">
        <v>302</v>
      </c>
      <c r="L73" s="7"/>
    </row>
    <row r="74" spans="1:13" x14ac:dyDescent="0.3">
      <c r="A74" s="24" t="s">
        <v>47</v>
      </c>
      <c r="B74" s="237">
        <f>C37</f>
        <v>300</v>
      </c>
      <c r="C74" s="160" t="str">
        <f t="shared" si="0"/>
        <v>Baik</v>
      </c>
      <c r="D74" s="43">
        <f>C38</f>
        <v>100</v>
      </c>
      <c r="E74" s="46">
        <f>C39</f>
        <v>300</v>
      </c>
      <c r="F74" s="44">
        <f>C37</f>
        <v>300</v>
      </c>
      <c r="H74" s="27">
        <f t="shared" ref="H74" si="1">I73+1</f>
        <v>1402</v>
      </c>
      <c r="I74" s="27">
        <f>$G$72+H74</f>
        <v>1802</v>
      </c>
      <c r="J74" s="27"/>
      <c r="K74" s="159" t="s">
        <v>303</v>
      </c>
    </row>
    <row r="75" spans="1:13" x14ac:dyDescent="0.3">
      <c r="A75" s="24" t="s">
        <v>48</v>
      </c>
      <c r="B75" s="237">
        <f>C46</f>
        <v>225</v>
      </c>
      <c r="C75" s="160" t="str">
        <f t="shared" si="0"/>
        <v>Sedang</v>
      </c>
      <c r="D75" s="43">
        <f>C47</f>
        <v>100</v>
      </c>
      <c r="E75" s="46">
        <f>C48</f>
        <v>300</v>
      </c>
      <c r="F75" s="44">
        <f>C46</f>
        <v>225</v>
      </c>
      <c r="H75" s="7"/>
      <c r="I75" s="7"/>
      <c r="K75" s="7"/>
      <c r="L75" s="7"/>
    </row>
    <row r="76" spans="1:13" x14ac:dyDescent="0.3">
      <c r="A76" s="24" t="s">
        <v>49</v>
      </c>
      <c r="B76" s="237">
        <f>C55</f>
        <v>255</v>
      </c>
      <c r="C76" s="160" t="str">
        <f t="shared" si="0"/>
        <v>Baik</v>
      </c>
      <c r="D76" s="43">
        <f>C56</f>
        <v>100</v>
      </c>
      <c r="E76" s="46">
        <f>C57</f>
        <v>300</v>
      </c>
      <c r="F76" s="42">
        <f>C55</f>
        <v>255</v>
      </c>
      <c r="H76" s="7"/>
      <c r="I76" s="7"/>
      <c r="K76" s="7"/>
      <c r="L76" s="7"/>
    </row>
    <row r="77" spans="1:13" ht="15" thickBot="1" x14ac:dyDescent="0.35">
      <c r="A77" s="25" t="s">
        <v>50</v>
      </c>
      <c r="B77" s="238">
        <f>C67</f>
        <v>196</v>
      </c>
      <c r="C77" s="160" t="str">
        <f t="shared" si="0"/>
        <v>Sedang</v>
      </c>
      <c r="D77" s="43">
        <f>C68</f>
        <v>100</v>
      </c>
      <c r="E77" s="47">
        <f>C69</f>
        <v>300</v>
      </c>
      <c r="F77" s="42">
        <f>C67</f>
        <v>196</v>
      </c>
      <c r="K77" s="7"/>
      <c r="L77" s="7"/>
    </row>
    <row r="78" spans="1:13" ht="15" thickBot="1" x14ac:dyDescent="0.35">
      <c r="A78" s="26" t="s">
        <v>51</v>
      </c>
      <c r="B78" s="239">
        <f>SUM(B72:B77)</f>
        <v>1377</v>
      </c>
      <c r="C78" s="158" t="str">
        <f>K73</f>
        <v>sedang</v>
      </c>
      <c r="D78" s="38">
        <f>SUM(D72:D77)</f>
        <v>600</v>
      </c>
      <c r="E78" s="38">
        <f t="shared" ref="E78" si="2">SUM(E72:E77)</f>
        <v>1800</v>
      </c>
      <c r="F78" s="38">
        <f>SUM(F72:F77)</f>
        <v>1377</v>
      </c>
      <c r="K78" s="7"/>
      <c r="L78" s="7"/>
    </row>
    <row r="79" spans="1:13" x14ac:dyDescent="0.3">
      <c r="F79" s="7"/>
      <c r="L79" s="7"/>
      <c r="M79" s="7"/>
    </row>
    <row r="80" spans="1:13" x14ac:dyDescent="0.3">
      <c r="C80" s="49" t="s">
        <v>54</v>
      </c>
      <c r="F80" s="7"/>
    </row>
    <row r="81" spans="3:13" x14ac:dyDescent="0.3">
      <c r="C81" s="31" t="s">
        <v>34</v>
      </c>
      <c r="D81" s="31" t="s">
        <v>35</v>
      </c>
      <c r="E81" s="31" t="s">
        <v>2</v>
      </c>
      <c r="F81" s="30" t="s">
        <v>55</v>
      </c>
      <c r="G81" s="325" t="s">
        <v>44</v>
      </c>
      <c r="H81" s="325"/>
      <c r="I81" s="325"/>
      <c r="L81" s="7"/>
      <c r="M81" s="7"/>
    </row>
    <row r="82" spans="3:13" x14ac:dyDescent="0.3">
      <c r="C82" s="4">
        <f t="shared" ref="C82:D84" si="3">H72</f>
        <v>600</v>
      </c>
      <c r="D82" s="4">
        <f t="shared" si="3"/>
        <v>1000</v>
      </c>
      <c r="E82" s="6">
        <v>1</v>
      </c>
      <c r="F82" s="50"/>
      <c r="G82" s="326" t="s">
        <v>305</v>
      </c>
      <c r="H82" s="326"/>
      <c r="I82" s="326"/>
      <c r="L82" s="7"/>
      <c r="M82" s="7"/>
    </row>
    <row r="83" spans="3:13" x14ac:dyDescent="0.3">
      <c r="C83" s="4">
        <f t="shared" si="3"/>
        <v>1001</v>
      </c>
      <c r="D83" s="4">
        <f t="shared" si="3"/>
        <v>1401</v>
      </c>
      <c r="E83" s="6">
        <v>2</v>
      </c>
      <c r="F83" s="51"/>
      <c r="G83" s="326" t="s">
        <v>302</v>
      </c>
      <c r="H83" s="326"/>
      <c r="I83" s="326"/>
    </row>
    <row r="84" spans="3:13" x14ac:dyDescent="0.3">
      <c r="C84" s="4">
        <f t="shared" si="3"/>
        <v>1402</v>
      </c>
      <c r="D84" s="4">
        <f t="shared" si="3"/>
        <v>1802</v>
      </c>
      <c r="E84" s="6">
        <v>3</v>
      </c>
      <c r="F84" s="52"/>
      <c r="G84" s="326" t="s">
        <v>303</v>
      </c>
      <c r="H84" s="326"/>
      <c r="I84" s="326"/>
      <c r="L84" s="7"/>
      <c r="M84" s="7"/>
    </row>
    <row r="85" spans="3:13" x14ac:dyDescent="0.3">
      <c r="F85" s="7"/>
      <c r="L85" s="7"/>
      <c r="M85" s="7"/>
    </row>
    <row r="86" spans="3:13" x14ac:dyDescent="0.3">
      <c r="L86" s="7"/>
      <c r="M86" s="7"/>
    </row>
    <row r="87" spans="3:13" x14ac:dyDescent="0.3">
      <c r="F87" s="7"/>
    </row>
    <row r="88" spans="3:13" x14ac:dyDescent="0.3">
      <c r="F88" s="7"/>
      <c r="L88" s="7"/>
      <c r="M88" s="7"/>
    </row>
    <row r="89" spans="3:13" x14ac:dyDescent="0.3">
      <c r="L89" s="7"/>
      <c r="M89" s="7"/>
    </row>
    <row r="90" spans="3:13" x14ac:dyDescent="0.3">
      <c r="F90" s="7"/>
    </row>
    <row r="91" spans="3:13" x14ac:dyDescent="0.3">
      <c r="F91" s="7"/>
    </row>
    <row r="92" spans="3:13" x14ac:dyDescent="0.3">
      <c r="F92" s="7"/>
    </row>
    <row r="93" spans="3:13" x14ac:dyDescent="0.3">
      <c r="F93" s="7"/>
    </row>
    <row r="94" spans="3:13" x14ac:dyDescent="0.3">
      <c r="F94" s="7"/>
    </row>
    <row r="96" spans="3:13" x14ac:dyDescent="0.3">
      <c r="F96" s="7"/>
    </row>
    <row r="97" spans="6:6" x14ac:dyDescent="0.3">
      <c r="F97" s="7"/>
    </row>
  </sheetData>
  <mergeCells count="4">
    <mergeCell ref="G81:I81"/>
    <mergeCell ref="G82:I82"/>
    <mergeCell ref="G83:I83"/>
    <mergeCell ref="G84:I84"/>
  </mergeCells>
  <conditionalFormatting sqref="C35:C36 C32">
    <cfRule type="colorScale" priority="24">
      <colorScale>
        <cfvo type="num" val="1"/>
        <cfvo type="num" val="2"/>
        <cfvo type="num" val="3"/>
        <color rgb="FFFF0000"/>
        <color rgb="FFFFFF00"/>
        <color rgb="FF00B050"/>
      </colorScale>
    </cfRule>
  </conditionalFormatting>
  <conditionalFormatting sqref="D24">
    <cfRule type="colorScale" priority="22">
      <colorScale>
        <cfvo type="num" val="1"/>
        <cfvo type="num" val="2"/>
        <cfvo type="num" val="3"/>
        <color rgb="FFFF0000"/>
        <color rgb="FFFFFF00"/>
        <color rgb="FF00B050"/>
      </colorScale>
    </cfRule>
  </conditionalFormatting>
  <conditionalFormatting sqref="D11">
    <cfRule type="colorScale" priority="23">
      <colorScale>
        <cfvo type="num" val="1"/>
        <cfvo type="num" val="2"/>
        <cfvo type="num" val="3"/>
        <color rgb="FFFF0000"/>
        <color rgb="FFFFFF00"/>
        <color rgb="FF00B050"/>
      </colorScale>
    </cfRule>
  </conditionalFormatting>
  <conditionalFormatting sqref="D37">
    <cfRule type="colorScale" priority="21">
      <colorScale>
        <cfvo type="num" val="1"/>
        <cfvo type="num" val="2"/>
        <cfvo type="num" val="3"/>
        <color rgb="FFFF0000"/>
        <color rgb="FFFFFF00"/>
        <color rgb="FF00B050"/>
      </colorScale>
    </cfRule>
  </conditionalFormatting>
  <conditionalFormatting sqref="D46">
    <cfRule type="colorScale" priority="20">
      <colorScale>
        <cfvo type="num" val="1"/>
        <cfvo type="num" val="2"/>
        <cfvo type="num" val="3"/>
        <color rgb="FFFF0000"/>
        <color rgb="FFFFFF00"/>
        <color rgb="FF00B050"/>
      </colorScale>
    </cfRule>
  </conditionalFormatting>
  <conditionalFormatting sqref="D55">
    <cfRule type="colorScale" priority="19">
      <colorScale>
        <cfvo type="num" val="1"/>
        <cfvo type="num" val="2"/>
        <cfvo type="num" val="3"/>
        <color rgb="FFFF0000"/>
        <color rgb="FFFFFF00"/>
        <color rgb="FF00B050"/>
      </colorScale>
    </cfRule>
  </conditionalFormatting>
  <conditionalFormatting sqref="D67">
    <cfRule type="colorScale" priority="15">
      <colorScale>
        <cfvo type="num" val="1"/>
        <cfvo type="num" val="2"/>
        <cfvo type="num" val="3"/>
        <color rgb="FFFF0000"/>
        <color rgb="FFFFFF00"/>
        <color rgb="FF00B050"/>
      </colorScale>
    </cfRule>
  </conditionalFormatting>
  <conditionalFormatting sqref="C78">
    <cfRule type="containsText" dxfId="7" priority="10" operator="containsText" text="baik sekali menerapkan EAFM">
      <formula>NOT(ISERROR(SEARCH("baik sekali menerapkan EAFM",C78)))</formula>
    </cfRule>
    <cfRule type="containsText" dxfId="6" priority="11" operator="containsText" text="baik menerapkan EAFM">
      <formula>NOT(ISERROR(SEARCH("baik menerapkan EAFM",C78)))</formula>
    </cfRule>
    <cfRule type="containsText" dxfId="5" priority="12" operator="containsText" text="sedang menerapkan eafm">
      <formula>NOT(ISERROR(SEARCH("sedang menerapkan eafm",C78)))</formula>
    </cfRule>
    <cfRule type="containsText" dxfId="4" priority="13" operator="containsText" text="kurang menerapkan eafm">
      <formula>NOT(ISERROR(SEARCH("kurang menerapkan eafm",C78)))</formula>
    </cfRule>
    <cfRule type="containsText" dxfId="3" priority="14" operator="containsText" text="belum menerapkan eafm">
      <formula>NOT(ISERROR(SEARCH("belum menerapkan eafm",C78)))</formula>
    </cfRule>
  </conditionalFormatting>
  <conditionalFormatting sqref="C72:C77">
    <cfRule type="containsText" dxfId="2" priority="7" operator="containsText" text="Baik">
      <formula>NOT(ISERROR(SEARCH("Baik",C72)))</formula>
    </cfRule>
    <cfRule type="containsText" dxfId="1" priority="8" operator="containsText" text="Sedang">
      <formula>NOT(ISERROR(SEARCH("Sedang",C72)))</formula>
    </cfRule>
    <cfRule type="containsText" dxfId="0" priority="9" operator="containsText" text="Buruk">
      <formula>NOT(ISERROR(SEARCH("Buruk",C72)))</formula>
    </cfRule>
  </conditionalFormatting>
  <conditionalFormatting sqref="B5:B10">
    <cfRule type="colorScale" priority="6">
      <colorScale>
        <cfvo type="num" val="1"/>
        <cfvo type="num" val="2"/>
        <cfvo type="num" val="3"/>
        <color rgb="FFFF0000"/>
        <color rgb="FFFFFF00"/>
        <color rgb="FF00B050"/>
      </colorScale>
    </cfRule>
  </conditionalFormatting>
  <conditionalFormatting sqref="B18:B23">
    <cfRule type="colorScale" priority="5">
      <colorScale>
        <cfvo type="num" val="1"/>
        <cfvo type="num" val="2"/>
        <cfvo type="num" val="3"/>
        <color rgb="FFFF0000"/>
        <color rgb="FFFFFF00"/>
        <color rgb="FF00B050"/>
      </colorScale>
    </cfRule>
  </conditionalFormatting>
  <conditionalFormatting sqref="B31:B34">
    <cfRule type="colorScale" priority="4">
      <colorScale>
        <cfvo type="num" val="1"/>
        <cfvo type="num" val="2"/>
        <cfvo type="num" val="3"/>
        <color rgb="FFFF0000"/>
        <color rgb="FFFFFF00"/>
        <color rgb="FF00B050"/>
      </colorScale>
    </cfRule>
  </conditionalFormatting>
  <conditionalFormatting sqref="B43:B45">
    <cfRule type="colorScale" priority="3">
      <colorScale>
        <cfvo type="num" val="1"/>
        <cfvo type="num" val="2"/>
        <cfvo type="num" val="3"/>
        <color rgb="FFFF0000"/>
        <color rgb="FFFFFF00"/>
        <color rgb="FF00B050"/>
      </colorScale>
    </cfRule>
  </conditionalFormatting>
  <conditionalFormatting sqref="B52:B54">
    <cfRule type="colorScale" priority="2">
      <colorScale>
        <cfvo type="num" val="1"/>
        <cfvo type="num" val="2"/>
        <cfvo type="num" val="3"/>
        <color rgb="FFFF0000"/>
        <color rgb="FFFFFF00"/>
        <color rgb="FF00B050"/>
      </colorScale>
    </cfRule>
  </conditionalFormatting>
  <conditionalFormatting sqref="B61:B66">
    <cfRule type="colorScale" priority="1">
      <colorScale>
        <cfvo type="num" val="1"/>
        <cfvo type="num" val="2"/>
        <cfvo type="num" val="3"/>
        <color rgb="FFFF0000"/>
        <color rgb="FFFFFF00"/>
        <color rgb="FF00B050"/>
      </colorScale>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7"/>
  <sheetViews>
    <sheetView workbookViewId="0">
      <selection activeCell="F13" sqref="F13"/>
    </sheetView>
  </sheetViews>
  <sheetFormatPr defaultRowHeight="14.4" x14ac:dyDescent="0.3"/>
  <cols>
    <col min="1" max="1" width="23.33203125" customWidth="1"/>
    <col min="2" max="2" width="12" customWidth="1"/>
    <col min="3" max="3" width="11.88671875" customWidth="1"/>
    <col min="4" max="4" width="10.6640625" customWidth="1"/>
    <col min="5" max="5" width="12.33203125" customWidth="1"/>
    <col min="6" max="7" width="10.5546875" customWidth="1"/>
  </cols>
  <sheetData>
    <row r="2" spans="1:7" s="177" customFormat="1" x14ac:dyDescent="0.3">
      <c r="A2" s="330" t="str">
        <f>'Agregat Zona A'!A71</f>
        <v>Domain</v>
      </c>
      <c r="B2" s="327" t="s">
        <v>56</v>
      </c>
      <c r="C2" s="328"/>
      <c r="D2" s="329" t="s">
        <v>61</v>
      </c>
      <c r="E2" s="329"/>
      <c r="F2" s="327" t="s">
        <v>62</v>
      </c>
      <c r="G2" s="328"/>
    </row>
    <row r="3" spans="1:7" s="179" customFormat="1" ht="28.8" x14ac:dyDescent="0.3">
      <c r="A3" s="331"/>
      <c r="B3" s="186" t="str">
        <f>'Agregat Zona A'!B71</f>
        <v>Nilai Komposit</v>
      </c>
      <c r="C3" s="187" t="s">
        <v>370</v>
      </c>
      <c r="D3" s="188" t="s">
        <v>304</v>
      </c>
      <c r="E3" s="188" t="s">
        <v>370</v>
      </c>
      <c r="F3" s="186" t="s">
        <v>304</v>
      </c>
      <c r="G3" s="187" t="s">
        <v>370</v>
      </c>
    </row>
    <row r="4" spans="1:7" x14ac:dyDescent="0.3">
      <c r="A4" s="41" t="str">
        <f>'Agregat Zona A'!A72</f>
        <v>Sumberdaya Ikan</v>
      </c>
      <c r="B4" s="183">
        <f>'Agregat Zona A'!B72</f>
        <v>240</v>
      </c>
      <c r="C4" s="184" t="str">
        <f>'Agregat Zona A'!C72</f>
        <v>Baik</v>
      </c>
      <c r="D4" s="180">
        <f>'Agregat Zona A1'!B72</f>
        <v>230</v>
      </c>
      <c r="E4" s="181" t="str">
        <f>'Agregat Zona A1'!C72</f>
        <v>Sedang</v>
      </c>
      <c r="F4" s="185">
        <f>'Agregat Zona B'!B72</f>
        <v>200</v>
      </c>
      <c r="G4" s="182" t="str">
        <f>'Agregat Zona B'!C72</f>
        <v>Sedang</v>
      </c>
    </row>
    <row r="5" spans="1:7" x14ac:dyDescent="0.3">
      <c r="A5" s="41" t="str">
        <f>'Agregat Zona A'!A73</f>
        <v>Habitat &amp; ekosistem</v>
      </c>
      <c r="B5" s="183">
        <f>'Agregat Zona A'!B73</f>
        <v>163.5</v>
      </c>
      <c r="C5" s="184" t="str">
        <f>'Agregat Zona A'!C73</f>
        <v>Buruk</v>
      </c>
      <c r="D5" s="180">
        <f>'Agregat Zona A1'!B73</f>
        <v>213.5</v>
      </c>
      <c r="E5" s="181" t="str">
        <f>'Agregat Zona A1'!C73</f>
        <v>Sedang</v>
      </c>
      <c r="F5" s="185">
        <f>'Agregat Zona B'!B73</f>
        <v>201</v>
      </c>
      <c r="G5" s="182" t="str">
        <f>'Agregat Zona B'!C73</f>
        <v>Sedang</v>
      </c>
    </row>
    <row r="6" spans="1:7" x14ac:dyDescent="0.3">
      <c r="A6" s="41" t="str">
        <f>'Agregat Zona A'!A74</f>
        <v>Teknik Penangkapan Ikan</v>
      </c>
      <c r="B6" s="183">
        <f>'Agregat Zona A'!B74</f>
        <v>250</v>
      </c>
      <c r="C6" s="184" t="str">
        <f>'Agregat Zona A'!C74</f>
        <v>Baik</v>
      </c>
      <c r="D6" s="180">
        <f>'Agregat Zona A1'!B74</f>
        <v>300</v>
      </c>
      <c r="E6" s="181" t="str">
        <f>'Agregat Zona A1'!C74</f>
        <v>Baik</v>
      </c>
      <c r="F6" s="185">
        <f>'Agregat Zona B'!B74</f>
        <v>300</v>
      </c>
      <c r="G6" s="182" t="str">
        <f>'Agregat Zona B'!C74</f>
        <v>Baik</v>
      </c>
    </row>
    <row r="7" spans="1:7" x14ac:dyDescent="0.3">
      <c r="A7" s="41" t="str">
        <f>'Agregat Zona A'!A75</f>
        <v>Sosial</v>
      </c>
      <c r="B7" s="183">
        <f>'Agregat Zona A'!B75</f>
        <v>160</v>
      </c>
      <c r="C7" s="184" t="str">
        <f>'Agregat Zona A'!C75</f>
        <v>Buruk</v>
      </c>
      <c r="D7" s="180">
        <f>'Agregat Zona A1'!B75</f>
        <v>210</v>
      </c>
      <c r="E7" s="181" t="str">
        <f>'Agregat Zona A1'!C75</f>
        <v>Sedang</v>
      </c>
      <c r="F7" s="185">
        <f>'Agregat Zona B'!B75</f>
        <v>225</v>
      </c>
      <c r="G7" s="182" t="str">
        <f>'Agregat Zona B'!C75</f>
        <v>Sedang</v>
      </c>
    </row>
    <row r="8" spans="1:7" x14ac:dyDescent="0.3">
      <c r="A8" s="41" t="str">
        <f>'Agregat Zona A'!A76</f>
        <v>Ekonomi</v>
      </c>
      <c r="B8" s="183">
        <f>'Agregat Zona A'!B76</f>
        <v>170</v>
      </c>
      <c r="C8" s="184" t="str">
        <f>'Agregat Zona A'!C76</f>
        <v>Sedang</v>
      </c>
      <c r="D8" s="180">
        <f>'Agregat Zona A1'!B76</f>
        <v>255</v>
      </c>
      <c r="E8" s="181" t="str">
        <f>'Agregat Zona A1'!C76</f>
        <v>Baik</v>
      </c>
      <c r="F8" s="185">
        <f>'Agregat Zona B'!B76</f>
        <v>255</v>
      </c>
      <c r="G8" s="182" t="str">
        <f>'Agregat Zona B'!C76</f>
        <v>Baik</v>
      </c>
    </row>
    <row r="9" spans="1:7" x14ac:dyDescent="0.3">
      <c r="A9" s="41" t="str">
        <f>'Agregat Zona A'!A77</f>
        <v>Kelembagaan</v>
      </c>
      <c r="B9" s="183">
        <f>'Agregat Zona A'!B77</f>
        <v>196</v>
      </c>
      <c r="C9" s="184" t="str">
        <f>'Agregat Zona A'!C77</f>
        <v>Sedang</v>
      </c>
      <c r="D9" s="180">
        <f>'Agregat Zona A1'!B77</f>
        <v>196</v>
      </c>
      <c r="E9" s="181" t="str">
        <f>'Agregat Zona A1'!C77</f>
        <v>Sedang</v>
      </c>
      <c r="F9" s="185">
        <f>'Agregat Zona B'!B77</f>
        <v>196</v>
      </c>
      <c r="G9" s="182" t="str">
        <f>'Agregat Zona B'!C77</f>
        <v>Sedang</v>
      </c>
    </row>
    <row r="10" spans="1:7" s="1" customFormat="1" x14ac:dyDescent="0.3">
      <c r="A10" s="189" t="str">
        <f>'Agregat Zona A'!A78</f>
        <v>Aggregat</v>
      </c>
      <c r="B10" s="190">
        <f>'Agregat Zona A'!B78</f>
        <v>1179.5</v>
      </c>
      <c r="C10" s="199" t="str">
        <f>'Agregat Zona A'!C78</f>
        <v>Sedang</v>
      </c>
      <c r="D10" s="191">
        <f>'Agregat Zona A1'!B78</f>
        <v>1404.5</v>
      </c>
      <c r="E10" s="200" t="str">
        <f>'Agregat Zona A1'!C78</f>
        <v>Baik</v>
      </c>
      <c r="F10" s="192">
        <f>'Agregat Zona B'!B78</f>
        <v>1377</v>
      </c>
      <c r="G10" s="201" t="str">
        <f>'Agregat Zona B'!C78</f>
        <v>sedang</v>
      </c>
    </row>
    <row r="11" spans="1:7" s="1" customFormat="1" x14ac:dyDescent="0.3">
      <c r="A11" s="15"/>
      <c r="B11" s="193"/>
      <c r="C11" s="194"/>
      <c r="D11" s="195"/>
      <c r="E11" s="196"/>
      <c r="F11" s="197"/>
      <c r="G11" s="198"/>
    </row>
    <row r="12" spans="1:7" x14ac:dyDescent="0.3">
      <c r="E12" s="99"/>
    </row>
    <row r="13" spans="1:7" x14ac:dyDescent="0.3">
      <c r="A13" s="1" t="str">
        <f>'Agregat Zona B'!C80</f>
        <v>Rentang Nilai Agregat</v>
      </c>
    </row>
    <row r="14" spans="1:7" s="1" customFormat="1" x14ac:dyDescent="0.3">
      <c r="A14" s="177" t="str">
        <f>'Agregat Zona B'!C81</f>
        <v>Nmin</v>
      </c>
      <c r="B14" s="177" t="str">
        <f>'Agregat Zona B'!D81</f>
        <v>Nmax</v>
      </c>
      <c r="C14" s="177" t="str">
        <f>'Agregat Zona B'!E81</f>
        <v>Nilai</v>
      </c>
      <c r="D14" s="177" t="str">
        <f>'Agregat Zona B'!F81</f>
        <v xml:space="preserve">Flag </v>
      </c>
      <c r="E14" s="177" t="str">
        <f>'Agregat Zona B'!G81</f>
        <v>Deskripsi</v>
      </c>
    </row>
    <row r="15" spans="1:7" x14ac:dyDescent="0.3">
      <c r="A15" s="99">
        <f>'Agregat Zona B'!C82</f>
        <v>600</v>
      </c>
      <c r="B15" s="99">
        <f>'Agregat Zona B'!D82</f>
        <v>1000</v>
      </c>
      <c r="C15" s="99">
        <f>'Agregat Zona B'!E82</f>
        <v>1</v>
      </c>
      <c r="D15" s="176"/>
      <c r="E15" s="99" t="str">
        <f>'Agregat Zona B'!G82</f>
        <v>buruk</v>
      </c>
    </row>
    <row r="16" spans="1:7" x14ac:dyDescent="0.3">
      <c r="A16" s="99">
        <f>'Agregat Zona B'!C83</f>
        <v>1001</v>
      </c>
      <c r="B16" s="99">
        <f>'Agregat Zona B'!D83</f>
        <v>1401</v>
      </c>
      <c r="C16" s="99">
        <f>'Agregat Zona B'!E83</f>
        <v>2</v>
      </c>
      <c r="D16" s="174"/>
      <c r="E16" s="99" t="str">
        <f>'Agregat Zona B'!G83</f>
        <v>sedang</v>
      </c>
    </row>
    <row r="17" spans="1:5" x14ac:dyDescent="0.3">
      <c r="A17" s="99">
        <f>'Agregat Zona B'!C84</f>
        <v>1402</v>
      </c>
      <c r="B17" s="99">
        <f>'Agregat Zona B'!D84</f>
        <v>1802</v>
      </c>
      <c r="C17" s="99">
        <f>'Agregat Zona B'!E84</f>
        <v>3</v>
      </c>
      <c r="D17" s="175"/>
      <c r="E17" s="99" t="str">
        <f>'Agregat Zona B'!G84</f>
        <v>baik</v>
      </c>
    </row>
  </sheetData>
  <mergeCells count="4">
    <mergeCell ref="B2:C2"/>
    <mergeCell ref="D2:E2"/>
    <mergeCell ref="F2:G2"/>
    <mergeCell ref="A2:A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Komposit Zona A</vt:lpstr>
      <vt:lpstr>Komposit Zona A1</vt:lpstr>
      <vt:lpstr>Komposit Zona B</vt:lpstr>
      <vt:lpstr>Agregat Zona A</vt:lpstr>
      <vt:lpstr>Agregat Zona A1</vt:lpstr>
      <vt:lpstr>Agregat Zona B</vt:lpstr>
      <vt:lpstr>Komposit Zona Akhir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Yeyen</dc:creator>
  <cp:lastModifiedBy>Yeyen</cp:lastModifiedBy>
  <dcterms:created xsi:type="dcterms:W3CDTF">2019-10-23T03:54:41Z</dcterms:created>
  <dcterms:modified xsi:type="dcterms:W3CDTF">2019-12-16T08:35:57Z</dcterms:modified>
</cp:coreProperties>
</file>