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nisaagustina/Downloads/"/>
    </mc:Choice>
  </mc:AlternateContent>
  <xr:revisionPtr revIDLastSave="0" documentId="13_ncr:1_{A4218964-7C36-5147-82D7-96EC6D6B2FDD}" xr6:coauthVersionLast="47" xr6:coauthVersionMax="47" xr10:uidLastSave="{00000000-0000-0000-0000-000000000000}"/>
  <bookViews>
    <workbookView xWindow="7140" yWindow="500" windowWidth="21640" windowHeight="16060" activeTab="3" xr2:uid="{C3EAD8E3-6FD0-D24A-AEE1-5DB199771D68}"/>
  </bookViews>
  <sheets>
    <sheet name="KMO1" sheetId="2" r:id="rId1"/>
    <sheet name="COMPLOADING-1" sheetId="1" r:id="rId2"/>
    <sheet name="KMO-2" sheetId="4" r:id="rId3"/>
    <sheet name="COMPLOADING-2" sheetId="5" r:id="rId4"/>
    <sheet name="Sheet1" sheetId="8" r:id="rId5"/>
    <sheet name="Hasil Indek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8" l="1"/>
  <c r="C37" i="8"/>
  <c r="C38" i="8"/>
  <c r="C35" i="8"/>
  <c r="B39" i="8"/>
  <c r="N3" i="5" l="1"/>
  <c r="M3" i="5"/>
  <c r="L3" i="5"/>
  <c r="B32" i="5"/>
  <c r="B29" i="5"/>
  <c r="AO31" i="5" l="1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M45" i="5"/>
  <c r="AM46" i="5"/>
  <c r="AM47" i="5"/>
  <c r="AM48" i="5"/>
  <c r="AM49" i="5"/>
  <c r="AM50" i="5"/>
  <c r="AM51" i="5"/>
  <c r="AM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30" i="5"/>
  <c r="AG53" i="5"/>
  <c r="AG52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30" i="5"/>
  <c r="V30" i="5"/>
  <c r="W30" i="5"/>
  <c r="X30" i="5"/>
  <c r="Y30" i="5"/>
  <c r="Z30" i="5"/>
  <c r="AA30" i="5"/>
  <c r="AB30" i="5"/>
  <c r="AC30" i="5"/>
  <c r="AD30" i="5"/>
  <c r="AE30" i="5"/>
  <c r="AF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30" i="5"/>
  <c r="AG4" i="5"/>
  <c r="AB4" i="5"/>
  <c r="AA4" i="5"/>
  <c r="V4" i="5"/>
  <c r="R4" i="5"/>
  <c r="B33" i="5" l="1"/>
  <c r="L17" i="5" s="1"/>
  <c r="M17" i="5" s="1"/>
  <c r="B34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L16" i="5" l="1"/>
  <c r="M16" i="5" s="1"/>
  <c r="L13" i="5"/>
  <c r="M13" i="5" s="1"/>
  <c r="L14" i="5"/>
  <c r="M14" i="5" s="1"/>
  <c r="L12" i="5"/>
  <c r="M12" i="5" s="1"/>
  <c r="L15" i="5"/>
  <c r="M15" i="5" s="1"/>
  <c r="L9" i="5" l="1"/>
  <c r="M9" i="5" s="1"/>
  <c r="L8" i="5"/>
  <c r="M8" i="5" s="1"/>
  <c r="L7" i="5"/>
  <c r="M7" i="5" s="1"/>
  <c r="L5" i="5"/>
  <c r="M5" i="5" s="1"/>
  <c r="L4" i="5"/>
  <c r="M4" i="5" s="1"/>
  <c r="L11" i="5"/>
  <c r="M11" i="5" s="1"/>
  <c r="L6" i="5"/>
  <c r="M6" i="5" s="1"/>
  <c r="L10" i="5"/>
  <c r="M10" i="5" s="1"/>
  <c r="M18" i="5" l="1"/>
  <c r="N11" i="5" s="1"/>
  <c r="N10" i="5" l="1"/>
  <c r="N4" i="5"/>
  <c r="N6" i="5"/>
  <c r="N17" i="5"/>
  <c r="N14" i="5"/>
  <c r="N12" i="5"/>
  <c r="N16" i="5"/>
  <c r="N15" i="5"/>
  <c r="N13" i="5"/>
  <c r="N9" i="5"/>
  <c r="N5" i="5"/>
  <c r="N8" i="5"/>
  <c r="N7" i="5"/>
  <c r="N18" i="5" l="1"/>
</calcChain>
</file>

<file path=xl/sharedStrings.xml><?xml version="1.0" encoding="utf-8"?>
<sst xmlns="http://schemas.openxmlformats.org/spreadsheetml/2006/main" count="387" uniqueCount="85">
  <si>
    <t>Component Loadings</t>
  </si>
  <si>
    <t>PC1</t>
  </si>
  <si>
    <t>PC2</t>
  </si>
  <si>
    <t>PC3</t>
  </si>
  <si>
    <t>PC4</t>
  </si>
  <si>
    <t>PC5</t>
  </si>
  <si>
    <t>PC6</t>
  </si>
  <si>
    <t>Uniqueness</t>
  </si>
  <si>
    <t>Kapasitas Daya Tampung Kolam Pelabuhan</t>
  </si>
  <si>
    <t>Volume Produksi</t>
  </si>
  <si>
    <t>REALISASI PNBP SDA</t>
  </si>
  <si>
    <t>TARGET PNBP SDA</t>
  </si>
  <si>
    <t>Jumlah Kapal_17</t>
  </si>
  <si>
    <t>Jumlah Unit Pengolahan Ikan</t>
  </si>
  <si>
    <t>Nilai Produksi</t>
  </si>
  <si>
    <t>Konsumsi BBM (SPDN)</t>
  </si>
  <si>
    <t>Rata-rata bongkar muat kapal perikanan</t>
  </si>
  <si>
    <t>Nilai Pengendalian Lingkungan</t>
  </si>
  <si>
    <t>Pendangkalan Kolam Pelabuhan</t>
  </si>
  <si>
    <t>Jumlah Tenaga Kerja Perikanan (PIPP)</t>
  </si>
  <si>
    <t>Nilai Evaluasi Kinerja PP</t>
  </si>
  <si>
    <t>Konsumsi Es</t>
  </si>
  <si>
    <t>Jumlah Kapal</t>
  </si>
  <si>
    <t>Kapasitas Cold Storage Ikan</t>
  </si>
  <si>
    <t>Kapasitas tempat pendaratan ikan (dermaga)</t>
  </si>
  <si>
    <t>Frekuensi Kunjungan Kapal</t>
  </si>
  <si>
    <r>
      <t>Note.</t>
    </r>
    <r>
      <rPr>
        <sz val="12"/>
        <color rgb="FF000000"/>
        <rFont val="Lucida Grande"/>
        <family val="2"/>
      </rPr>
      <t xml:space="preserve">  No rotation method applied.</t>
    </r>
  </si>
  <si>
    <t>Kaiser-Meyer-Olkin Test</t>
  </si>
  <si>
    <t>MSA</t>
  </si>
  <si>
    <t>Overall MSA</t>
  </si>
  <si>
    <t>Component Characteristics</t>
  </si>
  <si>
    <t>Eigenvalue</t>
  </si>
  <si>
    <t>Proportion var.</t>
  </si>
  <si>
    <t>Cumulative</t>
  </si>
  <si>
    <t>Component 1</t>
  </si>
  <si>
    <t>Component 2</t>
  </si>
  <si>
    <t>Component 3</t>
  </si>
  <si>
    <t>Component 4</t>
  </si>
  <si>
    <t>Component 5</t>
  </si>
  <si>
    <t>Component 6</t>
  </si>
  <si>
    <t>Indikator</t>
  </si>
  <si>
    <t>PC</t>
  </si>
  <si>
    <t>Akar Ciri</t>
  </si>
  <si>
    <t>Proporsi Ragam</t>
  </si>
  <si>
    <t>FLxPR</t>
  </si>
  <si>
    <t>Bobot</t>
  </si>
  <si>
    <t>Eigen Value 3 Component Pertama</t>
  </si>
  <si>
    <t>Proporsi Ragam 3 Component Pertama</t>
  </si>
  <si>
    <t>Faktor Loading</t>
  </si>
  <si>
    <t>Bobot Indikator</t>
  </si>
  <si>
    <t>Bobot Dimensi</t>
  </si>
  <si>
    <t>Ekonomi</t>
  </si>
  <si>
    <t>Sarana dan Prasarana</t>
  </si>
  <si>
    <t>Lingkungan</t>
  </si>
  <si>
    <t>Kelembagaan</t>
  </si>
  <si>
    <t>Dimensi</t>
  </si>
  <si>
    <t>Pelabuhan</t>
  </si>
  <si>
    <t>PPS Belawan</t>
  </si>
  <si>
    <t>PPS Bungus</t>
  </si>
  <si>
    <t>PPS Nizam Zachman</t>
  </si>
  <si>
    <t>PPS Cilacap</t>
  </si>
  <si>
    <t>PPS Kendari</t>
  </si>
  <si>
    <t>PPS Bitung</t>
  </si>
  <si>
    <t>PPN Sibolga</t>
  </si>
  <si>
    <t>PPN Sungailiat</t>
  </si>
  <si>
    <t>PPN Tanjung Pandan</t>
  </si>
  <si>
    <t>PPN Karangantu</t>
  </si>
  <si>
    <t>PPN Palabuhan Ratu</t>
  </si>
  <si>
    <t>PPN Pekalongan</t>
  </si>
  <si>
    <t>PPN Kejawanan</t>
  </si>
  <si>
    <t>PPN Brondong</t>
  </si>
  <si>
    <t>PPN Prigi</t>
  </si>
  <si>
    <t>PPN Pengambengan</t>
  </si>
  <si>
    <t>PPN Pemangkat</t>
  </si>
  <si>
    <t>PPN Kwandang</t>
  </si>
  <si>
    <t>PPN Tual</t>
  </si>
  <si>
    <t>PPN Ternate</t>
  </si>
  <si>
    <t>PPN Ambon</t>
  </si>
  <si>
    <t>PPP Teluk Batang</t>
  </si>
  <si>
    <t>Indeks Komposit</t>
  </si>
  <si>
    <t>Min</t>
  </si>
  <si>
    <t>Max</t>
  </si>
  <si>
    <t>Indeks</t>
  </si>
  <si>
    <t>No</t>
  </si>
  <si>
    <t>INDIKATOR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</si>
</sst>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2" x14ac:knownFonts="1">
    <font>
      <sz val="12"/>
      <color theme="1"/>
      <name val="Aptos Narrow"/>
      <family val="2"/>
      <scheme val="minor"/>
    </font>
    <font>
      <sz val="12"/>
      <color rgb="FF000000"/>
      <name val="Lucida Grande"/>
      <family val="2"/>
    </font>
    <font>
      <i/>
      <sz val="12"/>
      <color rgb="FF000000"/>
      <name val="Lucida Grande"/>
      <family val="2"/>
    </font>
    <font>
      <sz val="12"/>
      <color theme="1"/>
      <name val="Aptos Narrow"/>
      <family val="2"/>
      <scheme val="minor"/>
    </font>
    <font>
      <sz val="12"/>
      <color rgb="FFFF0000"/>
      <name val="Lucida Grande"/>
      <family val="2"/>
    </font>
    <font>
      <sz val="8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scheme val="minor"/>
    </font>
    <font>
      <b/>
      <i/>
      <sz val="12"/>
      <color rgb="FF000000"/>
      <name val="Lucida Grande"/>
      <family val="2"/>
    </font>
    <font>
      <i/>
      <sz val="12"/>
      <color theme="1"/>
      <name val="Aptos Narrow"/>
      <scheme val="minor"/>
    </font>
    <font>
      <b/>
      <sz val="14"/>
      <color rgb="FF000000"/>
      <name val="Lucida Grande"/>
      <family val="2"/>
    </font>
    <font>
      <i/>
      <sz val="14"/>
      <color rgb="FF000000"/>
      <name val="Lucida Grande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4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0" fontId="1" fillId="3" borderId="0" xfId="0" applyFont="1" applyFill="1"/>
    <xf numFmtId="165" fontId="0" fillId="3" borderId="0" xfId="0" applyNumberFormat="1" applyFill="1"/>
    <xf numFmtId="0" fontId="1" fillId="4" borderId="0" xfId="0" applyFont="1" applyFill="1"/>
    <xf numFmtId="165" fontId="0" fillId="4" borderId="0" xfId="0" applyNumberFormat="1" applyFill="1"/>
    <xf numFmtId="0" fontId="1" fillId="5" borderId="0" xfId="0" applyFont="1" applyFill="1"/>
    <xf numFmtId="165" fontId="0" fillId="5" borderId="0" xfId="0" applyNumberFormat="1" applyFill="1"/>
    <xf numFmtId="165" fontId="0" fillId="0" borderId="0" xfId="0" applyNumberFormat="1" applyAlignment="1">
      <alignment horizontal="center"/>
    </xf>
    <xf numFmtId="0" fontId="3" fillId="0" borderId="0" xfId="0" applyFont="1"/>
    <xf numFmtId="165" fontId="3" fillId="0" borderId="0" xfId="1" applyNumberFormat="1"/>
    <xf numFmtId="165" fontId="6" fillId="0" borderId="0" xfId="1" applyNumberFormat="1" applyFont="1"/>
    <xf numFmtId="0" fontId="7" fillId="0" borderId="0" xfId="0" applyFont="1"/>
    <xf numFmtId="1" fontId="0" fillId="0" borderId="0" xfId="0" applyNumberFormat="1"/>
    <xf numFmtId="0" fontId="0" fillId="5" borderId="0" xfId="0" applyFill="1"/>
    <xf numFmtId="0" fontId="0" fillId="4" borderId="0" xfId="0" applyFill="1"/>
    <xf numFmtId="0" fontId="0" fillId="3" borderId="0" xfId="0" applyFill="1"/>
    <xf numFmtId="0" fontId="0" fillId="2" borderId="0" xfId="0" applyFill="1"/>
    <xf numFmtId="0" fontId="7" fillId="6" borderId="0" xfId="0" applyFont="1" applyFill="1" applyAlignment="1">
      <alignment horizontal="center"/>
    </xf>
    <xf numFmtId="0" fontId="1" fillId="7" borderId="0" xfId="0" applyFont="1" applyFill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0" fillId="0" borderId="0" xfId="2" applyFont="1"/>
  </cellXfs>
  <cellStyles count="3">
    <cellStyle name="Normal" xfId="0" builtinId="0"/>
    <cellStyle name="Normal 2" xfId="1" xr:uid="{FCBBFECB-86D6-A84B-83A8-1A808A96DCDC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'COMPLOADING-2'!$AL$29</c:f>
              <c:strCache>
                <c:ptCount val="1"/>
                <c:pt idx="0">
                  <c:v>Ekonomi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'COMPLOADING-2'!$AK$30:$AK$51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'COMPLOADING-2'!$AL$30:$AL$51</c:f>
              <c:numCache>
                <c:formatCode>0.000</c:formatCode>
                <c:ptCount val="22"/>
                <c:pt idx="0">
                  <c:v>3.849148358795295E-2</c:v>
                </c:pt>
                <c:pt idx="1">
                  <c:v>8.9107956710366368E-3</c:v>
                </c:pt>
                <c:pt idx="2">
                  <c:v>0.41447705848921002</c:v>
                </c:pt>
                <c:pt idx="3">
                  <c:v>6.4969658843669856E-2</c:v>
                </c:pt>
                <c:pt idx="4">
                  <c:v>2.510886471274483E-2</c:v>
                </c:pt>
                <c:pt idx="5">
                  <c:v>0.11922614295067438</c:v>
                </c:pt>
                <c:pt idx="6">
                  <c:v>6.6228856606085129E-2</c:v>
                </c:pt>
                <c:pt idx="7">
                  <c:v>1.0078058724235199E-2</c:v>
                </c:pt>
                <c:pt idx="8">
                  <c:v>7.1694099753333912E-3</c:v>
                </c:pt>
                <c:pt idx="9">
                  <c:v>2.2823376354754185E-3</c:v>
                </c:pt>
                <c:pt idx="10">
                  <c:v>1.3464071546428135E-2</c:v>
                </c:pt>
                <c:pt idx="11">
                  <c:v>2.5317963256998297E-2</c:v>
                </c:pt>
                <c:pt idx="12">
                  <c:v>2.4625386351259288E-2</c:v>
                </c:pt>
                <c:pt idx="13">
                  <c:v>9.7344191935712546E-2</c:v>
                </c:pt>
                <c:pt idx="14">
                  <c:v>2.8655025161569422E-2</c:v>
                </c:pt>
                <c:pt idx="15">
                  <c:v>1.2833506566209877E-2</c:v>
                </c:pt>
                <c:pt idx="16">
                  <c:v>1.682270230581422E-2</c:v>
                </c:pt>
                <c:pt idx="17">
                  <c:v>6.7807215669555432E-3</c:v>
                </c:pt>
                <c:pt idx="18">
                  <c:v>7.0881034537005087E-3</c:v>
                </c:pt>
                <c:pt idx="19">
                  <c:v>6.34329379574128E-3</c:v>
                </c:pt>
                <c:pt idx="20">
                  <c:v>3.0802339438518794E-3</c:v>
                </c:pt>
                <c:pt idx="21">
                  <c:v>1.882014119113895E-6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F-8E4A-9D41-ACE810385354}"/>
            </c:ext>
          </c:extLst>
        </c:ser>
        <c:ser>
          <c:idx val="1"/>
          <c:order val="1"/>
          <c:tx>
            <c:strRef>
              <c:f>'COMPLOADING-2'!$AM$29</c:f>
              <c:strCache>
                <c:ptCount val="1"/>
                <c:pt idx="0">
                  <c:v>Sarana dan Prasarana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'COMPLOADING-2'!$AK$30:$AK$51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'COMPLOADING-2'!$AM$30:$AM$51</c:f>
              <c:numCache>
                <c:formatCode>0.000</c:formatCode>
                <c:ptCount val="22"/>
                <c:pt idx="0">
                  <c:v>0.13616659128470887</c:v>
                </c:pt>
                <c:pt idx="1">
                  <c:v>7.2329768454861262E-2</c:v>
                </c:pt>
                <c:pt idx="2">
                  <c:v>0.25405361166163248</c:v>
                </c:pt>
                <c:pt idx="3">
                  <c:v>9.0906835038573469E-2</c:v>
                </c:pt>
                <c:pt idx="4">
                  <c:v>0.13881419895438926</c:v>
                </c:pt>
                <c:pt idx="5">
                  <c:v>0.10019544030549844</c:v>
                </c:pt>
                <c:pt idx="6">
                  <c:v>3.4525755985892512E-2</c:v>
                </c:pt>
                <c:pt idx="7">
                  <c:v>8.8464088246418496E-3</c:v>
                </c:pt>
                <c:pt idx="8">
                  <c:v>8.2360394004304255E-2</c:v>
                </c:pt>
                <c:pt idx="9">
                  <c:v>1.7023902301275026E-2</c:v>
                </c:pt>
                <c:pt idx="10">
                  <c:v>4.6494664412348542E-2</c:v>
                </c:pt>
                <c:pt idx="11">
                  <c:v>1.3018356111509432E-2</c:v>
                </c:pt>
                <c:pt idx="12">
                  <c:v>5.6834126924549019E-2</c:v>
                </c:pt>
                <c:pt idx="13">
                  <c:v>5.9525986689260464E-2</c:v>
                </c:pt>
                <c:pt idx="14">
                  <c:v>4.4355397171078295E-2</c:v>
                </c:pt>
                <c:pt idx="15">
                  <c:v>5.6389156767612705E-2</c:v>
                </c:pt>
                <c:pt idx="16">
                  <c:v>3.4813170883722808E-2</c:v>
                </c:pt>
                <c:pt idx="17">
                  <c:v>1.5516621506632109E-2</c:v>
                </c:pt>
                <c:pt idx="18">
                  <c:v>3.6294165649561928E-2</c:v>
                </c:pt>
                <c:pt idx="19">
                  <c:v>1.7792393464904722E-2</c:v>
                </c:pt>
                <c:pt idx="20">
                  <c:v>2.3097084194370218E-2</c:v>
                </c:pt>
                <c:pt idx="21">
                  <c:v>2.3877516703731748E-2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3F-8E4A-9D41-ACE810385354}"/>
            </c:ext>
          </c:extLst>
        </c:ser>
        <c:ser>
          <c:idx val="2"/>
          <c:order val="2"/>
          <c:tx>
            <c:strRef>
              <c:f>'COMPLOADING-2'!$AN$29</c:f>
              <c:strCache>
                <c:ptCount val="1"/>
                <c:pt idx="0">
                  <c:v>Lingkungan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'COMPLOADING-2'!$AK$30:$AK$51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'COMPLOADING-2'!$AN$30:$AN$51</c:f>
              <c:numCache>
                <c:formatCode>0.000</c:formatCode>
                <c:ptCount val="22"/>
                <c:pt idx="0">
                  <c:v>0</c:v>
                </c:pt>
                <c:pt idx="1">
                  <c:v>2.3131846895887787E-3</c:v>
                </c:pt>
                <c:pt idx="2">
                  <c:v>7.7230521087883386E-4</c:v>
                </c:pt>
                <c:pt idx="3">
                  <c:v>1.338662365523312E-2</c:v>
                </c:pt>
                <c:pt idx="4">
                  <c:v>1.2312112057488592E-4</c:v>
                </c:pt>
                <c:pt idx="5">
                  <c:v>7.1149083920093526E-3</c:v>
                </c:pt>
                <c:pt idx="6">
                  <c:v>2.3628062321235047E-2</c:v>
                </c:pt>
                <c:pt idx="7">
                  <c:v>9.6967209810342458E-3</c:v>
                </c:pt>
                <c:pt idx="8">
                  <c:v>7.8610970015541206E-3</c:v>
                </c:pt>
                <c:pt idx="9">
                  <c:v>1.2241224139581902E-2</c:v>
                </c:pt>
                <c:pt idx="10">
                  <c:v>1.9815038526461288E-2</c:v>
                </c:pt>
                <c:pt idx="11">
                  <c:v>4.2234275300233812E-3</c:v>
                </c:pt>
                <c:pt idx="12">
                  <c:v>2.1564850815843768E-2</c:v>
                </c:pt>
                <c:pt idx="13">
                  <c:v>1.9206894809682299E-2</c:v>
                </c:pt>
                <c:pt idx="14">
                  <c:v>2.2833371452069866E-2</c:v>
                </c:pt>
                <c:pt idx="15">
                  <c:v>1.6613889391514234E-2</c:v>
                </c:pt>
                <c:pt idx="16">
                  <c:v>2.0012778507990645E-2</c:v>
                </c:pt>
                <c:pt idx="17">
                  <c:v>1.1950210581859442E-2</c:v>
                </c:pt>
                <c:pt idx="18">
                  <c:v>5.2158583807179202E-3</c:v>
                </c:pt>
                <c:pt idx="19">
                  <c:v>1.5196131033379178E-2</c:v>
                </c:pt>
                <c:pt idx="20">
                  <c:v>5.4210602483427328E-3</c:v>
                </c:pt>
                <c:pt idx="21">
                  <c:v>1.0495142793247149E-2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3F-8E4A-9D41-ACE810385354}"/>
            </c:ext>
          </c:extLst>
        </c:ser>
        <c:ser>
          <c:idx val="3"/>
          <c:order val="3"/>
          <c:tx>
            <c:strRef>
              <c:f>'COMPLOADING-2'!$AO$29</c:f>
              <c:strCache>
                <c:ptCount val="1"/>
                <c:pt idx="0">
                  <c:v>Kelembagaan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'COMPLOADING-2'!$AK$30:$AK$51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'COMPLOADING-2'!$AO$30:$AO$51</c:f>
              <c:numCache>
                <c:formatCode>0.000</c:formatCode>
                <c:ptCount val="22"/>
                <c:pt idx="0">
                  <c:v>4.4680555620053707E-2</c:v>
                </c:pt>
                <c:pt idx="1">
                  <c:v>2.0989778424654954E-2</c:v>
                </c:pt>
                <c:pt idx="2">
                  <c:v>0.2227412729229846</c:v>
                </c:pt>
                <c:pt idx="3">
                  <c:v>8.7863995061892519E-2</c:v>
                </c:pt>
                <c:pt idx="4">
                  <c:v>6.9459623383918964E-2</c:v>
                </c:pt>
                <c:pt idx="5">
                  <c:v>7.0410065726551591E-2</c:v>
                </c:pt>
                <c:pt idx="6">
                  <c:v>4.2151551617162261E-2</c:v>
                </c:pt>
                <c:pt idx="7">
                  <c:v>2.7393219424059291E-2</c:v>
                </c:pt>
                <c:pt idx="8">
                  <c:v>2.6811157351974105E-2</c:v>
                </c:pt>
                <c:pt idx="9">
                  <c:v>4.9034713741647598E-2</c:v>
                </c:pt>
                <c:pt idx="10">
                  <c:v>2.5785299654557364E-2</c:v>
                </c:pt>
                <c:pt idx="11">
                  <c:v>5.0095480152239261E-2</c:v>
                </c:pt>
                <c:pt idx="12">
                  <c:v>3.593450672779748E-2</c:v>
                </c:pt>
                <c:pt idx="13">
                  <c:v>5.5747224120006052E-2</c:v>
                </c:pt>
                <c:pt idx="14">
                  <c:v>4.7972628409229001E-2</c:v>
                </c:pt>
                <c:pt idx="15">
                  <c:v>4.418528455488515E-2</c:v>
                </c:pt>
                <c:pt idx="16">
                  <c:v>2.0849567477107891E-2</c:v>
                </c:pt>
                <c:pt idx="17">
                  <c:v>2.909544538887629E-2</c:v>
                </c:pt>
                <c:pt idx="18">
                  <c:v>2.740159905046205E-2</c:v>
                </c:pt>
                <c:pt idx="19">
                  <c:v>3.3156525020447074E-2</c:v>
                </c:pt>
                <c:pt idx="20">
                  <c:v>4.102167431974145E-2</c:v>
                </c:pt>
                <c:pt idx="21">
                  <c:v>8.8378987002721999E-3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3F-8E4A-9D41-ACE810385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9411183"/>
        <c:axId val="1600507583"/>
      </c:barChart>
      <c:catAx>
        <c:axId val="14894111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507583"/>
        <c:crosses val="autoZero"/>
        <c:auto val="1"/>
        <c:lblAlgn val="ctr"/>
        <c:lblOffset val="100"/>
        <c:noMultiLvlLbl val="0"/>
      </c:catAx>
      <c:valAx>
        <c:axId val="1600507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411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Indikator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'COMPLOADING-2'!$R$29</c:f>
              <c:strCache>
                <c:ptCount val="1"/>
                <c:pt idx="0">
                  <c:v>Volume Produksi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'COMPLOADING-2'!$R$30:$R$51</c:f>
              <c:numCache>
                <c:formatCode>0.000</c:formatCode>
                <c:ptCount val="22"/>
                <c:pt idx="0">
                  <c:v>1.1976413126425348E-2</c:v>
                </c:pt>
                <c:pt idx="1">
                  <c:v>4.7947803807789511E-3</c:v>
                </c:pt>
                <c:pt idx="2">
                  <c:v>0.10616274710502711</c:v>
                </c:pt>
                <c:pt idx="3">
                  <c:v>2.5263678752106038E-2</c:v>
                </c:pt>
                <c:pt idx="4">
                  <c:v>1.1139838886485665E-2</c:v>
                </c:pt>
                <c:pt idx="5">
                  <c:v>3.7933328294340284E-2</c:v>
                </c:pt>
                <c:pt idx="6">
                  <c:v>2.1177813616950345E-2</c:v>
                </c:pt>
                <c:pt idx="7">
                  <c:v>3.1320027054459756E-3</c:v>
                </c:pt>
                <c:pt idx="8">
                  <c:v>2.0508484456742953E-3</c:v>
                </c:pt>
                <c:pt idx="9">
                  <c:v>1.3305081196415449E-3</c:v>
                </c:pt>
                <c:pt idx="10">
                  <c:v>4.6847255382407834E-3</c:v>
                </c:pt>
                <c:pt idx="11">
                  <c:v>8.6348153053398529E-3</c:v>
                </c:pt>
                <c:pt idx="12">
                  <c:v>3.6193692076289595E-3</c:v>
                </c:pt>
                <c:pt idx="13">
                  <c:v>3.8480918191013375E-2</c:v>
                </c:pt>
                <c:pt idx="14">
                  <c:v>1.8352270440985755E-2</c:v>
                </c:pt>
                <c:pt idx="15">
                  <c:v>9.5653095977871489E-3</c:v>
                </c:pt>
                <c:pt idx="16">
                  <c:v>7.8929440727767038E-3</c:v>
                </c:pt>
                <c:pt idx="17">
                  <c:v>3.2832511221992954E-3</c:v>
                </c:pt>
                <c:pt idx="18">
                  <c:v>2.5573152411177318E-3</c:v>
                </c:pt>
                <c:pt idx="19">
                  <c:v>2.2698030785182617E-3</c:v>
                </c:pt>
                <c:pt idx="20">
                  <c:v>1.0687524237831384E-3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5-E344-8192-F358668B88C2}"/>
            </c:ext>
          </c:extLst>
        </c:ser>
        <c:ser>
          <c:idx val="1"/>
          <c:order val="1"/>
          <c:tx>
            <c:strRef>
              <c:f>'COMPLOADING-2'!$S$29</c:f>
              <c:strCache>
                <c:ptCount val="1"/>
                <c:pt idx="0">
                  <c:v>Nilai Produksi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'COMPLOADING-2'!$S$30:$S$51</c:f>
              <c:numCache>
                <c:formatCode>0.000</c:formatCode>
                <c:ptCount val="22"/>
                <c:pt idx="0">
                  <c:v>1.9379312248366368E-2</c:v>
                </c:pt>
                <c:pt idx="1">
                  <c:v>4.0581481602241683E-3</c:v>
                </c:pt>
                <c:pt idx="2">
                  <c:v>9.7868782487446876E-2</c:v>
                </c:pt>
                <c:pt idx="3">
                  <c:v>3.6820571034437172E-2</c:v>
                </c:pt>
                <c:pt idx="4">
                  <c:v>1.210356056707788E-2</c:v>
                </c:pt>
                <c:pt idx="5">
                  <c:v>5.59768287143401E-2</c:v>
                </c:pt>
                <c:pt idx="6">
                  <c:v>2.6061379080178148E-2</c:v>
                </c:pt>
                <c:pt idx="7">
                  <c:v>6.5197478510198989E-3</c:v>
                </c:pt>
                <c:pt idx="8">
                  <c:v>5.0327833176377285E-3</c:v>
                </c:pt>
                <c:pt idx="9">
                  <c:v>9.5182951583387362E-4</c:v>
                </c:pt>
                <c:pt idx="10">
                  <c:v>5.8488126388054635E-3</c:v>
                </c:pt>
                <c:pt idx="11">
                  <c:v>1.0072635782938903E-2</c:v>
                </c:pt>
                <c:pt idx="12">
                  <c:v>1.6161590702862789E-2</c:v>
                </c:pt>
                <c:pt idx="13">
                  <c:v>5.8809065302469939E-2</c:v>
                </c:pt>
                <c:pt idx="14">
                  <c:v>1.0210548923370305E-2</c:v>
                </c:pt>
                <c:pt idx="15">
                  <c:v>3.2519802148910956E-3</c:v>
                </c:pt>
                <c:pt idx="16">
                  <c:v>7.4117695297546901E-3</c:v>
                </c:pt>
                <c:pt idx="17">
                  <c:v>3.405587391452314E-3</c:v>
                </c:pt>
                <c:pt idx="18">
                  <c:v>2.1056866389795692E-3</c:v>
                </c:pt>
                <c:pt idx="19">
                  <c:v>3.7643114299559617E-3</c:v>
                </c:pt>
                <c:pt idx="20">
                  <c:v>9.385331218626521E-4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95-E344-8192-F358668B88C2}"/>
            </c:ext>
          </c:extLst>
        </c:ser>
        <c:ser>
          <c:idx val="2"/>
          <c:order val="2"/>
          <c:tx>
            <c:strRef>
              <c:f>'COMPLOADING-2'!$T$29</c:f>
              <c:strCache>
                <c:ptCount val="1"/>
                <c:pt idx="0">
                  <c:v>TARGET PNBP SDA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'COMPLOADING-2'!$T$30:$T$51</c:f>
              <c:numCache>
                <c:formatCode>0.000</c:formatCode>
                <c:ptCount val="22"/>
                <c:pt idx="0">
                  <c:v>3.4224578151290153E-3</c:v>
                </c:pt>
                <c:pt idx="1">
                  <c:v>5.7833374259834516E-5</c:v>
                </c:pt>
                <c:pt idx="2">
                  <c:v>0.10516747135091747</c:v>
                </c:pt>
                <c:pt idx="3">
                  <c:v>1.6972345510554397E-3</c:v>
                </c:pt>
                <c:pt idx="4">
                  <c:v>1.3875696399982249E-3</c:v>
                </c:pt>
                <c:pt idx="5">
                  <c:v>1.2872121113775808E-2</c:v>
                </c:pt>
                <c:pt idx="6">
                  <c:v>1.2096645750604561E-2</c:v>
                </c:pt>
                <c:pt idx="7">
                  <c:v>3.3603885852753339E-4</c:v>
                </c:pt>
                <c:pt idx="8">
                  <c:v>6.1611545406436977E-5</c:v>
                </c:pt>
                <c:pt idx="9">
                  <c:v>0</c:v>
                </c:pt>
                <c:pt idx="10">
                  <c:v>1.9853609478547472E-3</c:v>
                </c:pt>
                <c:pt idx="11">
                  <c:v>3.8106508607240208E-3</c:v>
                </c:pt>
                <c:pt idx="12">
                  <c:v>2.0997289342568433E-3</c:v>
                </c:pt>
                <c:pt idx="13">
                  <c:v>4.9329386529997986E-5</c:v>
                </c:pt>
                <c:pt idx="14">
                  <c:v>4.0532429084082837E-5</c:v>
                </c:pt>
                <c:pt idx="15">
                  <c:v>0</c:v>
                </c:pt>
                <c:pt idx="16">
                  <c:v>0</c:v>
                </c:pt>
                <c:pt idx="17">
                  <c:v>6.8432953486979216E-5</c:v>
                </c:pt>
                <c:pt idx="18">
                  <c:v>1.7315441569150964E-3</c:v>
                </c:pt>
                <c:pt idx="19">
                  <c:v>2.5308304496226609E-4</c:v>
                </c:pt>
                <c:pt idx="20">
                  <c:v>7.844850309856713E-4</c:v>
                </c:pt>
                <c:pt idx="21">
                  <c:v>1.882014119113895E-6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95-E344-8192-F358668B88C2}"/>
            </c:ext>
          </c:extLst>
        </c:ser>
        <c:ser>
          <c:idx val="3"/>
          <c:order val="3"/>
          <c:tx>
            <c:strRef>
              <c:f>'COMPLOADING-2'!$U$29</c:f>
              <c:strCache>
                <c:ptCount val="1"/>
                <c:pt idx="0">
                  <c:v>REALISASI PNBP SDA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'COMPLOADING-2'!$U$30:$U$51</c:f>
              <c:numCache>
                <c:formatCode>0.000</c:formatCode>
                <c:ptCount val="22"/>
                <c:pt idx="0">
                  <c:v>3.7133003980322214E-3</c:v>
                </c:pt>
                <c:pt idx="1">
                  <c:v>3.3755773681097358E-8</c:v>
                </c:pt>
                <c:pt idx="2">
                  <c:v>0.10527805754581857</c:v>
                </c:pt>
                <c:pt idx="3">
                  <c:v>1.1881745060712033E-3</c:v>
                </c:pt>
                <c:pt idx="4">
                  <c:v>4.7789561918305676E-4</c:v>
                </c:pt>
                <c:pt idx="5">
                  <c:v>1.2443864828218182E-2</c:v>
                </c:pt>
                <c:pt idx="6">
                  <c:v>6.8930181583520822E-3</c:v>
                </c:pt>
                <c:pt idx="7">
                  <c:v>9.0269309241790879E-5</c:v>
                </c:pt>
                <c:pt idx="8">
                  <c:v>2.4166666614930359E-5</c:v>
                </c:pt>
                <c:pt idx="9">
                  <c:v>0</c:v>
                </c:pt>
                <c:pt idx="10">
                  <c:v>9.4517242152713946E-4</c:v>
                </c:pt>
                <c:pt idx="11">
                  <c:v>2.7998613079955204E-3</c:v>
                </c:pt>
                <c:pt idx="12">
                  <c:v>2.7446975065106949E-3</c:v>
                </c:pt>
                <c:pt idx="13">
                  <c:v>4.879055699233637E-6</c:v>
                </c:pt>
                <c:pt idx="14">
                  <c:v>5.1673368129274099E-5</c:v>
                </c:pt>
                <c:pt idx="15">
                  <c:v>1.6216753531631842E-5</c:v>
                </c:pt>
                <c:pt idx="16">
                  <c:v>1.5179887032828261E-3</c:v>
                </c:pt>
                <c:pt idx="17">
                  <c:v>2.3450099816954457E-5</c:v>
                </c:pt>
                <c:pt idx="18">
                  <c:v>6.935574166881121E-4</c:v>
                </c:pt>
                <c:pt idx="19">
                  <c:v>5.6096242304790971E-5</c:v>
                </c:pt>
                <c:pt idx="20">
                  <c:v>2.8846336722041801E-4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95-E344-8192-F358668B88C2}"/>
            </c:ext>
          </c:extLst>
        </c:ser>
        <c:ser>
          <c:idx val="4"/>
          <c:order val="4"/>
          <c:tx>
            <c:strRef>
              <c:f>'COMPLOADING-2'!$V$29</c:f>
              <c:strCache>
                <c:ptCount val="1"/>
                <c:pt idx="0">
                  <c:v>Kapasitas Cold Storage Ikan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'COMPLOADING-2'!$V$30:$V$51</c:f>
              <c:numCache>
                <c:formatCode>0.000</c:formatCode>
                <c:ptCount val="22"/>
                <c:pt idx="0">
                  <c:v>2.6767219172484851E-2</c:v>
                </c:pt>
                <c:pt idx="1">
                  <c:v>2.8265278957217375E-4</c:v>
                </c:pt>
                <c:pt idx="2">
                  <c:v>4.7946675347917403E-4</c:v>
                </c:pt>
                <c:pt idx="3">
                  <c:v>9.8928476350260803E-5</c:v>
                </c:pt>
                <c:pt idx="4">
                  <c:v>1.558547481700966E-2</c:v>
                </c:pt>
                <c:pt idx="5">
                  <c:v>2.5297424666709547E-3</c:v>
                </c:pt>
                <c:pt idx="6">
                  <c:v>6.3596877653739085E-3</c:v>
                </c:pt>
                <c:pt idx="7">
                  <c:v>2.26122231657739E-3</c:v>
                </c:pt>
                <c:pt idx="8">
                  <c:v>1.7948452137833031E-3</c:v>
                </c:pt>
                <c:pt idx="9">
                  <c:v>8.4795836871652127E-5</c:v>
                </c:pt>
                <c:pt idx="10">
                  <c:v>2.8265278957217375E-4</c:v>
                </c:pt>
                <c:pt idx="11">
                  <c:v>6.2324940100664302E-3</c:v>
                </c:pt>
                <c:pt idx="12">
                  <c:v>1.0740806003742602E-2</c:v>
                </c:pt>
                <c:pt idx="13">
                  <c:v>1.4132639478608685E-3</c:v>
                </c:pt>
                <c:pt idx="14">
                  <c:v>2.2363488710950385E-3</c:v>
                </c:pt>
                <c:pt idx="15">
                  <c:v>5.6530557914434749E-4</c:v>
                </c:pt>
                <c:pt idx="16">
                  <c:v>0</c:v>
                </c:pt>
                <c:pt idx="17">
                  <c:v>1.6959167374330422E-3</c:v>
                </c:pt>
                <c:pt idx="18">
                  <c:v>6.5010141601599958E-4</c:v>
                </c:pt>
                <c:pt idx="19">
                  <c:v>8.7622364767373851E-4</c:v>
                </c:pt>
                <c:pt idx="20">
                  <c:v>1.0316826819384341E-2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95-E344-8192-F358668B88C2}"/>
            </c:ext>
          </c:extLst>
        </c:ser>
        <c:ser>
          <c:idx val="5"/>
          <c:order val="5"/>
          <c:tx>
            <c:strRef>
              <c:f>'COMPLOADING-2'!$W$29</c:f>
              <c:strCache>
                <c:ptCount val="1"/>
                <c:pt idx="0">
                  <c:v>Kapasitas Daya Tampung Kolam Pelabuhan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'COMPLOADING-2'!$W$30:$W$51</c:f>
              <c:numCache>
                <c:formatCode>0.000</c:formatCode>
                <c:ptCount val="22"/>
                <c:pt idx="0">
                  <c:v>3.7111205342757227E-2</c:v>
                </c:pt>
                <c:pt idx="1">
                  <c:v>6.9093635291497032E-3</c:v>
                </c:pt>
                <c:pt idx="2">
                  <c:v>0.10649450568973033</c:v>
                </c:pt>
                <c:pt idx="3">
                  <c:v>1.618716486483901E-2</c:v>
                </c:pt>
                <c:pt idx="4">
                  <c:v>1.3631296728285483E-2</c:v>
                </c:pt>
                <c:pt idx="5">
                  <c:v>1.4295822443789399E-2</c:v>
                </c:pt>
                <c:pt idx="6">
                  <c:v>4.3449758321409977E-3</c:v>
                </c:pt>
                <c:pt idx="7">
                  <c:v>0</c:v>
                </c:pt>
                <c:pt idx="8">
                  <c:v>3.2238016762395167E-3</c:v>
                </c:pt>
                <c:pt idx="9">
                  <c:v>2.7262593456570967E-3</c:v>
                </c:pt>
                <c:pt idx="10">
                  <c:v>2.5558681365535278E-3</c:v>
                </c:pt>
                <c:pt idx="11">
                  <c:v>1.2779340682767639E-3</c:v>
                </c:pt>
                <c:pt idx="12">
                  <c:v>1.0223472546214111E-2</c:v>
                </c:pt>
                <c:pt idx="13">
                  <c:v>1.9594989046910382E-2</c:v>
                </c:pt>
                <c:pt idx="14">
                  <c:v>6.2874356159216792E-3</c:v>
                </c:pt>
                <c:pt idx="15">
                  <c:v>1.1671797823594445E-2</c:v>
                </c:pt>
                <c:pt idx="16">
                  <c:v>1.001900309528983E-2</c:v>
                </c:pt>
                <c:pt idx="17">
                  <c:v>1.2779340682767639E-3</c:v>
                </c:pt>
                <c:pt idx="18">
                  <c:v>6.8156483641427417E-3</c:v>
                </c:pt>
                <c:pt idx="19">
                  <c:v>4.8578533715427381E-3</c:v>
                </c:pt>
                <c:pt idx="20">
                  <c:v>9.7122989189034066E-5</c:v>
                </c:pt>
                <c:pt idx="21">
                  <c:v>1.7039120910356854E-3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95-E344-8192-F358668B88C2}"/>
            </c:ext>
          </c:extLst>
        </c:ser>
        <c:ser>
          <c:idx val="6"/>
          <c:order val="6"/>
          <c:tx>
            <c:strRef>
              <c:f>'COMPLOADING-2'!$X$29</c:f>
              <c:strCache>
                <c:ptCount val="1"/>
                <c:pt idx="0">
                  <c:v>Konsumsi BBM (SPDN)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'COMPLOADING-2'!$X$30:$X$51</c:f>
              <c:numCache>
                <c:formatCode>0.000</c:formatCode>
                <c:ptCount val="22"/>
                <c:pt idx="0">
                  <c:v>4.9730874019629424E-2</c:v>
                </c:pt>
                <c:pt idx="1">
                  <c:v>1.0058399429781683E-3</c:v>
                </c:pt>
                <c:pt idx="2">
                  <c:v>8.6920749192240965E-2</c:v>
                </c:pt>
                <c:pt idx="3">
                  <c:v>4.1645082557396525E-2</c:v>
                </c:pt>
                <c:pt idx="4">
                  <c:v>6.851600946363523E-2</c:v>
                </c:pt>
                <c:pt idx="5">
                  <c:v>1.7036338427193123E-2</c:v>
                </c:pt>
                <c:pt idx="6">
                  <c:v>1.034912168567396E-2</c:v>
                </c:pt>
                <c:pt idx="7">
                  <c:v>6.5758876583363315E-3</c:v>
                </c:pt>
                <c:pt idx="8">
                  <c:v>3.5984991352979577E-2</c:v>
                </c:pt>
                <c:pt idx="9">
                  <c:v>3.0968858306608671E-3</c:v>
                </c:pt>
                <c:pt idx="10">
                  <c:v>5.2950161356191726E-3</c:v>
                </c:pt>
                <c:pt idx="11">
                  <c:v>0</c:v>
                </c:pt>
                <c:pt idx="12">
                  <c:v>1.9462878367451742E-2</c:v>
                </c:pt>
                <c:pt idx="13">
                  <c:v>1.8195571629957802E-2</c:v>
                </c:pt>
                <c:pt idx="14">
                  <c:v>7.7761354346513479E-3</c:v>
                </c:pt>
                <c:pt idx="15">
                  <c:v>5.2591570699477702E-3</c:v>
                </c:pt>
                <c:pt idx="16">
                  <c:v>1.3851775161814042E-2</c:v>
                </c:pt>
                <c:pt idx="17">
                  <c:v>1.1900684056858678E-3</c:v>
                </c:pt>
                <c:pt idx="18">
                  <c:v>1.2253581951249514E-2</c:v>
                </c:pt>
                <c:pt idx="19">
                  <c:v>1.1143938045284477E-3</c:v>
                </c:pt>
                <c:pt idx="20">
                  <c:v>1.2389229803481715E-3</c:v>
                </c:pt>
                <c:pt idx="21">
                  <c:v>2.5450205561099534E-4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95-E344-8192-F358668B88C2}"/>
            </c:ext>
          </c:extLst>
        </c:ser>
        <c:ser>
          <c:idx val="7"/>
          <c:order val="7"/>
          <c:tx>
            <c:strRef>
              <c:f>'COMPLOADING-2'!$Y$29</c:f>
              <c:strCache>
                <c:ptCount val="1"/>
                <c:pt idx="0">
                  <c:v>Rata-rata bongkar muat kapal perikanan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'COMPLOADING-2'!$Y$30:$Y$51</c:f>
              <c:numCache>
                <c:formatCode>0.000</c:formatCode>
                <c:ptCount val="22"/>
                <c:pt idx="0">
                  <c:v>1.6406970007140555E-2</c:v>
                </c:pt>
                <c:pt idx="1">
                  <c:v>6.0158890026182035E-2</c:v>
                </c:pt>
                <c:pt idx="2">
                  <c:v>6.0158890026182035E-2</c:v>
                </c:pt>
                <c:pt idx="3">
                  <c:v>3.2813940014281111E-2</c:v>
                </c:pt>
                <c:pt idx="4">
                  <c:v>1.6406970007140555E-2</c:v>
                </c:pt>
                <c:pt idx="5">
                  <c:v>6.0158890026182035E-2</c:v>
                </c:pt>
                <c:pt idx="6">
                  <c:v>1.0937980004760371E-2</c:v>
                </c:pt>
                <c:pt idx="7">
                  <c:v>0</c:v>
                </c:pt>
                <c:pt idx="8">
                  <c:v>3.8282930016661297E-2</c:v>
                </c:pt>
                <c:pt idx="9">
                  <c:v>1.0937980004760371E-2</c:v>
                </c:pt>
                <c:pt idx="10">
                  <c:v>3.8282930016661297E-2</c:v>
                </c:pt>
                <c:pt idx="11">
                  <c:v>5.4689900023801854E-3</c:v>
                </c:pt>
                <c:pt idx="12">
                  <c:v>1.6406970007140555E-2</c:v>
                </c:pt>
                <c:pt idx="13">
                  <c:v>1.6406970007140555E-2</c:v>
                </c:pt>
                <c:pt idx="14">
                  <c:v>2.7344950011900925E-2</c:v>
                </c:pt>
                <c:pt idx="15">
                  <c:v>3.8282930016661297E-2</c:v>
                </c:pt>
                <c:pt idx="16">
                  <c:v>1.0937980004760371E-2</c:v>
                </c:pt>
                <c:pt idx="17">
                  <c:v>1.0937980004760371E-2</c:v>
                </c:pt>
                <c:pt idx="18">
                  <c:v>1.6406970007140555E-2</c:v>
                </c:pt>
                <c:pt idx="19">
                  <c:v>1.0937980004760371E-2</c:v>
                </c:pt>
                <c:pt idx="20">
                  <c:v>1.0937980004760371E-2</c:v>
                </c:pt>
                <c:pt idx="21">
                  <c:v>2.1875960009520742E-2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95-E344-8192-F358668B88C2}"/>
            </c:ext>
          </c:extLst>
        </c:ser>
        <c:ser>
          <c:idx val="8"/>
          <c:order val="8"/>
          <c:tx>
            <c:strRef>
              <c:f>'COMPLOADING-2'!$Z$29</c:f>
              <c:strCache>
                <c:ptCount val="1"/>
                <c:pt idx="0">
                  <c:v>Konsumsi 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'COMPLOADING-2'!$Z$30:$Z$51</c:f>
              <c:numCache>
                <c:formatCode>0.000</c:formatCode>
                <c:ptCount val="22"/>
                <c:pt idx="0">
                  <c:v>6.1503227426967988E-3</c:v>
                </c:pt>
                <c:pt idx="1">
                  <c:v>3.9730221669791827E-3</c:v>
                </c:pt>
                <c:pt idx="2">
                  <c:v>0</c:v>
                </c:pt>
                <c:pt idx="3">
                  <c:v>1.6171912570655473E-4</c:v>
                </c:pt>
                <c:pt idx="4">
                  <c:v>2.4674447938318318E-2</c:v>
                </c:pt>
                <c:pt idx="5">
                  <c:v>6.1746469416629358E-3</c:v>
                </c:pt>
                <c:pt idx="6">
                  <c:v>2.5339906979432755E-3</c:v>
                </c:pt>
                <c:pt idx="7">
                  <c:v>9.2988497281268963E-6</c:v>
                </c:pt>
                <c:pt idx="8">
                  <c:v>3.0738257446405555E-3</c:v>
                </c:pt>
                <c:pt idx="9">
                  <c:v>1.7798128332503749E-4</c:v>
                </c:pt>
                <c:pt idx="10">
                  <c:v>7.819733394237146E-5</c:v>
                </c:pt>
                <c:pt idx="11">
                  <c:v>3.8938030786053102E-5</c:v>
                </c:pt>
                <c:pt idx="12">
                  <c:v>0</c:v>
                </c:pt>
                <c:pt idx="13">
                  <c:v>3.9151920573908634E-3</c:v>
                </c:pt>
                <c:pt idx="14">
                  <c:v>7.1052723750930484E-4</c:v>
                </c:pt>
                <c:pt idx="15">
                  <c:v>6.0996627826484561E-4</c:v>
                </c:pt>
                <c:pt idx="16">
                  <c:v>4.4126218585645638E-6</c:v>
                </c:pt>
                <c:pt idx="17">
                  <c:v>4.1472229047606379E-4</c:v>
                </c:pt>
                <c:pt idx="18">
                  <c:v>1.6786391101311683E-4</c:v>
                </c:pt>
                <c:pt idx="19">
                  <c:v>5.9426363994289215E-6</c:v>
                </c:pt>
                <c:pt idx="20">
                  <c:v>5.0623140068829949E-4</c:v>
                </c:pt>
                <c:pt idx="21">
                  <c:v>4.3142547564327872E-5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95-E344-8192-F358668B88C2}"/>
            </c:ext>
          </c:extLst>
        </c:ser>
        <c:ser>
          <c:idx val="9"/>
          <c:order val="9"/>
          <c:tx>
            <c:strRef>
              <c:f>'COMPLOADING-2'!$AA$29</c:f>
              <c:strCache>
                <c:ptCount val="1"/>
                <c:pt idx="0">
                  <c:v>Nilai Pengendalian Lingkungan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'COMPLOADING-2'!$AA$30:$AA$51</c:f>
              <c:numCache>
                <c:formatCode>0.000</c:formatCode>
                <c:ptCount val="22"/>
                <c:pt idx="0">
                  <c:v>0</c:v>
                </c:pt>
                <c:pt idx="1">
                  <c:v>2.3131846895887787E-3</c:v>
                </c:pt>
                <c:pt idx="2">
                  <c:v>7.7230521087883386E-4</c:v>
                </c:pt>
                <c:pt idx="3">
                  <c:v>1.338662365523312E-2</c:v>
                </c:pt>
                <c:pt idx="4">
                  <c:v>1.2312112057488592E-4</c:v>
                </c:pt>
                <c:pt idx="5">
                  <c:v>7.1149083920093526E-3</c:v>
                </c:pt>
                <c:pt idx="6">
                  <c:v>2.3628062321235047E-2</c:v>
                </c:pt>
                <c:pt idx="7">
                  <c:v>9.6967209810342458E-3</c:v>
                </c:pt>
                <c:pt idx="8">
                  <c:v>7.8610970015541206E-3</c:v>
                </c:pt>
                <c:pt idx="9">
                  <c:v>1.2241224139581902E-2</c:v>
                </c:pt>
                <c:pt idx="10">
                  <c:v>1.9815038526461288E-2</c:v>
                </c:pt>
                <c:pt idx="11">
                  <c:v>4.2234275300233812E-3</c:v>
                </c:pt>
                <c:pt idx="12">
                  <c:v>2.1564850815843768E-2</c:v>
                </c:pt>
                <c:pt idx="13">
                  <c:v>1.9206894809682299E-2</c:v>
                </c:pt>
                <c:pt idx="14">
                  <c:v>2.2833371452069866E-2</c:v>
                </c:pt>
                <c:pt idx="15">
                  <c:v>1.6613889391514234E-2</c:v>
                </c:pt>
                <c:pt idx="16">
                  <c:v>2.0012778507990645E-2</c:v>
                </c:pt>
                <c:pt idx="17">
                  <c:v>1.1950210581859442E-2</c:v>
                </c:pt>
                <c:pt idx="18">
                  <c:v>5.2158583807179202E-3</c:v>
                </c:pt>
                <c:pt idx="19">
                  <c:v>1.5196131033379178E-2</c:v>
                </c:pt>
                <c:pt idx="20">
                  <c:v>5.4210602483427328E-3</c:v>
                </c:pt>
                <c:pt idx="21">
                  <c:v>1.0495142793247149E-2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95-E344-8192-F358668B88C2}"/>
            </c:ext>
          </c:extLst>
        </c:ser>
        <c:ser>
          <c:idx val="10"/>
          <c:order val="10"/>
          <c:tx>
            <c:strRef>
              <c:f>'COMPLOADING-2'!$AB$29</c:f>
              <c:strCache>
                <c:ptCount val="1"/>
                <c:pt idx="0">
                  <c:v>Jumlah Tenaga Kerja Perikanan (PIPP)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'COMPLOADING-2'!$AB$30:$AB$51</c:f>
              <c:numCache>
                <c:formatCode>0.000</c:formatCode>
                <c:ptCount val="22"/>
                <c:pt idx="0">
                  <c:v>2.6808932561509895E-3</c:v>
                </c:pt>
                <c:pt idx="1">
                  <c:v>3.1293810624363986E-3</c:v>
                </c:pt>
                <c:pt idx="2">
                  <c:v>5.3778668218243241E-3</c:v>
                </c:pt>
                <c:pt idx="3">
                  <c:v>6.1456683777363031E-3</c:v>
                </c:pt>
                <c:pt idx="4">
                  <c:v>4.4339127843266548E-3</c:v>
                </c:pt>
                <c:pt idx="5">
                  <c:v>9.4454209840375489E-3</c:v>
                </c:pt>
                <c:pt idx="6">
                  <c:v>4.9187806297173696E-3</c:v>
                </c:pt>
                <c:pt idx="7">
                  <c:v>2.183333926798424E-3</c:v>
                </c:pt>
                <c:pt idx="8">
                  <c:v>1.4333403169690426E-3</c:v>
                </c:pt>
                <c:pt idx="9">
                  <c:v>3.9715374379992209E-3</c:v>
                </c:pt>
                <c:pt idx="10">
                  <c:v>2.1896796687793495E-3</c:v>
                </c:pt>
                <c:pt idx="11">
                  <c:v>1.5488926238258951E-3</c:v>
                </c:pt>
                <c:pt idx="12">
                  <c:v>2.6220207179824032E-4</c:v>
                </c:pt>
                <c:pt idx="13">
                  <c:v>5.851870491153455E-3</c:v>
                </c:pt>
                <c:pt idx="14">
                  <c:v>5.851870491153455E-3</c:v>
                </c:pt>
                <c:pt idx="15">
                  <c:v>1.8493419111657135E-2</c:v>
                </c:pt>
                <c:pt idx="16">
                  <c:v>8.2959778672099104E-4</c:v>
                </c:pt>
                <c:pt idx="17">
                  <c:v>4.7226606563487671E-3</c:v>
                </c:pt>
                <c:pt idx="18">
                  <c:v>2.6801623329908832E-4</c:v>
                </c:pt>
                <c:pt idx="19">
                  <c:v>1.3234692764930187E-3</c:v>
                </c:pt>
                <c:pt idx="20">
                  <c:v>0</c:v>
                </c:pt>
                <c:pt idx="21">
                  <c:v>2.2668585097306056E-4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95-E344-8192-F358668B88C2}"/>
            </c:ext>
          </c:extLst>
        </c:ser>
        <c:ser>
          <c:idx val="11"/>
          <c:order val="11"/>
          <c:tx>
            <c:strRef>
              <c:f>'COMPLOADING-2'!$AC$29</c:f>
              <c:strCache>
                <c:ptCount val="1"/>
                <c:pt idx="0">
                  <c:v>Nilai Evaluasi Kinerja PP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'COMPLOADING-2'!$AC$30:$AC$51</c:f>
              <c:numCache>
                <c:formatCode>0.000</c:formatCode>
                <c:ptCount val="22"/>
                <c:pt idx="0">
                  <c:v>8.8993094922214938E-3</c:v>
                </c:pt>
                <c:pt idx="1">
                  <c:v>8.4037063001607386E-3</c:v>
                </c:pt>
                <c:pt idx="2">
                  <c:v>1.2826426090181225E-2</c:v>
                </c:pt>
                <c:pt idx="3">
                  <c:v>1.1851380679713856E-2</c:v>
                </c:pt>
                <c:pt idx="4">
                  <c:v>1.226617900350384E-2</c:v>
                </c:pt>
                <c:pt idx="5">
                  <c:v>1.204531236356372E-2</c:v>
                </c:pt>
                <c:pt idx="6">
                  <c:v>1.3634474772888988E-2</c:v>
                </c:pt>
                <c:pt idx="7">
                  <c:v>1.2745621221910447E-2</c:v>
                </c:pt>
                <c:pt idx="8">
                  <c:v>1.0682403585396625E-2</c:v>
                </c:pt>
                <c:pt idx="9">
                  <c:v>9.5565224208238146E-3</c:v>
                </c:pt>
                <c:pt idx="10">
                  <c:v>1.1716705899262563E-2</c:v>
                </c:pt>
                <c:pt idx="11">
                  <c:v>1.2476271661007858E-2</c:v>
                </c:pt>
                <c:pt idx="12">
                  <c:v>1.2492432634662013E-2</c:v>
                </c:pt>
                <c:pt idx="13">
                  <c:v>1.3688344685069503E-2</c:v>
                </c:pt>
                <c:pt idx="14">
                  <c:v>1.2982648835504729E-2</c:v>
                </c:pt>
                <c:pt idx="15">
                  <c:v>1.3004196800376932E-2</c:v>
                </c:pt>
                <c:pt idx="16">
                  <c:v>1.189447660945827E-2</c:v>
                </c:pt>
                <c:pt idx="17">
                  <c:v>1.0089834551410937E-2</c:v>
                </c:pt>
                <c:pt idx="18">
                  <c:v>0</c:v>
                </c:pt>
                <c:pt idx="19">
                  <c:v>1.472264699893544E-2</c:v>
                </c:pt>
                <c:pt idx="20">
                  <c:v>8.4952851508676135E-3</c:v>
                </c:pt>
                <c:pt idx="21">
                  <c:v>8.2043876250928235E-3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95-E344-8192-F358668B88C2}"/>
            </c:ext>
          </c:extLst>
        </c:ser>
        <c:ser>
          <c:idx val="12"/>
          <c:order val="12"/>
          <c:tx>
            <c:strRef>
              <c:f>'COMPLOADING-2'!$AD$29</c:f>
              <c:strCache>
                <c:ptCount val="1"/>
                <c:pt idx="0">
                  <c:v>Jumlah Kapal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'COMPLOADING-2'!$AD$30:$AD$51</c:f>
              <c:numCache>
                <c:formatCode>0.000</c:formatCode>
                <c:ptCount val="22"/>
                <c:pt idx="0">
                  <c:v>4.8118833134781405E-3</c:v>
                </c:pt>
                <c:pt idx="1">
                  <c:v>5.2979321330213864E-3</c:v>
                </c:pt>
                <c:pt idx="2">
                  <c:v>9.4779519810933067E-4</c:v>
                </c:pt>
                <c:pt idx="3">
                  <c:v>1.402250844382266E-2</c:v>
                </c:pt>
                <c:pt idx="4">
                  <c:v>9.1134153664358727E-3</c:v>
                </c:pt>
                <c:pt idx="5">
                  <c:v>2.007381624713608E-2</c:v>
                </c:pt>
                <c:pt idx="6">
                  <c:v>5.3222345739985487E-3</c:v>
                </c:pt>
                <c:pt idx="7">
                  <c:v>1.1665171669037916E-2</c:v>
                </c:pt>
                <c:pt idx="8">
                  <c:v>7.6309664668289708E-3</c:v>
                </c:pt>
                <c:pt idx="9">
                  <c:v>9.1134153664358727E-3</c:v>
                </c:pt>
                <c:pt idx="10">
                  <c:v>4.8604881954324646E-4</c:v>
                </c:pt>
                <c:pt idx="11">
                  <c:v>2.4302440977162325E-3</c:v>
                </c:pt>
                <c:pt idx="12">
                  <c:v>1.8469855142643368E-3</c:v>
                </c:pt>
                <c:pt idx="13">
                  <c:v>0</c:v>
                </c:pt>
                <c:pt idx="14">
                  <c:v>1.402250844382266E-2</c:v>
                </c:pt>
                <c:pt idx="15">
                  <c:v>1.5310537815612266E-3</c:v>
                </c:pt>
                <c:pt idx="16">
                  <c:v>2.0657074830587978E-3</c:v>
                </c:pt>
                <c:pt idx="17">
                  <c:v>7.5337567029203209E-4</c:v>
                </c:pt>
                <c:pt idx="18">
                  <c:v>1.9198928371958236E-3</c:v>
                </c:pt>
                <c:pt idx="19">
                  <c:v>8.2628299322351907E-4</c:v>
                </c:pt>
                <c:pt idx="20">
                  <c:v>2.4302440977162323E-4</c:v>
                </c:pt>
                <c:pt idx="21">
                  <c:v>3.4023417368027255E-4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95-E344-8192-F358668B88C2}"/>
            </c:ext>
          </c:extLst>
        </c:ser>
        <c:ser>
          <c:idx val="13"/>
          <c:order val="13"/>
          <c:tx>
            <c:strRef>
              <c:f>'COMPLOADING-2'!$AE$29</c:f>
              <c:strCache>
                <c:ptCount val="1"/>
                <c:pt idx="0">
                  <c:v>Jumlah Kapal_17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'COMPLOADING-2'!$AE$30:$AE$51</c:f>
              <c:numCache>
                <c:formatCode>0.000</c:formatCode>
                <c:ptCount val="22"/>
                <c:pt idx="0">
                  <c:v>1.2452526448369871E-2</c:v>
                </c:pt>
                <c:pt idx="1">
                  <c:v>1.9977315157812628E-4</c:v>
                </c:pt>
                <c:pt idx="2">
                  <c:v>0.10461454037641213</c:v>
                </c:pt>
                <c:pt idx="3">
                  <c:v>2.417255134095328E-2</c:v>
                </c:pt>
                <c:pt idx="4">
                  <c:v>1.0654568084166736E-2</c:v>
                </c:pt>
                <c:pt idx="5">
                  <c:v>1.5648896873619894E-2</c:v>
                </c:pt>
                <c:pt idx="6">
                  <c:v>1.4317075863099049E-2</c:v>
                </c:pt>
                <c:pt idx="7">
                  <c:v>7.9909260631250514E-4</c:v>
                </c:pt>
                <c:pt idx="8">
                  <c:v>4.661373536822947E-4</c:v>
                </c:pt>
                <c:pt idx="9">
                  <c:v>0</c:v>
                </c:pt>
                <c:pt idx="10">
                  <c:v>4.7945556378750304E-3</c:v>
                </c:pt>
                <c:pt idx="11">
                  <c:v>2.0443452511494924E-2</c:v>
                </c:pt>
                <c:pt idx="12">
                  <c:v>9.4559291746979766E-3</c:v>
                </c:pt>
                <c:pt idx="13">
                  <c:v>2.6969375463047049E-2</c:v>
                </c:pt>
                <c:pt idx="14">
                  <c:v>5.993194547343788E-4</c:v>
                </c:pt>
                <c:pt idx="15">
                  <c:v>5.993194547343788E-4</c:v>
                </c:pt>
                <c:pt idx="16">
                  <c:v>6.0597855978698307E-3</c:v>
                </c:pt>
                <c:pt idx="17">
                  <c:v>3.3295525263021049E-4</c:v>
                </c:pt>
                <c:pt idx="18">
                  <c:v>2.257436612832827E-2</c:v>
                </c:pt>
                <c:pt idx="19">
                  <c:v>5.7268303452396195E-3</c:v>
                </c:pt>
                <c:pt idx="20">
                  <c:v>1.9311404652552207E-3</c:v>
                </c:pt>
                <c:pt idx="21">
                  <c:v>6.659105052604209E-5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95-E344-8192-F358668B88C2}"/>
            </c:ext>
          </c:extLst>
        </c:ser>
        <c:ser>
          <c:idx val="14"/>
          <c:order val="14"/>
          <c:tx>
            <c:strRef>
              <c:f>'COMPLOADING-2'!$AF$29</c:f>
              <c:strCache>
                <c:ptCount val="1"/>
                <c:pt idx="0">
                  <c:v>Jumlah Unit Pengolahan Ikan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'COMPLOADING-2'!$Q$30:$Q$51</c:f>
              <c:strCache>
                <c:ptCount val="22"/>
                <c:pt idx="0">
                  <c:v>PPS Belawan</c:v>
                </c:pt>
                <c:pt idx="1">
                  <c:v>PPS Bungus</c:v>
                </c:pt>
                <c:pt idx="2">
                  <c:v>PPS Nizam Zachman</c:v>
                </c:pt>
                <c:pt idx="3">
                  <c:v>PPS Cilacap</c:v>
                </c:pt>
                <c:pt idx="4">
                  <c:v>PPS Kendari</c:v>
                </c:pt>
                <c:pt idx="5">
                  <c:v>PPS Bitung</c:v>
                </c:pt>
                <c:pt idx="6">
                  <c:v>PPN Sibolga</c:v>
                </c:pt>
                <c:pt idx="7">
                  <c:v>PPN Sungailiat</c:v>
                </c:pt>
                <c:pt idx="8">
                  <c:v>PPN Tanjung Pandan</c:v>
                </c:pt>
                <c:pt idx="9">
                  <c:v>PPN Karangantu</c:v>
                </c:pt>
                <c:pt idx="10">
                  <c:v>PPN Palabuhan Ratu</c:v>
                </c:pt>
                <c:pt idx="11">
                  <c:v>PPN Pekalongan</c:v>
                </c:pt>
                <c:pt idx="12">
                  <c:v>PPN Kejawanan</c:v>
                </c:pt>
                <c:pt idx="13">
                  <c:v>PPN Brondong</c:v>
                </c:pt>
                <c:pt idx="14">
                  <c:v>PPN Prigi</c:v>
                </c:pt>
                <c:pt idx="15">
                  <c:v>PPN Pengambengan</c:v>
                </c:pt>
                <c:pt idx="16">
                  <c:v>PPN Pemangkat</c:v>
                </c:pt>
                <c:pt idx="17">
                  <c:v>PPN Kwandang</c:v>
                </c:pt>
                <c:pt idx="18">
                  <c:v>PPN Tual</c:v>
                </c:pt>
                <c:pt idx="19">
                  <c:v>PPN Ternate</c:v>
                </c:pt>
                <c:pt idx="20">
                  <c:v>PPN Ambon</c:v>
                </c:pt>
                <c:pt idx="21">
                  <c:v>PPP Teluk Batang</c:v>
                </c:pt>
              </c:strCache>
            </c:strRef>
          </c:cat>
          <c:val>
            <c:numRef>
              <c:f>'COMPLOADING-2'!$AF$30:$AF$51</c:f>
              <c:numCache>
                <c:formatCode>0.000</c:formatCode>
                <c:ptCount val="22"/>
                <c:pt idx="0">
                  <c:v>1.5835943109833214E-2</c:v>
                </c:pt>
                <c:pt idx="1">
                  <c:v>3.9589857774583034E-3</c:v>
                </c:pt>
                <c:pt idx="2">
                  <c:v>9.8974644436457579E-2</c:v>
                </c:pt>
                <c:pt idx="3">
                  <c:v>3.1671886219666427E-2</c:v>
                </c:pt>
                <c:pt idx="4">
                  <c:v>3.2991548145485855E-2</c:v>
                </c:pt>
                <c:pt idx="5">
                  <c:v>1.3196619258194344E-2</c:v>
                </c:pt>
                <c:pt idx="6">
                  <c:v>3.9589857774583034E-3</c:v>
                </c:pt>
                <c:pt idx="7">
                  <c:v>0</c:v>
                </c:pt>
                <c:pt idx="8">
                  <c:v>6.598309629097172E-3</c:v>
                </c:pt>
                <c:pt idx="9">
                  <c:v>2.6393238516388688E-2</c:v>
                </c:pt>
                <c:pt idx="10">
                  <c:v>6.598309629097172E-3</c:v>
                </c:pt>
                <c:pt idx="11">
                  <c:v>1.3196619258194344E-2</c:v>
                </c:pt>
                <c:pt idx="12">
                  <c:v>1.1876957332374909E-2</c:v>
                </c:pt>
                <c:pt idx="13">
                  <c:v>9.2376334807360416E-3</c:v>
                </c:pt>
                <c:pt idx="14">
                  <c:v>1.4516281184013779E-2</c:v>
                </c:pt>
                <c:pt idx="15">
                  <c:v>1.0557295406555476E-2</c:v>
                </c:pt>
                <c:pt idx="16">
                  <c:v>0</c:v>
                </c:pt>
                <c:pt idx="17">
                  <c:v>1.3196619258194344E-2</c:v>
                </c:pt>
                <c:pt idx="18">
                  <c:v>2.6393238516388691E-3</c:v>
                </c:pt>
                <c:pt idx="19">
                  <c:v>1.0557295406555476E-2</c:v>
                </c:pt>
                <c:pt idx="20">
                  <c:v>3.0352224293846989E-2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95-E344-8192-F358668B8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081151"/>
        <c:axId val="1623240703"/>
      </c:barChart>
      <c:catAx>
        <c:axId val="19050811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240703"/>
        <c:crosses val="autoZero"/>
        <c:auto val="1"/>
        <c:lblAlgn val="ctr"/>
        <c:lblOffset val="100"/>
        <c:noMultiLvlLbl val="0"/>
      </c:catAx>
      <c:valAx>
        <c:axId val="1623240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5081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FFC000"/>
            </a:solidFill>
            <a:ln w="50800"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719733079122970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23-4444-A0B6-0C0954BAB195}"/>
                </c:ext>
              </c:extLst>
            </c:dLbl>
            <c:dLbl>
              <c:idx val="1"/>
              <c:layout>
                <c:manualLayout>
                  <c:x val="7.2449952335557677E-2"/>
                  <c:y val="-5.76227588912127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23-4444-A0B6-0C0954BAB195}"/>
                </c:ext>
              </c:extLst>
            </c:dLbl>
            <c:dLbl>
              <c:idx val="2"/>
              <c:layout>
                <c:manualLayout>
                  <c:x val="6.8636796949475692E-2"/>
                  <c:y val="-5.76227588912127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23-4444-A0B6-0C0954BAB195}"/>
                </c:ext>
              </c:extLst>
            </c:dLbl>
            <c:dLbl>
              <c:idx val="3"/>
              <c:layout>
                <c:manualLayout>
                  <c:x val="6.4823641563393708E-2"/>
                  <c:y val="-2.8812513796543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23-4444-A0B6-0C0954BAB195}"/>
                </c:ext>
              </c:extLst>
            </c:dLbl>
            <c:dLbl>
              <c:idx val="4"/>
              <c:layout>
                <c:manualLayout>
                  <c:x val="6.67302192564347E-2"/>
                  <c:y val="-2.8812513796543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23-4444-A0B6-0C0954BAB195}"/>
                </c:ext>
              </c:extLst>
            </c:dLbl>
            <c:dLbl>
              <c:idx val="5"/>
              <c:layout>
                <c:manualLayout>
                  <c:x val="6.2917063870352688E-2"/>
                  <c:y val="-2.8812513796543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23-4444-A0B6-0C0954BAB195}"/>
                </c:ext>
              </c:extLst>
            </c:dLbl>
            <c:dLbl>
              <c:idx val="6"/>
              <c:layout>
                <c:manualLayout>
                  <c:x val="6.673021925643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23-4444-A0B6-0C0954BAB195}"/>
                </c:ext>
              </c:extLst>
            </c:dLbl>
            <c:dLbl>
              <c:idx val="7"/>
              <c:layout>
                <c:manualLayout>
                  <c:x val="7.2449952335557677E-2"/>
                  <c:y val="2.26870187374356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23-4444-A0B6-0C0954BAB195}"/>
                </c:ext>
              </c:extLst>
            </c:dLbl>
            <c:dLbl>
              <c:idx val="8"/>
              <c:layout>
                <c:manualLayout>
                  <c:x val="7.2449952335557677E-2"/>
                  <c:y val="8.6439810091503561E-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1290"/>
                        <a:gd name="adj2" fmla="val 27386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9023-4444-A0B6-0C0954BAB195}"/>
                </c:ext>
              </c:extLst>
            </c:dLbl>
            <c:dLbl>
              <c:idx val="9"/>
              <c:layout>
                <c:manualLayout>
                  <c:x val="7.8169685414680654E-2"/>
                  <c:y val="2.8812513796543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23-4444-A0B6-0C0954BAB195}"/>
                </c:ext>
              </c:extLst>
            </c:dLbl>
            <c:dLbl>
              <c:idx val="10"/>
              <c:layout>
                <c:manualLayout>
                  <c:x val="8.0076263107721646E-2"/>
                  <c:y val="5.76250275930865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23-4444-A0B6-0C0954BAB195}"/>
                </c:ext>
              </c:extLst>
            </c:dLbl>
            <c:dLbl>
              <c:idx val="11"/>
              <c:layout>
                <c:manualLayout>
                  <c:x val="8.5795996186844581E-2"/>
                  <c:y val="8.6437541389629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23-4444-A0B6-0C0954BAB195}"/>
                </c:ext>
              </c:extLst>
            </c:dLbl>
            <c:dLbl>
              <c:idx val="12"/>
              <c:layout>
                <c:manualLayout>
                  <c:x val="8.1982840800762624E-2"/>
                  <c:y val="2.268701873743564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23-4444-A0B6-0C0954BAB195}"/>
                </c:ext>
              </c:extLst>
            </c:dLbl>
            <c:dLbl>
              <c:idx val="13"/>
              <c:layout>
                <c:manualLayout>
                  <c:x val="8.3889418493803589E-2"/>
                  <c:y val="-5.76250275930865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23-4444-A0B6-0C0954BAB195}"/>
                </c:ext>
              </c:extLst>
            </c:dLbl>
            <c:dLbl>
              <c:idx val="14"/>
              <c:layout>
                <c:manualLayout>
                  <c:x val="8.9609151572926593E-2"/>
                  <c:y val="-5.76250275930865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023-4444-A0B6-0C0954BAB195}"/>
                </c:ext>
              </c:extLst>
            </c:dLbl>
            <c:dLbl>
              <c:idx val="15"/>
              <c:layout>
                <c:manualLayout>
                  <c:x val="0.10676835081029552"/>
                  <c:y val="-5.76227588912127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23-4444-A0B6-0C0954BAB195}"/>
                </c:ext>
              </c:extLst>
            </c:dLbl>
            <c:dLbl>
              <c:idx val="16"/>
              <c:layout>
                <c:manualLayout>
                  <c:x val="0.1334604385128694"/>
                  <c:y val="1.056446635044908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023-4444-A0B6-0C0954BAB195}"/>
                </c:ext>
              </c:extLst>
            </c:dLbl>
            <c:dLbl>
              <c:idx val="17"/>
              <c:layout>
                <c:manualLayout>
                  <c:x val="0.14299332697807435"/>
                  <c:y val="-5.76250275930854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023-4444-A0B6-0C0954BAB195}"/>
                </c:ext>
              </c:extLst>
            </c:dLbl>
            <c:dLbl>
              <c:idx val="18"/>
              <c:layout>
                <c:manualLayout>
                  <c:x val="0.12964728312678742"/>
                  <c:y val="-5.76250275930865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023-4444-A0B6-0C0954BAB195}"/>
                </c:ext>
              </c:extLst>
            </c:dLbl>
            <c:dLbl>
              <c:idx val="19"/>
              <c:layout>
                <c:manualLayout>
                  <c:x val="0.1487130600571973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023-4444-A0B6-0C0954BAB195}"/>
                </c:ext>
              </c:extLst>
            </c:dLbl>
            <c:dLbl>
              <c:idx val="20"/>
              <c:layout>
                <c:manualLayout>
                  <c:x val="0.16396568160152525"/>
                  <c:y val="5.76250275930865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23-4444-A0B6-0C0954BAB19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'COMPLOADING-2'!$AR$30:$AR$51</c:f>
              <c:strCache>
                <c:ptCount val="22"/>
                <c:pt idx="0">
                  <c:v>PPP Teluk Batang</c:v>
                </c:pt>
                <c:pt idx="1">
                  <c:v>PPN Sungailiat</c:v>
                </c:pt>
                <c:pt idx="2">
                  <c:v>PPN Kwandang</c:v>
                </c:pt>
                <c:pt idx="3">
                  <c:v>PPN Ternate</c:v>
                </c:pt>
                <c:pt idx="4">
                  <c:v>PPN Ambon</c:v>
                </c:pt>
                <c:pt idx="5">
                  <c:v>PPN Tual</c:v>
                </c:pt>
                <c:pt idx="6">
                  <c:v>PPN Karangantu</c:v>
                </c:pt>
                <c:pt idx="7">
                  <c:v>PPN Pemangkat</c:v>
                </c:pt>
                <c:pt idx="8">
                  <c:v>PPN Pekalongan</c:v>
                </c:pt>
                <c:pt idx="9">
                  <c:v>PPS Bungus</c:v>
                </c:pt>
                <c:pt idx="10">
                  <c:v>PPN Palabuhan Ratu</c:v>
                </c:pt>
                <c:pt idx="11">
                  <c:v>PPN Tanjung Pandan</c:v>
                </c:pt>
                <c:pt idx="12">
                  <c:v>PPN Pengambengan</c:v>
                </c:pt>
                <c:pt idx="13">
                  <c:v>PPN Kejawanan</c:v>
                </c:pt>
                <c:pt idx="14">
                  <c:v>PPN Prigi</c:v>
                </c:pt>
                <c:pt idx="15">
                  <c:v>PPN Sibolga</c:v>
                </c:pt>
                <c:pt idx="16">
                  <c:v>PPS Belawan</c:v>
                </c:pt>
                <c:pt idx="17">
                  <c:v>PPN Brondong</c:v>
                </c:pt>
                <c:pt idx="18">
                  <c:v>PPS Kendari</c:v>
                </c:pt>
                <c:pt idx="19">
                  <c:v>PPS Cilacap</c:v>
                </c:pt>
                <c:pt idx="20">
                  <c:v>PPS Bitung</c:v>
                </c:pt>
                <c:pt idx="21">
                  <c:v>PPS Nizam Zachman</c:v>
                </c:pt>
              </c:strCache>
            </c:strRef>
          </c:cat>
          <c:val>
            <c:numRef>
              <c:f>'COMPLOADING-2'!$AS$30:$AS$51</c:f>
              <c:numCache>
                <c:formatCode>0.000</c:formatCode>
                <c:ptCount val="22"/>
                <c:pt idx="0">
                  <c:v>4.3212440211370211E-2</c:v>
                </c:pt>
                <c:pt idx="1">
                  <c:v>5.6014407953970585E-2</c:v>
                </c:pt>
                <c:pt idx="2">
                  <c:v>6.3342999044323375E-2</c:v>
                </c:pt>
                <c:pt idx="3">
                  <c:v>7.2488343314472251E-2</c:v>
                </c:pt>
                <c:pt idx="4">
                  <c:v>7.2620052706306268E-2</c:v>
                </c:pt>
                <c:pt idx="5">
                  <c:v>7.5999726534442424E-2</c:v>
                </c:pt>
                <c:pt idx="6">
                  <c:v>8.0582177817979952E-2</c:v>
                </c:pt>
                <c:pt idx="7">
                  <c:v>9.2498219174635576E-2</c:v>
                </c:pt>
                <c:pt idx="8">
                  <c:v>9.2655227050770367E-2</c:v>
                </c:pt>
                <c:pt idx="9">
                  <c:v>0.10454352724014165</c:v>
                </c:pt>
                <c:pt idx="10">
                  <c:v>0.10555907413979533</c:v>
                </c:pt>
                <c:pt idx="11">
                  <c:v>0.12420205833316587</c:v>
                </c:pt>
                <c:pt idx="12">
                  <c:v>0.13002183728022196</c:v>
                </c:pt>
                <c:pt idx="13">
                  <c:v>0.13895887081944952</c:v>
                </c:pt>
                <c:pt idx="14">
                  <c:v>0.14381642219394658</c:v>
                </c:pt>
                <c:pt idx="15">
                  <c:v>0.16653422653037492</c:v>
                </c:pt>
                <c:pt idx="16">
                  <c:v>0.21933863049271551</c:v>
                </c:pt>
                <c:pt idx="17">
                  <c:v>0.23182429755466133</c:v>
                </c:pt>
                <c:pt idx="18">
                  <c:v>0.23350580817162792</c:v>
                </c:pt>
                <c:pt idx="19">
                  <c:v>0.25712711259936899</c:v>
                </c:pt>
                <c:pt idx="20">
                  <c:v>0.2969465573747338</c:v>
                </c:pt>
                <c:pt idx="21">
                  <c:v>0.89204424828470574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3-4444-A0B6-0C0954B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35663231"/>
        <c:axId val="1781820736"/>
      </c:barChart>
      <c:catAx>
        <c:axId val="143566323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820736"/>
        <c:crosses val="autoZero"/>
        <c:auto val="1"/>
        <c:lblAlgn val="ctr"/>
        <c:lblOffset val="100"/>
        <c:noMultiLvlLbl val="0"/>
      </c:catAx>
      <c:valAx>
        <c:axId val="1781820736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crossAx val="143566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778227</xdr:colOff>
      <xdr:row>51</xdr:row>
      <xdr:rowOff>132644</xdr:rowOff>
    </xdr:from>
    <xdr:to>
      <xdr:col>43</xdr:col>
      <xdr:colOff>218722</xdr:colOff>
      <xdr:row>79</xdr:row>
      <xdr:rowOff>196144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7F6E8A-35B4-64F8-6F83-A74B95F10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228600</xdr:colOff>
      <xdr:row>54</xdr:row>
      <xdr:rowOff>38100</xdr:rowOff>
    </xdr:from>
    <xdr:to>
      <xdr:col>32</xdr:col>
      <xdr:colOff>266700</xdr:colOff>
      <xdr:row>91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E54C30A-B36B-3412-34E4-9FF126A70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45</xdr:col>
      <xdr:colOff>793750</xdr:colOff>
      <xdr:row>28</xdr:row>
      <xdr:rowOff>146050</xdr:rowOff>
    </xdr:from>
    <xdr:to>
      <xdr:col>54</xdr:col>
      <xdr:colOff>25400</xdr:colOff>
      <xdr:row>51</xdr:row>
      <xdr:rowOff>127000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E07CE54-EF90-BEFB-0E7B-8A6EAE721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A28D-FAE9-9342-9D8D-CDD4AC00F107}">
  <dimension ref="A2:D23"/>
  <sheetViews>
    <sheetView workbookViewId="0">
      <selection activeCell="E25" sqref="E25"/>
    </sheetView>
  </sheetViews>
  <sheetFormatPr baseColWidth="10" defaultRowHeight="15" x14ac:dyDescent="0.2"/>
  <cols>
    <col min="2" max="2" width="21.6640625" customWidth="1"/>
  </cols>
  <sheetData>
    <row r="2" spans="1:4" x14ac:dyDescent="0.2">
      <c r="A2" s="1" t="s">
        <v>27</v>
      </c>
    </row>
    <row r="3" spans="1:4" x14ac:dyDescent="0.2">
      <c r="A3" s="2"/>
      <c r="B3" s="2" t="s">
        <v>28</v>
      </c>
    </row>
    <row r="4" spans="1:4" x14ac:dyDescent="0.2">
      <c r="A4" s="2" t="s">
        <v>29</v>
      </c>
      <c r="B4" s="2"/>
      <c r="C4" s="2">
        <v>0.33500000000000002</v>
      </c>
      <c r="D4" s="2"/>
    </row>
    <row r="5" spans="1:4" x14ac:dyDescent="0.2">
      <c r="A5" s="2" t="s">
        <v>11</v>
      </c>
      <c r="B5" s="2"/>
      <c r="C5" s="2">
        <v>0.39</v>
      </c>
      <c r="D5" s="2"/>
    </row>
    <row r="6" spans="1:4" x14ac:dyDescent="0.2">
      <c r="A6" s="2" t="s">
        <v>10</v>
      </c>
      <c r="B6" s="2"/>
      <c r="C6" s="2">
        <v>0.39100000000000001</v>
      </c>
      <c r="D6" s="2"/>
    </row>
    <row r="7" spans="1:4" x14ac:dyDescent="0.2">
      <c r="A7" s="2" t="s">
        <v>9</v>
      </c>
      <c r="B7" s="2"/>
      <c r="C7" s="2">
        <v>0.51900000000000002</v>
      </c>
      <c r="D7" s="2"/>
    </row>
    <row r="8" spans="1:4" x14ac:dyDescent="0.2">
      <c r="A8" s="2" t="s">
        <v>14</v>
      </c>
      <c r="B8" s="2"/>
      <c r="C8" s="2">
        <v>0.69799999999999995</v>
      </c>
      <c r="D8" s="2"/>
    </row>
    <row r="9" spans="1:4" x14ac:dyDescent="0.2">
      <c r="A9" s="2" t="s">
        <v>8</v>
      </c>
      <c r="B9" s="2"/>
      <c r="C9" s="2">
        <v>0.38800000000000001</v>
      </c>
      <c r="D9" s="2"/>
    </row>
    <row r="10" spans="1:4" x14ac:dyDescent="0.2">
      <c r="A10" s="2" t="s">
        <v>15</v>
      </c>
      <c r="B10" s="2"/>
      <c r="C10" s="2">
        <v>0.497</v>
      </c>
      <c r="D10" s="2"/>
    </row>
    <row r="11" spans="1:4" x14ac:dyDescent="0.2">
      <c r="A11" s="2" t="s">
        <v>16</v>
      </c>
      <c r="B11" s="2"/>
      <c r="C11" s="2">
        <v>0.33400000000000002</v>
      </c>
      <c r="D11" s="2"/>
    </row>
    <row r="12" spans="1:4" x14ac:dyDescent="0.2">
      <c r="A12" s="2" t="s">
        <v>19</v>
      </c>
      <c r="B12" s="2"/>
      <c r="C12" s="2">
        <v>0.09</v>
      </c>
      <c r="D12" s="2"/>
    </row>
    <row r="13" spans="1:4" x14ac:dyDescent="0.2">
      <c r="A13" s="2" t="s">
        <v>20</v>
      </c>
      <c r="B13" s="2"/>
      <c r="C13" s="2">
        <v>0.60399999999999998</v>
      </c>
      <c r="D13" s="2"/>
    </row>
    <row r="14" spans="1:4" x14ac:dyDescent="0.2">
      <c r="A14" s="2" t="s">
        <v>22</v>
      </c>
      <c r="B14" s="2"/>
      <c r="C14" s="2">
        <v>8.4000000000000005E-2</v>
      </c>
      <c r="D14" s="2"/>
    </row>
    <row r="15" spans="1:4" x14ac:dyDescent="0.2">
      <c r="A15" s="2" t="s">
        <v>12</v>
      </c>
      <c r="B15" s="2"/>
      <c r="C15" s="2">
        <v>0.52800000000000002</v>
      </c>
      <c r="D15" s="2"/>
    </row>
    <row r="16" spans="1:4" x14ac:dyDescent="0.2">
      <c r="A16" s="2" t="s">
        <v>13</v>
      </c>
      <c r="B16" s="2"/>
      <c r="C16" s="2">
        <v>0.66700000000000004</v>
      </c>
      <c r="D16" s="2"/>
    </row>
    <row r="17" spans="1:4" x14ac:dyDescent="0.2">
      <c r="A17" s="2" t="s">
        <v>23</v>
      </c>
      <c r="B17" s="2"/>
      <c r="C17" s="2">
        <v>8.5999999999999993E-2</v>
      </c>
      <c r="D17" s="2"/>
    </row>
    <row r="18" spans="1:4" x14ac:dyDescent="0.2">
      <c r="A18" s="2" t="s">
        <v>17</v>
      </c>
      <c r="B18" s="2"/>
      <c r="C18" s="2">
        <v>0.26300000000000001</v>
      </c>
      <c r="D18" s="2"/>
    </row>
    <row r="19" spans="1:4" x14ac:dyDescent="0.2">
      <c r="A19" s="2" t="s">
        <v>21</v>
      </c>
      <c r="B19" s="2"/>
      <c r="C19" s="2">
        <v>0.14199999999999999</v>
      </c>
      <c r="D19" s="2"/>
    </row>
    <row r="20" spans="1:4" x14ac:dyDescent="0.2">
      <c r="A20" s="25" t="s">
        <v>24</v>
      </c>
      <c r="B20" s="2"/>
      <c r="C20" s="25">
        <v>5.6000000000000001E-2</v>
      </c>
      <c r="D20" s="2"/>
    </row>
    <row r="21" spans="1:4" x14ac:dyDescent="0.2">
      <c r="A21" s="25" t="s">
        <v>18</v>
      </c>
      <c r="B21" s="2"/>
      <c r="C21" s="25">
        <v>0.318</v>
      </c>
      <c r="D21" s="2"/>
    </row>
    <row r="22" spans="1:4" x14ac:dyDescent="0.2">
      <c r="A22" s="25" t="s">
        <v>25</v>
      </c>
      <c r="B22" s="2"/>
      <c r="C22" s="25">
        <v>5.1999999999999998E-2</v>
      </c>
      <c r="D22" s="2"/>
    </row>
    <row r="23" spans="1:4" x14ac:dyDescent="0.2">
      <c r="A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3E2C-7352-E14B-8D38-C40BA77D8919}">
  <dimension ref="A1:P31"/>
  <sheetViews>
    <sheetView workbookViewId="0">
      <selection activeCell="A3" sqref="A3:A20"/>
    </sheetView>
  </sheetViews>
  <sheetFormatPr baseColWidth="10" defaultRowHeight="15" x14ac:dyDescent="0.2"/>
  <sheetData>
    <row r="1" spans="1:16" ht="16" x14ac:dyDescent="0.2">
      <c r="A1" s="1" t="s">
        <v>0</v>
      </c>
    </row>
    <row r="2" spans="1:16" ht="16" x14ac:dyDescent="0.2">
      <c r="A2" s="2"/>
      <c r="C2" s="2" t="s">
        <v>1</v>
      </c>
      <c r="E2" s="2" t="s">
        <v>2</v>
      </c>
      <c r="G2" s="2" t="s">
        <v>3</v>
      </c>
      <c r="I2" s="2" t="s">
        <v>4</v>
      </c>
      <c r="K2" s="2" t="s">
        <v>5</v>
      </c>
      <c r="M2" s="2" t="s">
        <v>6</v>
      </c>
      <c r="O2" s="2" t="s">
        <v>7</v>
      </c>
    </row>
    <row r="3" spans="1:16" ht="16" x14ac:dyDescent="0.2">
      <c r="A3" s="2" t="s">
        <v>8</v>
      </c>
      <c r="B3" s="2"/>
      <c r="C3" s="2">
        <v>0.96399999999999997</v>
      </c>
      <c r="D3" s="2"/>
      <c r="E3" s="2">
        <v>-6.0999999999999999E-2</v>
      </c>
      <c r="F3" s="2"/>
      <c r="G3" s="2">
        <v>-0.111</v>
      </c>
      <c r="H3" s="2"/>
      <c r="I3" s="2">
        <v>2.5999999999999999E-2</v>
      </c>
      <c r="J3" s="2"/>
      <c r="K3" s="2">
        <v>-1.4999999999999999E-2</v>
      </c>
      <c r="L3" s="2"/>
      <c r="M3" s="2">
        <v>-2.3E-2</v>
      </c>
      <c r="N3" s="2"/>
      <c r="O3" s="2">
        <v>5.2999999999999999E-2</v>
      </c>
      <c r="P3" s="2"/>
    </row>
    <row r="4" spans="1:16" ht="16" x14ac:dyDescent="0.2">
      <c r="A4" s="2" t="s">
        <v>9</v>
      </c>
      <c r="B4" s="2"/>
      <c r="C4" s="2">
        <v>0.95799999999999996</v>
      </c>
      <c r="D4" s="2"/>
      <c r="E4" s="2">
        <v>0.20499999999999999</v>
      </c>
      <c r="F4" s="2"/>
      <c r="G4" s="2">
        <v>1.2999999999999999E-2</v>
      </c>
      <c r="H4" s="2"/>
      <c r="I4" s="2">
        <v>2.9000000000000001E-2</v>
      </c>
      <c r="J4" s="2"/>
      <c r="K4" s="2">
        <v>-8.9999999999999993E-3</v>
      </c>
      <c r="L4" s="2"/>
      <c r="M4" s="2">
        <v>-6.3E-2</v>
      </c>
      <c r="N4" s="2"/>
      <c r="O4" s="2">
        <v>3.5999999999999997E-2</v>
      </c>
      <c r="P4" s="2"/>
    </row>
    <row r="5" spans="1:16" ht="16" x14ac:dyDescent="0.2">
      <c r="A5" s="2" t="s">
        <v>10</v>
      </c>
      <c r="B5" s="2"/>
      <c r="C5" s="2">
        <v>0.94799999999999995</v>
      </c>
      <c r="D5" s="2"/>
      <c r="E5" s="2">
        <v>7.4999999999999997E-2</v>
      </c>
      <c r="F5" s="2"/>
      <c r="G5" s="2">
        <v>-0.22</v>
      </c>
      <c r="H5" s="2"/>
      <c r="I5" s="2">
        <v>-6.7000000000000004E-2</v>
      </c>
      <c r="J5" s="2"/>
      <c r="K5" s="2">
        <v>1.9E-2</v>
      </c>
      <c r="L5" s="2"/>
      <c r="M5" s="2">
        <v>-2.8000000000000001E-2</v>
      </c>
      <c r="N5" s="2"/>
      <c r="O5" s="2">
        <v>4.1000000000000002E-2</v>
      </c>
      <c r="P5" s="2"/>
    </row>
    <row r="6" spans="1:16" ht="16" x14ac:dyDescent="0.2">
      <c r="A6" s="2" t="s">
        <v>11</v>
      </c>
      <c r="B6" s="2"/>
      <c r="C6" s="2">
        <v>0.94599999999999995</v>
      </c>
      <c r="D6" s="2"/>
      <c r="E6" s="2">
        <v>8.3000000000000004E-2</v>
      </c>
      <c r="F6" s="2"/>
      <c r="G6" s="2">
        <v>-0.214</v>
      </c>
      <c r="H6" s="2"/>
      <c r="I6" s="2">
        <v>-6.3E-2</v>
      </c>
      <c r="J6" s="2"/>
      <c r="K6" s="2">
        <v>1.9E-2</v>
      </c>
      <c r="L6" s="2"/>
      <c r="M6" s="2">
        <v>-3.5000000000000003E-2</v>
      </c>
      <c r="N6" s="2"/>
      <c r="O6" s="2">
        <v>4.7E-2</v>
      </c>
      <c r="P6" s="2"/>
    </row>
    <row r="7" spans="1:16" ht="16" x14ac:dyDescent="0.2">
      <c r="A7" s="2" t="s">
        <v>12</v>
      </c>
      <c r="B7" s="2"/>
      <c r="C7" s="2">
        <v>0.94399999999999995</v>
      </c>
      <c r="D7" s="2"/>
      <c r="E7" s="2">
        <v>2.1999999999999999E-2</v>
      </c>
      <c r="F7" s="2"/>
      <c r="G7" s="2">
        <v>-0.20799999999999999</v>
      </c>
      <c r="H7" s="2"/>
      <c r="I7" s="2">
        <v>-3.7999999999999999E-2</v>
      </c>
      <c r="J7" s="2"/>
      <c r="K7" s="2">
        <v>6.2E-2</v>
      </c>
      <c r="L7" s="2"/>
      <c r="M7" s="2">
        <v>-9.4E-2</v>
      </c>
      <c r="N7" s="2"/>
      <c r="O7" s="2">
        <v>0.05</v>
      </c>
      <c r="P7" s="2"/>
    </row>
    <row r="8" spans="1:16" ht="16" x14ac:dyDescent="0.2">
      <c r="A8" s="2" t="s">
        <v>13</v>
      </c>
      <c r="B8" s="2"/>
      <c r="C8" s="2">
        <v>0.89400000000000002</v>
      </c>
      <c r="D8" s="2"/>
      <c r="E8" s="2">
        <v>-6.8000000000000005E-2</v>
      </c>
      <c r="F8" s="2"/>
      <c r="G8" s="2">
        <v>-0.08</v>
      </c>
      <c r="H8" s="2"/>
      <c r="I8" s="2">
        <v>0.155</v>
      </c>
      <c r="J8" s="2"/>
      <c r="K8" s="2">
        <v>0.23400000000000001</v>
      </c>
      <c r="L8" s="2"/>
      <c r="M8" s="2">
        <v>0.11799999999999999</v>
      </c>
      <c r="N8" s="2"/>
      <c r="O8" s="2">
        <v>9.7000000000000003E-2</v>
      </c>
      <c r="P8" s="2"/>
    </row>
    <row r="9" spans="1:16" ht="16" x14ac:dyDescent="0.2">
      <c r="A9" s="2" t="s">
        <v>14</v>
      </c>
      <c r="B9" s="2"/>
      <c r="C9" s="2">
        <v>0.88500000000000001</v>
      </c>
      <c r="D9" s="2"/>
      <c r="E9" s="2">
        <v>0.188</v>
      </c>
      <c r="F9" s="2"/>
      <c r="G9" s="2">
        <v>0.106</v>
      </c>
      <c r="H9" s="2"/>
      <c r="I9" s="2">
        <v>6.4000000000000001E-2</v>
      </c>
      <c r="J9" s="2"/>
      <c r="K9" s="2">
        <v>-1.2E-2</v>
      </c>
      <c r="L9" s="2"/>
      <c r="M9" s="2">
        <v>-0.13200000000000001</v>
      </c>
      <c r="N9" s="2"/>
      <c r="O9" s="2">
        <v>0.14799999999999999</v>
      </c>
      <c r="P9" s="2"/>
    </row>
    <row r="10" spans="1:16" ht="16" x14ac:dyDescent="0.2">
      <c r="A10" s="2" t="s">
        <v>15</v>
      </c>
      <c r="B10" s="2"/>
      <c r="C10" s="2">
        <v>0.79400000000000004</v>
      </c>
      <c r="D10" s="2"/>
      <c r="E10" s="2">
        <v>-0.35099999999999998</v>
      </c>
      <c r="F10" s="2"/>
      <c r="G10" s="2">
        <v>0.29099999999999998</v>
      </c>
      <c r="H10" s="2"/>
      <c r="I10" s="2">
        <v>9.1999999999999998E-2</v>
      </c>
      <c r="J10" s="2"/>
      <c r="K10" s="2">
        <v>-1.7999999999999999E-2</v>
      </c>
      <c r="L10" s="2"/>
      <c r="M10" s="2">
        <v>-0.124</v>
      </c>
      <c r="N10" s="2"/>
      <c r="O10" s="2">
        <v>0.13800000000000001</v>
      </c>
      <c r="P10" s="2"/>
    </row>
    <row r="11" spans="1:16" ht="16" x14ac:dyDescent="0.2">
      <c r="A11" s="2" t="s">
        <v>16</v>
      </c>
      <c r="B11" s="2"/>
      <c r="C11" s="2">
        <v>0.54100000000000004</v>
      </c>
      <c r="D11" s="2"/>
      <c r="E11" s="2">
        <v>0.252</v>
      </c>
      <c r="F11" s="2"/>
      <c r="G11" s="2">
        <v>0.24299999999999999</v>
      </c>
      <c r="H11" s="2"/>
      <c r="I11" s="2">
        <v>-0.41499999999999998</v>
      </c>
      <c r="J11" s="2"/>
      <c r="K11" s="2">
        <v>-0.34300000000000003</v>
      </c>
      <c r="L11" s="2"/>
      <c r="M11" s="2">
        <v>0.38900000000000001</v>
      </c>
      <c r="N11" s="2"/>
      <c r="O11" s="2">
        <v>0.14299999999999999</v>
      </c>
      <c r="P11" s="2"/>
    </row>
    <row r="12" spans="1:16" ht="16" x14ac:dyDescent="0.2">
      <c r="A12" s="2" t="s">
        <v>17</v>
      </c>
      <c r="B12" s="2"/>
      <c r="C12" s="2">
        <v>-0.36799999999999999</v>
      </c>
      <c r="D12" s="2"/>
      <c r="E12" s="2">
        <v>0.69699999999999995</v>
      </c>
      <c r="F12" s="2"/>
      <c r="G12" s="2">
        <v>-9.0999999999999998E-2</v>
      </c>
      <c r="H12" s="2"/>
      <c r="I12" s="2">
        <v>0.26500000000000001</v>
      </c>
      <c r="J12" s="2"/>
      <c r="K12" s="2">
        <v>-0.121</v>
      </c>
      <c r="L12" s="2"/>
      <c r="M12" s="2">
        <v>-0.38300000000000001</v>
      </c>
      <c r="N12" s="2"/>
      <c r="O12" s="2">
        <v>0.13900000000000001</v>
      </c>
      <c r="P12" s="2"/>
    </row>
    <row r="13" spans="1:16" ht="16" x14ac:dyDescent="0.2">
      <c r="A13" s="2" t="s">
        <v>18</v>
      </c>
      <c r="B13" s="2"/>
      <c r="C13" s="2">
        <v>0.25700000000000001</v>
      </c>
      <c r="D13" s="2"/>
      <c r="E13" s="2">
        <v>-0.41899999999999998</v>
      </c>
      <c r="F13" s="2"/>
      <c r="G13" s="2">
        <v>0.30299999999999999</v>
      </c>
      <c r="H13" s="2"/>
      <c r="I13" s="2">
        <v>-0.25900000000000001</v>
      </c>
      <c r="J13" s="2"/>
      <c r="K13" s="2">
        <v>0.106</v>
      </c>
      <c r="L13" s="2"/>
      <c r="M13" s="2">
        <v>-0.30299999999999999</v>
      </c>
      <c r="N13" s="2"/>
      <c r="O13" s="2">
        <v>0.496</v>
      </c>
      <c r="P13" s="2"/>
    </row>
    <row r="14" spans="1:16" ht="16" x14ac:dyDescent="0.2">
      <c r="A14" s="2" t="s">
        <v>19</v>
      </c>
      <c r="B14" s="2"/>
      <c r="C14" s="2">
        <v>0.219</v>
      </c>
      <c r="D14" s="2"/>
      <c r="E14" s="2">
        <v>0.44900000000000001</v>
      </c>
      <c r="F14" s="2"/>
      <c r="G14" s="2">
        <v>0.35699999999999998</v>
      </c>
      <c r="H14" s="2"/>
      <c r="I14" s="2">
        <v>0.29399999999999998</v>
      </c>
      <c r="J14" s="2"/>
      <c r="K14" s="2">
        <v>-0.30099999999999999</v>
      </c>
      <c r="L14" s="2"/>
      <c r="M14" s="2">
        <v>0.52700000000000002</v>
      </c>
      <c r="N14" s="2"/>
      <c r="O14" s="2">
        <v>0.16900000000000001</v>
      </c>
      <c r="P14" s="2"/>
    </row>
    <row r="15" spans="1:16" ht="16" x14ac:dyDescent="0.2">
      <c r="A15" s="2" t="s">
        <v>20</v>
      </c>
      <c r="B15" s="2"/>
      <c r="C15" s="2">
        <v>0.193</v>
      </c>
      <c r="D15" s="2"/>
      <c r="E15" s="2">
        <v>0.437</v>
      </c>
      <c r="F15" s="2"/>
      <c r="G15" s="2">
        <v>0.23100000000000001</v>
      </c>
      <c r="H15" s="2"/>
      <c r="I15" s="2">
        <v>0.628</v>
      </c>
      <c r="J15" s="2"/>
      <c r="K15" s="2">
        <v>-0.248</v>
      </c>
      <c r="L15" s="2"/>
      <c r="M15" s="2">
        <v>-0.32100000000000001</v>
      </c>
      <c r="N15" s="2"/>
      <c r="O15" s="2">
        <v>0.16</v>
      </c>
      <c r="P15" s="2"/>
    </row>
    <row r="16" spans="1:16" ht="16" x14ac:dyDescent="0.2">
      <c r="A16" s="2" t="s">
        <v>21</v>
      </c>
      <c r="B16" s="2"/>
      <c r="C16" s="2">
        <v>0.113</v>
      </c>
      <c r="D16" s="2"/>
      <c r="E16" s="2">
        <v>-0.53300000000000003</v>
      </c>
      <c r="F16" s="2"/>
      <c r="G16" s="2">
        <v>0.63700000000000001</v>
      </c>
      <c r="H16" s="2"/>
      <c r="I16" s="2">
        <v>0.21299999999999999</v>
      </c>
      <c r="J16" s="2"/>
      <c r="K16" s="2">
        <v>-0.223</v>
      </c>
      <c r="L16" s="2"/>
      <c r="M16" s="2">
        <v>4.2999999999999997E-2</v>
      </c>
      <c r="N16" s="2"/>
      <c r="O16" s="2">
        <v>0.20100000000000001</v>
      </c>
      <c r="P16" s="2"/>
    </row>
    <row r="17" spans="1:16" ht="16" x14ac:dyDescent="0.2">
      <c r="A17" s="2" t="s">
        <v>22</v>
      </c>
      <c r="B17" s="2"/>
      <c r="C17" s="2">
        <v>3.3000000000000002E-2</v>
      </c>
      <c r="D17" s="2"/>
      <c r="E17" s="2">
        <v>0.193</v>
      </c>
      <c r="F17" s="2"/>
      <c r="G17" s="2">
        <v>0.85299999999999998</v>
      </c>
      <c r="H17" s="2"/>
      <c r="I17" s="2">
        <v>-0.13600000000000001</v>
      </c>
      <c r="J17" s="2"/>
      <c r="K17" s="2">
        <v>0.27100000000000002</v>
      </c>
      <c r="L17" s="2"/>
      <c r="M17" s="2">
        <v>4.8000000000000001E-2</v>
      </c>
      <c r="N17" s="2"/>
      <c r="O17" s="2">
        <v>0.14099999999999999</v>
      </c>
      <c r="P17" s="2"/>
    </row>
    <row r="18" spans="1:16" ht="16" x14ac:dyDescent="0.2">
      <c r="A18" s="2" t="s">
        <v>23</v>
      </c>
      <c r="B18" s="2"/>
      <c r="C18" s="2">
        <v>2.5000000000000001E-2</v>
      </c>
      <c r="D18" s="2"/>
      <c r="E18" s="2">
        <v>-0.753</v>
      </c>
      <c r="F18" s="2"/>
      <c r="G18" s="2">
        <v>0.19500000000000001</v>
      </c>
      <c r="H18" s="2"/>
      <c r="I18" s="2">
        <v>0.436</v>
      </c>
      <c r="J18" s="2"/>
      <c r="K18" s="2">
        <v>-3.2000000000000001E-2</v>
      </c>
      <c r="L18" s="2"/>
      <c r="M18" s="2">
        <v>-7.0999999999999994E-2</v>
      </c>
      <c r="N18" s="2"/>
      <c r="O18" s="2">
        <v>0.19700000000000001</v>
      </c>
      <c r="P18" s="2"/>
    </row>
    <row r="19" spans="1:16" ht="16" x14ac:dyDescent="0.2">
      <c r="A19" s="2" t="s">
        <v>24</v>
      </c>
      <c r="B19" s="2"/>
      <c r="C19" s="2">
        <v>2.5000000000000001E-2</v>
      </c>
      <c r="D19" s="2"/>
      <c r="E19" s="2">
        <v>-0.28499999999999998</v>
      </c>
      <c r="F19" s="2"/>
      <c r="G19" s="2">
        <v>-0.47799999999999998</v>
      </c>
      <c r="H19" s="2"/>
      <c r="I19" s="2">
        <v>0.54200000000000004</v>
      </c>
      <c r="J19" s="2"/>
      <c r="K19" s="2">
        <v>0.219</v>
      </c>
      <c r="L19" s="2"/>
      <c r="M19" s="2">
        <v>0.44700000000000001</v>
      </c>
      <c r="N19" s="2"/>
      <c r="O19" s="2">
        <v>0.14799999999999999</v>
      </c>
      <c r="P19" s="2"/>
    </row>
    <row r="20" spans="1:16" ht="16" x14ac:dyDescent="0.2">
      <c r="A20" s="2" t="s">
        <v>25</v>
      </c>
      <c r="B20" s="2"/>
      <c r="C20" s="2">
        <v>-2.3E-2</v>
      </c>
      <c r="D20" s="2"/>
      <c r="E20" s="2">
        <v>0.443</v>
      </c>
      <c r="F20" s="2"/>
      <c r="G20" s="2">
        <v>0.35899999999999999</v>
      </c>
      <c r="H20" s="2"/>
      <c r="I20" s="2">
        <v>0.14899999999999999</v>
      </c>
      <c r="J20" s="2"/>
      <c r="K20" s="2">
        <v>0.75600000000000001</v>
      </c>
      <c r="L20" s="2"/>
      <c r="M20" s="2">
        <v>9.0999999999999998E-2</v>
      </c>
      <c r="N20" s="2"/>
      <c r="O20" s="2">
        <v>7.1999999999999995E-2</v>
      </c>
      <c r="P20" s="2"/>
    </row>
    <row r="21" spans="1:16" ht="16" x14ac:dyDescent="0.2">
      <c r="A21" s="2"/>
    </row>
    <row r="22" spans="1:16" ht="16" x14ac:dyDescent="0.2">
      <c r="A22" s="1" t="s">
        <v>26</v>
      </c>
    </row>
    <row r="24" spans="1:16" ht="16" x14ac:dyDescent="0.2">
      <c r="A24" s="1" t="s">
        <v>30</v>
      </c>
    </row>
    <row r="25" spans="1:16" ht="16" x14ac:dyDescent="0.2">
      <c r="A25" s="2"/>
      <c r="C25" s="2" t="s">
        <v>31</v>
      </c>
      <c r="E25" s="2" t="s">
        <v>32</v>
      </c>
      <c r="G25" s="2" t="s">
        <v>33</v>
      </c>
    </row>
    <row r="26" spans="1:16" ht="16" x14ac:dyDescent="0.2">
      <c r="A26" s="2" t="s">
        <v>34</v>
      </c>
      <c r="B26" s="2"/>
      <c r="C26" s="2">
        <v>7.3410000000000002</v>
      </c>
      <c r="D26" s="2"/>
      <c r="E26" s="2">
        <v>0.40799999999999997</v>
      </c>
      <c r="F26" s="2"/>
      <c r="G26" s="2">
        <v>0.40799999999999997</v>
      </c>
    </row>
    <row r="27" spans="1:16" ht="16" x14ac:dyDescent="0.2">
      <c r="A27" s="2" t="s">
        <v>35</v>
      </c>
      <c r="B27" s="2"/>
      <c r="C27" s="2">
        <v>2.5059999999999998</v>
      </c>
      <c r="D27" s="2"/>
      <c r="E27" s="2">
        <v>0.13900000000000001</v>
      </c>
      <c r="F27" s="2"/>
      <c r="G27" s="2">
        <v>0.54700000000000004</v>
      </c>
    </row>
    <row r="28" spans="1:16" ht="16" x14ac:dyDescent="0.2">
      <c r="A28" s="2" t="s">
        <v>36</v>
      </c>
      <c r="B28" s="2"/>
      <c r="C28" s="2">
        <v>2.12</v>
      </c>
      <c r="D28" s="2"/>
      <c r="E28" s="2">
        <v>0.11799999999999999</v>
      </c>
      <c r="F28" s="2"/>
      <c r="G28" s="2">
        <v>0.66500000000000004</v>
      </c>
    </row>
    <row r="29" spans="1:16" ht="16" x14ac:dyDescent="0.2">
      <c r="A29" s="2" t="s">
        <v>37</v>
      </c>
      <c r="B29" s="2"/>
      <c r="C29" s="2">
        <v>1.4079999999999999</v>
      </c>
      <c r="D29" s="2"/>
      <c r="E29" s="2">
        <v>7.8E-2</v>
      </c>
      <c r="F29" s="2"/>
      <c r="G29" s="2">
        <v>0.74299999999999999</v>
      </c>
    </row>
    <row r="30" spans="1:16" ht="16" x14ac:dyDescent="0.2">
      <c r="A30" s="2" t="s">
        <v>38</v>
      </c>
      <c r="B30" s="2"/>
      <c r="C30" s="2">
        <v>1.1000000000000001</v>
      </c>
      <c r="D30" s="2"/>
      <c r="E30" s="2">
        <v>6.0999999999999999E-2</v>
      </c>
      <c r="F30" s="2"/>
      <c r="G30" s="2">
        <v>0.80400000000000005</v>
      </c>
    </row>
    <row r="31" spans="1:16" ht="16" x14ac:dyDescent="0.2">
      <c r="A31" s="2" t="s">
        <v>39</v>
      </c>
      <c r="B31" s="2"/>
      <c r="C31" s="2">
        <v>1.05</v>
      </c>
      <c r="D31" s="2"/>
      <c r="E31" s="2">
        <v>5.8000000000000003E-2</v>
      </c>
      <c r="F31" s="2"/>
      <c r="G31" s="2">
        <v>0.86299999999999999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82816-2544-6F49-A148-34122F8E7964}">
  <dimension ref="A1:G26"/>
  <sheetViews>
    <sheetView workbookViewId="0">
      <selection activeCell="J11" sqref="J11"/>
    </sheetView>
  </sheetViews>
  <sheetFormatPr baseColWidth="10" defaultRowHeight="15" x14ac:dyDescent="0.2"/>
  <cols>
    <col min="1" max="1" width="20.33203125" customWidth="1"/>
    <col min="2" max="2" width="11.83203125" customWidth="1"/>
    <col min="6" max="6" width="26.1640625" customWidth="1"/>
  </cols>
  <sheetData>
    <row r="1" spans="1:7" x14ac:dyDescent="0.2">
      <c r="A1" s="1" t="s">
        <v>27</v>
      </c>
    </row>
    <row r="2" spans="1:7" ht="16" x14ac:dyDescent="0.2">
      <c r="A2" s="2"/>
      <c r="C2" s="2" t="s">
        <v>28</v>
      </c>
    </row>
    <row r="3" spans="1:7" x14ac:dyDescent="0.2">
      <c r="A3" s="2" t="s">
        <v>29</v>
      </c>
      <c r="B3" s="2"/>
      <c r="C3" s="2">
        <v>0.68600000000000005</v>
      </c>
      <c r="D3" s="2"/>
    </row>
    <row r="4" spans="1:7" x14ac:dyDescent="0.2">
      <c r="A4" s="2" t="s">
        <v>11</v>
      </c>
      <c r="B4" s="2"/>
      <c r="C4" s="2">
        <v>0.72099999999999997</v>
      </c>
      <c r="D4" s="2"/>
    </row>
    <row r="5" spans="1:7" x14ac:dyDescent="0.2">
      <c r="A5" s="2" t="s">
        <v>10</v>
      </c>
      <c r="B5" s="2"/>
      <c r="C5" s="2">
        <v>0.71699999999999997</v>
      </c>
      <c r="D5" s="2"/>
    </row>
    <row r="6" spans="1:7" x14ac:dyDescent="0.2">
      <c r="A6" s="2" t="s">
        <v>9</v>
      </c>
      <c r="B6" s="2"/>
      <c r="C6" s="2">
        <v>0.74399999999999999</v>
      </c>
      <c r="D6" s="2"/>
    </row>
    <row r="7" spans="1:7" x14ac:dyDescent="0.2">
      <c r="A7" s="2" t="s">
        <v>14</v>
      </c>
      <c r="B7" s="2"/>
      <c r="C7" s="2">
        <v>0.78900000000000003</v>
      </c>
      <c r="D7" s="2"/>
    </row>
    <row r="8" spans="1:7" x14ac:dyDescent="0.2">
      <c r="A8" s="2" t="s">
        <v>8</v>
      </c>
      <c r="B8" s="2"/>
      <c r="C8" s="2">
        <v>0.68200000000000005</v>
      </c>
      <c r="D8" s="2"/>
    </row>
    <row r="9" spans="1:7" ht="16" x14ac:dyDescent="0.2">
      <c r="A9" s="2" t="s">
        <v>15</v>
      </c>
      <c r="B9" s="2"/>
      <c r="C9" s="2">
        <v>0.66900000000000004</v>
      </c>
      <c r="D9" s="2"/>
      <c r="F9" s="2" t="s">
        <v>11</v>
      </c>
      <c r="G9" s="2" t="s">
        <v>11</v>
      </c>
    </row>
    <row r="10" spans="1:7" ht="16" x14ac:dyDescent="0.2">
      <c r="A10" s="2" t="s">
        <v>16</v>
      </c>
      <c r="B10" s="2"/>
      <c r="C10" s="2">
        <v>0.75800000000000001</v>
      </c>
      <c r="D10" s="2"/>
      <c r="F10" s="2" t="s">
        <v>10</v>
      </c>
      <c r="G10" s="2" t="s">
        <v>10</v>
      </c>
    </row>
    <row r="11" spans="1:7" ht="16" x14ac:dyDescent="0.2">
      <c r="A11" s="2" t="s">
        <v>19</v>
      </c>
      <c r="B11" s="2"/>
      <c r="C11" s="2">
        <v>0.48599999999999999</v>
      </c>
      <c r="D11" s="2"/>
      <c r="F11" s="2" t="s">
        <v>9</v>
      </c>
      <c r="G11" s="2" t="s">
        <v>9</v>
      </c>
    </row>
    <row r="12" spans="1:7" ht="16" x14ac:dyDescent="0.2">
      <c r="A12" s="2" t="s">
        <v>20</v>
      </c>
      <c r="B12" s="2"/>
      <c r="C12" s="2">
        <v>0.53</v>
      </c>
      <c r="D12" s="2"/>
      <c r="F12" s="2" t="s">
        <v>14</v>
      </c>
      <c r="G12" s="2" t="s">
        <v>14</v>
      </c>
    </row>
    <row r="13" spans="1:7" ht="16" x14ac:dyDescent="0.2">
      <c r="A13" s="2" t="s">
        <v>22</v>
      </c>
      <c r="B13" s="2"/>
      <c r="C13" s="2">
        <v>0.20699999999999999</v>
      </c>
      <c r="D13" s="2"/>
      <c r="F13" s="2" t="s">
        <v>8</v>
      </c>
      <c r="G13" s="2" t="s">
        <v>8</v>
      </c>
    </row>
    <row r="14" spans="1:7" ht="16" x14ac:dyDescent="0.2">
      <c r="A14" s="2" t="s">
        <v>12</v>
      </c>
      <c r="B14" s="2"/>
      <c r="C14" s="2">
        <v>0.81499999999999995</v>
      </c>
      <c r="D14" s="2"/>
      <c r="F14" s="2" t="s">
        <v>15</v>
      </c>
      <c r="G14" s="2" t="s">
        <v>15</v>
      </c>
    </row>
    <row r="15" spans="1:7" ht="16" x14ac:dyDescent="0.2">
      <c r="A15" s="2" t="s">
        <v>13</v>
      </c>
      <c r="B15" s="2"/>
      <c r="C15" s="2">
        <v>0.879</v>
      </c>
      <c r="D15" s="2"/>
      <c r="F15" s="2" t="s">
        <v>16</v>
      </c>
      <c r="G15" s="2" t="s">
        <v>16</v>
      </c>
    </row>
    <row r="16" spans="1:7" ht="16" x14ac:dyDescent="0.2">
      <c r="A16" s="2" t="s">
        <v>23</v>
      </c>
      <c r="B16" s="2"/>
      <c r="C16" s="2">
        <v>0.25700000000000001</v>
      </c>
      <c r="D16" s="2"/>
      <c r="F16" s="2" t="s">
        <v>19</v>
      </c>
      <c r="G16" s="2" t="s">
        <v>19</v>
      </c>
    </row>
    <row r="17" spans="1:7" ht="16" x14ac:dyDescent="0.2">
      <c r="A17" s="2" t="s">
        <v>17</v>
      </c>
      <c r="B17" s="2"/>
      <c r="C17" s="2">
        <v>0.55000000000000004</v>
      </c>
      <c r="D17" s="2"/>
      <c r="F17" s="2" t="s">
        <v>20</v>
      </c>
      <c r="G17" s="2" t="s">
        <v>20</v>
      </c>
    </row>
    <row r="18" spans="1:7" ht="16" x14ac:dyDescent="0.2">
      <c r="A18" s="2" t="s">
        <v>21</v>
      </c>
      <c r="B18" s="2"/>
      <c r="C18" s="2">
        <v>0.32700000000000001</v>
      </c>
      <c r="D18" s="2"/>
      <c r="F18" s="2" t="s">
        <v>22</v>
      </c>
      <c r="G18" s="2" t="s">
        <v>22</v>
      </c>
    </row>
    <row r="19" spans="1:7" ht="16" x14ac:dyDescent="0.2">
      <c r="A19" s="2"/>
      <c r="F19" s="2" t="s">
        <v>12</v>
      </c>
      <c r="G19" s="2" t="s">
        <v>12</v>
      </c>
    </row>
    <row r="20" spans="1:7" ht="16" x14ac:dyDescent="0.2">
      <c r="F20" s="2" t="s">
        <v>13</v>
      </c>
      <c r="G20" s="2" t="s">
        <v>13</v>
      </c>
    </row>
    <row r="21" spans="1:7" ht="16" x14ac:dyDescent="0.2">
      <c r="F21" s="2" t="s">
        <v>23</v>
      </c>
      <c r="G21" s="2" t="s">
        <v>23</v>
      </c>
    </row>
    <row r="22" spans="1:7" ht="16" x14ac:dyDescent="0.2">
      <c r="F22" s="2" t="s">
        <v>17</v>
      </c>
      <c r="G22" s="2" t="s">
        <v>17</v>
      </c>
    </row>
    <row r="23" spans="1:7" ht="16" x14ac:dyDescent="0.2">
      <c r="F23" s="2" t="s">
        <v>21</v>
      </c>
      <c r="G23" s="2" t="s">
        <v>21</v>
      </c>
    </row>
    <row r="24" spans="1:7" ht="16" x14ac:dyDescent="0.2">
      <c r="F24" s="2" t="s">
        <v>24</v>
      </c>
    </row>
    <row r="25" spans="1:7" ht="16" x14ac:dyDescent="0.2">
      <c r="F25" s="2" t="s">
        <v>18</v>
      </c>
    </row>
    <row r="26" spans="1:7" ht="16" x14ac:dyDescent="0.2">
      <c r="F26" s="2" t="s">
        <v>25</v>
      </c>
    </row>
  </sheetData>
  <conditionalFormatting sqref="F9:G2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9016-7EA5-524B-AEBC-F0EAA6A85A00}">
  <dimension ref="A1:AS53"/>
  <sheetViews>
    <sheetView tabSelected="1" topLeftCell="AJ41" zoomScale="90" zoomScaleNormal="90" workbookViewId="0">
      <selection activeCell="AT65" sqref="AT65"/>
    </sheetView>
  </sheetViews>
  <sheetFormatPr baseColWidth="10" defaultRowHeight="15" x14ac:dyDescent="0.2"/>
  <cols>
    <col min="1" max="1" width="44.1640625" bestFit="1" customWidth="1"/>
    <col min="8" max="8" width="43" customWidth="1"/>
    <col min="10" max="10" width="15.5" customWidth="1"/>
    <col min="12" max="12" width="16.1640625" customWidth="1"/>
    <col min="13" max="13" width="17.5" customWidth="1"/>
    <col min="14" max="14" width="13" customWidth="1"/>
    <col min="15" max="15" width="18" customWidth="1"/>
    <col min="17" max="17" width="23.1640625" customWidth="1"/>
    <col min="18" max="18" width="14.83203125" customWidth="1"/>
    <col min="19" max="19" width="18.5" customWidth="1"/>
    <col min="20" max="20" width="15.83203125" customWidth="1"/>
    <col min="21" max="21" width="18" customWidth="1"/>
    <col min="22" max="22" width="16.83203125" customWidth="1"/>
    <col min="23" max="23" width="14" customWidth="1"/>
    <col min="24" max="24" width="16" customWidth="1"/>
    <col min="25" max="25" width="19.83203125" customWidth="1"/>
    <col min="26" max="26" width="13.6640625" customWidth="1"/>
    <col min="27" max="27" width="16" customWidth="1"/>
    <col min="30" max="30" width="17.6640625" customWidth="1"/>
    <col min="31" max="31" width="17.33203125" customWidth="1"/>
    <col min="32" max="32" width="14.6640625" customWidth="1"/>
    <col min="37" max="37" width="16" customWidth="1"/>
    <col min="44" max="44" width="18.5" customWidth="1"/>
  </cols>
  <sheetData>
    <row r="1" spans="1:35" ht="16" x14ac:dyDescent="0.2">
      <c r="A1" s="1" t="s">
        <v>0</v>
      </c>
      <c r="Q1" t="s">
        <v>55</v>
      </c>
      <c r="R1" s="31" t="s">
        <v>51</v>
      </c>
      <c r="S1" s="31"/>
      <c r="T1" s="31"/>
      <c r="U1" s="31"/>
      <c r="V1" s="31" t="s">
        <v>52</v>
      </c>
      <c r="W1" s="31"/>
      <c r="X1" s="31"/>
      <c r="Y1" s="31"/>
      <c r="Z1" s="31"/>
      <c r="AA1" t="s">
        <v>53</v>
      </c>
      <c r="AB1" s="31" t="s">
        <v>54</v>
      </c>
      <c r="AC1" s="31"/>
      <c r="AD1" s="31"/>
      <c r="AE1" s="31"/>
      <c r="AF1" s="31"/>
    </row>
    <row r="2" spans="1:35" ht="16" x14ac:dyDescent="0.2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7</v>
      </c>
      <c r="H2" s="2" t="s">
        <v>40</v>
      </c>
      <c r="I2" s="2" t="s">
        <v>41</v>
      </c>
      <c r="J2" s="2" t="s">
        <v>48</v>
      </c>
      <c r="K2" s="2" t="s">
        <v>42</v>
      </c>
      <c r="L2" s="2" t="s">
        <v>43</v>
      </c>
      <c r="M2" s="2" t="s">
        <v>44</v>
      </c>
      <c r="N2" s="2" t="s">
        <v>45</v>
      </c>
      <c r="Q2" t="s">
        <v>40</v>
      </c>
      <c r="R2" s="3" t="s">
        <v>9</v>
      </c>
      <c r="S2" s="3" t="s">
        <v>14</v>
      </c>
      <c r="T2" s="3" t="s">
        <v>11</v>
      </c>
      <c r="U2" s="3" t="s">
        <v>10</v>
      </c>
      <c r="V2" s="8" t="s">
        <v>23</v>
      </c>
      <c r="W2" s="8" t="s">
        <v>8</v>
      </c>
      <c r="X2" s="8" t="s">
        <v>15</v>
      </c>
      <c r="Y2" s="8" t="s">
        <v>16</v>
      </c>
      <c r="Z2" s="8" t="s">
        <v>21</v>
      </c>
      <c r="AA2" s="10" t="s">
        <v>17</v>
      </c>
      <c r="AB2" s="12" t="s">
        <v>19</v>
      </c>
      <c r="AC2" s="12" t="s">
        <v>20</v>
      </c>
      <c r="AD2" s="12" t="s">
        <v>22</v>
      </c>
      <c r="AE2" s="12" t="s">
        <v>12</v>
      </c>
      <c r="AF2" s="12" t="s">
        <v>13</v>
      </c>
    </row>
    <row r="3" spans="1:35" ht="16" x14ac:dyDescent="0.2">
      <c r="A3" s="2" t="s">
        <v>8</v>
      </c>
      <c r="B3" s="4">
        <v>0.96299999999999997</v>
      </c>
      <c r="C3" s="3">
        <v>4.3999999999999997E-2</v>
      </c>
      <c r="D3" s="3">
        <v>-0.11600000000000001</v>
      </c>
      <c r="E3" s="2">
        <v>0.06</v>
      </c>
      <c r="F3" s="2">
        <v>5.2999999999999999E-2</v>
      </c>
      <c r="H3" s="2" t="s">
        <v>8</v>
      </c>
      <c r="I3" t="s">
        <v>1</v>
      </c>
      <c r="J3">
        <v>0.96299999999999997</v>
      </c>
      <c r="K3" s="2">
        <f>B24</f>
        <v>7.2830000000000004</v>
      </c>
      <c r="L3" s="5">
        <f>B32</f>
        <v>0.64269325803035648</v>
      </c>
      <c r="M3" s="2">
        <f>J3*L3</f>
        <v>0.61891360748323332</v>
      </c>
      <c r="N3">
        <f>M3/M$18</f>
        <v>0.10649450568973033</v>
      </c>
      <c r="O3" s="6">
        <v>0.10649450568973033</v>
      </c>
      <c r="Q3" s="2" t="s">
        <v>49</v>
      </c>
      <c r="R3" s="7">
        <v>0.10616274710502711</v>
      </c>
      <c r="S3" s="7">
        <v>9.7868782487446876E-2</v>
      </c>
      <c r="T3" s="7">
        <v>0.10516747135091747</v>
      </c>
      <c r="U3" s="7">
        <v>0.10527805754581857</v>
      </c>
      <c r="V3" s="9">
        <v>2.6767219172484851E-2</v>
      </c>
      <c r="W3" s="9">
        <v>0.10649450568973033</v>
      </c>
      <c r="X3" s="9">
        <v>8.6920749192240965E-2</v>
      </c>
      <c r="Y3" s="9">
        <v>6.0158890026182035E-2</v>
      </c>
      <c r="Z3" s="9">
        <v>2.4674447938318318E-2</v>
      </c>
      <c r="AA3" s="11">
        <v>2.3628062321235047E-2</v>
      </c>
      <c r="AB3" s="13">
        <v>1.8493419111657135E-2</v>
      </c>
      <c r="AC3" s="13">
        <v>1.472264699893544E-2</v>
      </c>
      <c r="AD3" s="13">
        <v>2.007381624713608E-2</v>
      </c>
      <c r="AE3" s="13">
        <v>0.10461454037641213</v>
      </c>
      <c r="AF3" s="13">
        <v>9.8974644436457579E-2</v>
      </c>
    </row>
    <row r="4" spans="1:35" ht="16" x14ac:dyDescent="0.2">
      <c r="A4" s="2" t="s">
        <v>9</v>
      </c>
      <c r="B4" s="4">
        <v>0.96</v>
      </c>
      <c r="C4" s="3">
        <v>-0.18</v>
      </c>
      <c r="D4" s="3">
        <v>7.5999999999999998E-2</v>
      </c>
      <c r="E4" s="2">
        <v>4.4999999999999998E-2</v>
      </c>
      <c r="F4" s="2">
        <v>3.7999999999999999E-2</v>
      </c>
      <c r="H4" s="2" t="s">
        <v>9</v>
      </c>
      <c r="I4" t="s">
        <v>1</v>
      </c>
      <c r="J4">
        <v>0.96</v>
      </c>
      <c r="K4" s="2">
        <f>B24</f>
        <v>7.2830000000000004</v>
      </c>
      <c r="L4" s="5">
        <f>B32</f>
        <v>0.64269325803035648</v>
      </c>
      <c r="M4" s="2">
        <f t="shared" ref="M4:M17" si="0">J4*L4</f>
        <v>0.61698552770914217</v>
      </c>
      <c r="N4">
        <f t="shared" ref="N4:N17" si="1">M4/M$18</f>
        <v>0.10616274710502711</v>
      </c>
      <c r="O4" s="6">
        <v>0.10616274710502711</v>
      </c>
      <c r="Q4" t="s">
        <v>50</v>
      </c>
      <c r="R4" s="32">
        <f>SUM(R3:U3)</f>
        <v>0.41447705848921002</v>
      </c>
      <c r="S4" s="32"/>
      <c r="T4" s="32"/>
      <c r="U4" s="32"/>
      <c r="V4" s="32">
        <f>SUM(V3:Z3)</f>
        <v>0.3050158120189565</v>
      </c>
      <c r="W4" s="32"/>
      <c r="X4" s="32"/>
      <c r="Y4" s="32"/>
      <c r="Z4" s="32"/>
      <c r="AA4" s="14">
        <f>AA3</f>
        <v>2.3628062321235047E-2</v>
      </c>
      <c r="AB4" s="32">
        <f>SUM(AB3:AF3)</f>
        <v>0.25687906717059839</v>
      </c>
      <c r="AC4" s="32"/>
      <c r="AD4" s="32"/>
      <c r="AE4" s="32"/>
      <c r="AF4" s="32"/>
      <c r="AG4" s="6">
        <f>SUM(R4:AF4)</f>
        <v>0.99999999999999989</v>
      </c>
    </row>
    <row r="5" spans="1:35" ht="16" x14ac:dyDescent="0.2">
      <c r="A5" s="2" t="s">
        <v>10</v>
      </c>
      <c r="B5" s="4">
        <v>0.95199999999999996</v>
      </c>
      <c r="C5" s="3">
        <v>-0.112</v>
      </c>
      <c r="D5" s="3">
        <v>-0.20300000000000001</v>
      </c>
      <c r="E5" s="2">
        <v>-3.0000000000000001E-3</v>
      </c>
      <c r="F5" s="2">
        <v>0.04</v>
      </c>
      <c r="H5" s="2" t="s">
        <v>10</v>
      </c>
      <c r="I5" t="s">
        <v>1</v>
      </c>
      <c r="J5">
        <v>0.95199999999999996</v>
      </c>
      <c r="K5" s="2">
        <f>B24</f>
        <v>7.2830000000000004</v>
      </c>
      <c r="L5" s="5">
        <f>B32</f>
        <v>0.64269325803035648</v>
      </c>
      <c r="M5" s="2">
        <f t="shared" si="0"/>
        <v>0.61184398164489939</v>
      </c>
      <c r="N5">
        <f t="shared" si="1"/>
        <v>0.10527805754581857</v>
      </c>
      <c r="O5" s="6">
        <v>0.10527805754581857</v>
      </c>
      <c r="Q5" t="s">
        <v>56</v>
      </c>
      <c r="R5" s="3" t="s">
        <v>9</v>
      </c>
      <c r="S5" s="3" t="s">
        <v>14</v>
      </c>
      <c r="T5" s="3" t="s">
        <v>11</v>
      </c>
      <c r="U5" s="3" t="s">
        <v>10</v>
      </c>
      <c r="V5" s="8" t="s">
        <v>23</v>
      </c>
      <c r="W5" s="8" t="s">
        <v>8</v>
      </c>
      <c r="X5" s="8" t="s">
        <v>15</v>
      </c>
      <c r="Y5" s="8" t="s">
        <v>16</v>
      </c>
      <c r="Z5" s="8" t="s">
        <v>21</v>
      </c>
      <c r="AA5" s="10" t="s">
        <v>17</v>
      </c>
      <c r="AB5" s="12" t="s">
        <v>19</v>
      </c>
      <c r="AC5" s="12" t="s">
        <v>20</v>
      </c>
      <c r="AD5" s="12" t="s">
        <v>22</v>
      </c>
      <c r="AE5" s="12" t="s">
        <v>12</v>
      </c>
      <c r="AF5" s="12" t="s">
        <v>13</v>
      </c>
    </row>
    <row r="6" spans="1:35" ht="16" x14ac:dyDescent="0.2">
      <c r="A6" s="2" t="s">
        <v>11</v>
      </c>
      <c r="B6" s="4">
        <v>0.95099999999999996</v>
      </c>
      <c r="C6" s="3">
        <v>-0.113</v>
      </c>
      <c r="D6" s="3">
        <v>-0.19700000000000001</v>
      </c>
      <c r="E6" s="2">
        <v>4.0000000000000001E-3</v>
      </c>
      <c r="F6" s="2">
        <v>4.4999999999999998E-2</v>
      </c>
      <c r="H6" s="2" t="s">
        <v>11</v>
      </c>
      <c r="I6" t="s">
        <v>1</v>
      </c>
      <c r="J6">
        <v>0.95099999999999996</v>
      </c>
      <c r="K6" s="2">
        <f>B24</f>
        <v>7.2830000000000004</v>
      </c>
      <c r="L6" s="5">
        <f>B32</f>
        <v>0.64269325803035648</v>
      </c>
      <c r="M6" s="2">
        <f t="shared" si="0"/>
        <v>0.61120128838686894</v>
      </c>
      <c r="N6">
        <f t="shared" si="1"/>
        <v>0.10516747135091747</v>
      </c>
      <c r="O6" s="6">
        <v>0.10516747135091747</v>
      </c>
      <c r="Q6" s="15" t="s">
        <v>57</v>
      </c>
      <c r="R6" s="16">
        <v>0.11281182385547209</v>
      </c>
      <c r="S6" s="16">
        <v>0.19801321479453424</v>
      </c>
      <c r="T6" s="16">
        <v>3.2542931489805742E-2</v>
      </c>
      <c r="U6" s="16">
        <v>3.5271361237037814E-2</v>
      </c>
      <c r="V6" s="16">
        <v>1</v>
      </c>
      <c r="W6" s="16">
        <v>0.34848000000000001</v>
      </c>
      <c r="X6" s="16">
        <v>0.57214042080609084</v>
      </c>
      <c r="Y6" s="16">
        <v>0.27272727272727271</v>
      </c>
      <c r="Z6" s="16">
        <v>0.24925877807161076</v>
      </c>
      <c r="AA6" s="16">
        <v>0</v>
      </c>
      <c r="AB6" s="16">
        <v>0.14496471636557007</v>
      </c>
      <c r="AC6" s="16">
        <v>0.60446395901939254</v>
      </c>
      <c r="AD6" s="16">
        <v>0.23970944309927361</v>
      </c>
      <c r="AE6" s="16">
        <v>0.11903246339910885</v>
      </c>
      <c r="AF6" s="16">
        <v>0.16</v>
      </c>
    </row>
    <row r="7" spans="1:35" ht="16" x14ac:dyDescent="0.2">
      <c r="A7" s="2" t="s">
        <v>12</v>
      </c>
      <c r="B7" s="4">
        <v>0.94599999999999995</v>
      </c>
      <c r="C7" s="3">
        <v>-6.2E-2</v>
      </c>
      <c r="D7" s="3">
        <v>-0.215</v>
      </c>
      <c r="E7" s="2">
        <v>5.2999999999999999E-2</v>
      </c>
      <c r="F7" s="2">
        <v>5.1999999999999998E-2</v>
      </c>
      <c r="H7" s="2" t="s">
        <v>12</v>
      </c>
      <c r="I7" t="s">
        <v>1</v>
      </c>
      <c r="J7">
        <v>0.94599999999999995</v>
      </c>
      <c r="K7" s="2">
        <f>B24</f>
        <v>7.2830000000000004</v>
      </c>
      <c r="L7" s="5">
        <f>B32</f>
        <v>0.64269325803035648</v>
      </c>
      <c r="M7" s="2">
        <f t="shared" si="0"/>
        <v>0.6079878220967172</v>
      </c>
      <c r="N7">
        <f t="shared" si="1"/>
        <v>0.10461454037641213</v>
      </c>
      <c r="O7" s="6">
        <v>0.10461454037641213</v>
      </c>
      <c r="Q7" s="15" t="s">
        <v>58</v>
      </c>
      <c r="R7" s="16">
        <v>4.5164433961335432E-2</v>
      </c>
      <c r="S7" s="16">
        <v>4.146519510186699E-2</v>
      </c>
      <c r="T7" s="16">
        <v>5.4991694215846508E-4</v>
      </c>
      <c r="U7" s="16">
        <v>3.2063446522468701E-7</v>
      </c>
      <c r="V7" s="16">
        <v>1.0559662090813094E-2</v>
      </c>
      <c r="W7" s="16">
        <v>6.4879999999999993E-2</v>
      </c>
      <c r="X7" s="16">
        <v>1.1571919850271555E-2</v>
      </c>
      <c r="Y7" s="16">
        <v>1</v>
      </c>
      <c r="Z7" s="16">
        <v>0.16101767208372902</v>
      </c>
      <c r="AA7" s="16">
        <v>9.7899889467866763E-2</v>
      </c>
      <c r="AB7" s="16">
        <v>0.16921592721941967</v>
      </c>
      <c r="AC7" s="16">
        <v>0.57080131723380934</v>
      </c>
      <c r="AD7" s="16">
        <v>0.26392251815980627</v>
      </c>
      <c r="AE7" s="16">
        <v>1.9096117122851686E-3</v>
      </c>
      <c r="AF7" s="16">
        <v>0.04</v>
      </c>
      <c r="AG7" s="16"/>
      <c r="AH7" s="16"/>
      <c r="AI7" s="16"/>
    </row>
    <row r="8" spans="1:35" ht="16" x14ac:dyDescent="0.2">
      <c r="A8" s="2" t="s">
        <v>13</v>
      </c>
      <c r="B8" s="4">
        <v>0.89500000000000002</v>
      </c>
      <c r="C8" s="3">
        <v>9.5000000000000001E-2</v>
      </c>
      <c r="D8" s="3">
        <v>-8.4000000000000005E-2</v>
      </c>
      <c r="E8" s="2">
        <v>5.5E-2</v>
      </c>
      <c r="F8" s="2">
        <v>0.17899999999999999</v>
      </c>
      <c r="H8" s="2" t="s">
        <v>13</v>
      </c>
      <c r="I8" t="s">
        <v>1</v>
      </c>
      <c r="J8">
        <v>0.89500000000000002</v>
      </c>
      <c r="K8" s="2">
        <f>B24</f>
        <v>7.2830000000000004</v>
      </c>
      <c r="L8" s="5">
        <f>B32</f>
        <v>0.64269325803035648</v>
      </c>
      <c r="M8" s="2">
        <f t="shared" si="0"/>
        <v>0.57521046593716907</v>
      </c>
      <c r="N8">
        <f t="shared" si="1"/>
        <v>9.8974644436457579E-2</v>
      </c>
      <c r="O8" s="6">
        <v>9.8974644436457579E-2</v>
      </c>
      <c r="Q8" s="15" t="s">
        <v>59</v>
      </c>
      <c r="R8" s="16">
        <v>1</v>
      </c>
      <c r="S8" s="16">
        <v>1</v>
      </c>
      <c r="T8" s="16">
        <v>1</v>
      </c>
      <c r="U8" s="16">
        <v>1</v>
      </c>
      <c r="V8" s="16">
        <v>1.791246040126716E-2</v>
      </c>
      <c r="W8" s="16">
        <v>1</v>
      </c>
      <c r="X8" s="16">
        <v>1</v>
      </c>
      <c r="Y8" s="16">
        <v>1</v>
      </c>
      <c r="Z8" s="16">
        <v>0</v>
      </c>
      <c r="AA8" s="16">
        <v>3.2685930838465181E-2</v>
      </c>
      <c r="AB8" s="16">
        <v>0.29079894795843575</v>
      </c>
      <c r="AC8" s="16">
        <v>0.87120380534211506</v>
      </c>
      <c r="AD8" s="16">
        <v>4.7215496368038741E-2</v>
      </c>
      <c r="AE8" s="16">
        <v>1</v>
      </c>
      <c r="AF8" s="16">
        <v>1</v>
      </c>
      <c r="AG8" s="16"/>
      <c r="AH8" s="16"/>
      <c r="AI8" s="16"/>
    </row>
    <row r="9" spans="1:35" ht="16" x14ac:dyDescent="0.2">
      <c r="A9" s="2" t="s">
        <v>14</v>
      </c>
      <c r="B9" s="4">
        <v>0.88500000000000001</v>
      </c>
      <c r="C9" s="3">
        <v>-0.151</v>
      </c>
      <c r="D9" s="3">
        <v>0.16400000000000001</v>
      </c>
      <c r="E9" s="2">
        <v>0.09</v>
      </c>
      <c r="F9" s="2">
        <v>0.159</v>
      </c>
      <c r="H9" s="2" t="s">
        <v>14</v>
      </c>
      <c r="I9" t="s">
        <v>1</v>
      </c>
      <c r="J9">
        <v>0.88500000000000001</v>
      </c>
      <c r="K9" s="2">
        <f>B24</f>
        <v>7.2830000000000004</v>
      </c>
      <c r="L9" s="5">
        <f>B32</f>
        <v>0.64269325803035648</v>
      </c>
      <c r="M9" s="2">
        <f t="shared" si="0"/>
        <v>0.56878353335686549</v>
      </c>
      <c r="N9">
        <f t="shared" si="1"/>
        <v>9.7868782487446876E-2</v>
      </c>
      <c r="O9" s="6">
        <v>9.7868782487446876E-2</v>
      </c>
      <c r="Q9" s="15" t="s">
        <v>60</v>
      </c>
      <c r="R9" s="16">
        <v>0.23797122287267686</v>
      </c>
      <c r="S9" s="16">
        <v>0.37622385911626066</v>
      </c>
      <c r="T9" s="16">
        <v>1.613839839689778E-2</v>
      </c>
      <c r="U9" s="16">
        <v>1.1286060303250677E-2</v>
      </c>
      <c r="V9" s="16">
        <v>3.6958817317845828E-3</v>
      </c>
      <c r="W9" s="16">
        <v>0.152</v>
      </c>
      <c r="X9" s="16">
        <v>0.47911555002006356</v>
      </c>
      <c r="Y9" s="16">
        <v>0.54545454545454541</v>
      </c>
      <c r="Z9" s="16">
        <v>6.5541132312594572E-3</v>
      </c>
      <c r="AA9" s="16">
        <v>0.56655613453339648</v>
      </c>
      <c r="AB9" s="16">
        <v>0.33231650354273562</v>
      </c>
      <c r="AC9" s="16">
        <v>0.80497621661178198</v>
      </c>
      <c r="AD9" s="16">
        <v>0.698547215496368</v>
      </c>
      <c r="AE9" s="16">
        <v>0.2310630171865054</v>
      </c>
      <c r="AF9" s="16">
        <v>0.32</v>
      </c>
      <c r="AG9" s="16"/>
      <c r="AH9" s="16"/>
      <c r="AI9" s="16"/>
    </row>
    <row r="10" spans="1:35" ht="16" x14ac:dyDescent="0.2">
      <c r="A10" s="2" t="s">
        <v>15</v>
      </c>
      <c r="B10" s="4">
        <v>0.78600000000000003</v>
      </c>
      <c r="C10" s="3">
        <v>0.45800000000000002</v>
      </c>
      <c r="D10" s="3">
        <v>0.14799999999999999</v>
      </c>
      <c r="E10" s="2">
        <v>0.12</v>
      </c>
      <c r="F10" s="2">
        <v>0.13600000000000001</v>
      </c>
      <c r="H10" s="2" t="s">
        <v>15</v>
      </c>
      <c r="I10" t="s">
        <v>1</v>
      </c>
      <c r="J10">
        <v>0.78600000000000003</v>
      </c>
      <c r="K10" s="2">
        <f>B24</f>
        <v>7.2830000000000004</v>
      </c>
      <c r="L10" s="5">
        <f>B32</f>
        <v>0.64269325803035648</v>
      </c>
      <c r="M10" s="2">
        <f t="shared" si="0"/>
        <v>0.50515690081186027</v>
      </c>
      <c r="N10">
        <f t="shared" si="1"/>
        <v>8.6920749192240965E-2</v>
      </c>
      <c r="O10" s="6">
        <v>8.6920749192240965E-2</v>
      </c>
      <c r="Q10" s="15" t="s">
        <v>61</v>
      </c>
      <c r="R10" s="16">
        <v>0.10493171277364356</v>
      </c>
      <c r="S10" s="16">
        <v>0.12367131029376341</v>
      </c>
      <c r="T10" s="16">
        <v>1.3193905132208162E-2</v>
      </c>
      <c r="U10" s="16">
        <v>4.5393658500497078E-3</v>
      </c>
      <c r="V10" s="16">
        <v>0.58225976768743404</v>
      </c>
      <c r="W10" s="16">
        <v>0.128</v>
      </c>
      <c r="X10" s="16">
        <v>0.78825838594763686</v>
      </c>
      <c r="Y10" s="16">
        <v>0.27272727272727271</v>
      </c>
      <c r="Z10" s="16">
        <v>1</v>
      </c>
      <c r="AA10" s="16">
        <v>5.2108005684509441E-3</v>
      </c>
      <c r="AB10" s="16">
        <v>0.23975624829330688</v>
      </c>
      <c r="AC10" s="16">
        <v>0.8331503841931942</v>
      </c>
      <c r="AD10" s="16">
        <v>0.45399515738498791</v>
      </c>
      <c r="AE10" s="16">
        <v>0.10184595798854233</v>
      </c>
      <c r="AF10" s="16">
        <v>0.33333333333333331</v>
      </c>
      <c r="AG10" s="16"/>
      <c r="AH10" s="16"/>
      <c r="AI10" s="16"/>
    </row>
    <row r="11" spans="1:35" ht="16" x14ac:dyDescent="0.2">
      <c r="A11" s="2" t="s">
        <v>16</v>
      </c>
      <c r="B11" s="4">
        <v>0.54400000000000004</v>
      </c>
      <c r="C11" s="3">
        <v>-0.183</v>
      </c>
      <c r="D11" s="3">
        <v>0.30199999999999999</v>
      </c>
      <c r="E11" s="2">
        <v>-0.59599999999999997</v>
      </c>
      <c r="F11" s="2">
        <v>0.224</v>
      </c>
      <c r="H11" s="2" t="s">
        <v>16</v>
      </c>
      <c r="I11" t="s">
        <v>1</v>
      </c>
      <c r="J11">
        <v>0.54400000000000004</v>
      </c>
      <c r="K11" s="2">
        <f>B24</f>
        <v>7.2830000000000004</v>
      </c>
      <c r="L11" s="5">
        <f>B32</f>
        <v>0.64269325803035648</v>
      </c>
      <c r="M11" s="2">
        <f t="shared" si="0"/>
        <v>0.34962513236851395</v>
      </c>
      <c r="N11">
        <f t="shared" si="1"/>
        <v>6.0158890026182035E-2</v>
      </c>
      <c r="O11" s="6">
        <v>6.0158890026182035E-2</v>
      </c>
      <c r="Q11" s="15" t="s">
        <v>62</v>
      </c>
      <c r="R11" s="16">
        <v>0.35731298717065724</v>
      </c>
      <c r="S11" s="16">
        <v>0.5719579552501326</v>
      </c>
      <c r="T11" s="16">
        <v>0.1223964116321174</v>
      </c>
      <c r="U11" s="16">
        <v>0.11819998505198891</v>
      </c>
      <c r="V11" s="16">
        <v>9.4508975712777193E-2</v>
      </c>
      <c r="W11" s="16">
        <v>0.13424</v>
      </c>
      <c r="X11" s="16">
        <v>0.19599852262564119</v>
      </c>
      <c r="Y11" s="16">
        <v>1</v>
      </c>
      <c r="Z11" s="16">
        <v>0.25024458326680471</v>
      </c>
      <c r="AA11" s="16">
        <v>0.30112111163745459</v>
      </c>
      <c r="AB11" s="16">
        <v>0.51074498052573336</v>
      </c>
      <c r="AC11" s="16">
        <v>0.81814855470179293</v>
      </c>
      <c r="AD11" s="16">
        <v>1</v>
      </c>
      <c r="AE11" s="16">
        <v>0.14958625079567156</v>
      </c>
      <c r="AF11" s="16">
        <v>0.13333333333333333</v>
      </c>
      <c r="AG11" s="16"/>
      <c r="AH11" s="16"/>
      <c r="AI11" s="16"/>
    </row>
    <row r="12" spans="1:35" ht="16" x14ac:dyDescent="0.2">
      <c r="A12" s="2" t="s">
        <v>17</v>
      </c>
      <c r="B12" s="3">
        <v>-0.35399999999999998</v>
      </c>
      <c r="C12" s="4">
        <v>-0.7</v>
      </c>
      <c r="D12" s="3">
        <v>0.16400000000000001</v>
      </c>
      <c r="E12" s="2">
        <v>0.432</v>
      </c>
      <c r="F12" s="2">
        <v>0.17100000000000001</v>
      </c>
      <c r="H12" s="2" t="s">
        <v>17</v>
      </c>
      <c r="I12" t="s">
        <v>2</v>
      </c>
      <c r="J12">
        <v>0.7</v>
      </c>
      <c r="K12" s="2">
        <f>B25</f>
        <v>2.2229999999999999</v>
      </c>
      <c r="L12" s="5">
        <f>B33</f>
        <v>0.19617013766325447</v>
      </c>
      <c r="M12" s="2">
        <f t="shared" si="0"/>
        <v>0.13731909636427811</v>
      </c>
      <c r="N12">
        <f t="shared" si="1"/>
        <v>2.3628062321235047E-2</v>
      </c>
      <c r="O12" s="6">
        <v>2.3628062321235047E-2</v>
      </c>
      <c r="Q12" s="15" t="s">
        <v>63</v>
      </c>
      <c r="R12" s="16">
        <v>0.1994844160918243</v>
      </c>
      <c r="S12" s="16">
        <v>0.26628898835561693</v>
      </c>
      <c r="T12" s="16">
        <v>0.1150226928081316</v>
      </c>
      <c r="U12" s="16">
        <v>6.5474404819372153E-2</v>
      </c>
      <c r="V12" s="16">
        <v>0.2375923970432946</v>
      </c>
      <c r="W12" s="16">
        <v>4.0800000000000003E-2</v>
      </c>
      <c r="X12" s="16">
        <v>0.11906388039505969</v>
      </c>
      <c r="Y12" s="16">
        <v>0.18181818181818182</v>
      </c>
      <c r="Z12" s="16">
        <v>0.10269695614985172</v>
      </c>
      <c r="AA12" s="16">
        <v>1</v>
      </c>
      <c r="AB12" s="16">
        <v>0.26597464752295952</v>
      </c>
      <c r="AC12" s="16">
        <v>0.9260885473838274</v>
      </c>
      <c r="AD12" s="16">
        <v>0.26513317191283292</v>
      </c>
      <c r="AE12" s="16">
        <v>0.13685550604710375</v>
      </c>
      <c r="AF12" s="16">
        <v>0.04</v>
      </c>
      <c r="AG12" s="16"/>
      <c r="AH12" s="16"/>
      <c r="AI12" s="16"/>
    </row>
    <row r="13" spans="1:35" ht="16" x14ac:dyDescent="0.2">
      <c r="A13" s="2" t="s">
        <v>19</v>
      </c>
      <c r="B13" s="3">
        <v>0.22800000000000001</v>
      </c>
      <c r="C13" s="3">
        <v>-0.318</v>
      </c>
      <c r="D13" s="4">
        <v>0.66700000000000004</v>
      </c>
      <c r="E13" s="2">
        <v>-0.126</v>
      </c>
      <c r="F13" s="2">
        <v>0.38600000000000001</v>
      </c>
      <c r="H13" s="2" t="s">
        <v>19</v>
      </c>
      <c r="I13" t="s">
        <v>3</v>
      </c>
      <c r="J13">
        <v>0.66700000000000004</v>
      </c>
      <c r="K13" s="2">
        <f>B26</f>
        <v>1.8260000000000001</v>
      </c>
      <c r="L13" s="5">
        <f>B34</f>
        <v>0.16113660430638899</v>
      </c>
      <c r="M13" s="2">
        <f t="shared" si="0"/>
        <v>0.10747811507236146</v>
      </c>
      <c r="N13">
        <f t="shared" si="1"/>
        <v>1.8493419111657135E-2</v>
      </c>
      <c r="O13" s="6">
        <v>1.8493419111657135E-2</v>
      </c>
      <c r="Q13" s="15" t="s">
        <v>64</v>
      </c>
      <c r="R13" s="16">
        <v>2.9501899591459105E-2</v>
      </c>
      <c r="S13" s="16">
        <v>6.6617236725675558E-2</v>
      </c>
      <c r="T13" s="16">
        <v>3.1952737306600821E-3</v>
      </c>
      <c r="U13" s="16">
        <v>8.5743707042186209E-4</v>
      </c>
      <c r="V13" s="16">
        <v>8.4477296726504753E-2</v>
      </c>
      <c r="W13" s="16">
        <v>0</v>
      </c>
      <c r="X13" s="16">
        <v>7.5653830868307015E-2</v>
      </c>
      <c r="Y13" s="16">
        <v>0</v>
      </c>
      <c r="Z13" s="16">
        <v>3.7686151079741878E-4</v>
      </c>
      <c r="AA13" s="16">
        <v>0.41039002052739615</v>
      </c>
      <c r="AB13" s="16">
        <v>0.11806004685321721</v>
      </c>
      <c r="AC13" s="16">
        <v>0.86571533113794363</v>
      </c>
      <c r="AD13" s="16">
        <v>0.58111380145278446</v>
      </c>
      <c r="AE13" s="16">
        <v>7.6384468491406746E-3</v>
      </c>
      <c r="AF13" s="16">
        <v>0</v>
      </c>
      <c r="AG13" s="16"/>
      <c r="AH13" s="16"/>
      <c r="AI13" s="16"/>
    </row>
    <row r="14" spans="1:35" ht="16" x14ac:dyDescent="0.2">
      <c r="A14" s="2" t="s">
        <v>20</v>
      </c>
      <c r="B14" s="3">
        <v>0.20100000000000001</v>
      </c>
      <c r="C14" s="3">
        <v>-0.34699999999999998</v>
      </c>
      <c r="D14" s="4">
        <v>0.53100000000000003</v>
      </c>
      <c r="E14" s="2">
        <v>0.63300000000000001</v>
      </c>
      <c r="F14" s="2">
        <v>0.157</v>
      </c>
      <c r="H14" s="2" t="s">
        <v>20</v>
      </c>
      <c r="I14" t="s">
        <v>3</v>
      </c>
      <c r="J14">
        <v>0.53100000000000003</v>
      </c>
      <c r="K14" s="2">
        <f>B26</f>
        <v>1.8260000000000001</v>
      </c>
      <c r="L14" s="5">
        <f>B34</f>
        <v>0.16113660430638899</v>
      </c>
      <c r="M14" s="2">
        <f t="shared" si="0"/>
        <v>8.5563536886692562E-2</v>
      </c>
      <c r="N14">
        <f t="shared" si="1"/>
        <v>1.472264699893544E-2</v>
      </c>
      <c r="O14" s="6">
        <v>1.472264699893544E-2</v>
      </c>
      <c r="Q14" s="15" t="s">
        <v>65</v>
      </c>
      <c r="R14" s="16">
        <v>1.9317967004427502E-2</v>
      </c>
      <c r="S14" s="16">
        <v>5.1423785907250427E-2</v>
      </c>
      <c r="T14" s="16">
        <v>5.8584222492955734E-4</v>
      </c>
      <c r="U14" s="16">
        <v>2.2955084068123756E-4</v>
      </c>
      <c r="V14" s="16">
        <v>6.7053854276663147E-2</v>
      </c>
      <c r="W14" s="16">
        <v>3.0272E-2</v>
      </c>
      <c r="X14" s="16">
        <v>0.41399771271405239</v>
      </c>
      <c r="Y14" s="16">
        <v>0.63636363636363635</v>
      </c>
      <c r="Z14" s="16">
        <v>0.12457525908277936</v>
      </c>
      <c r="AA14" s="16">
        <v>0.33270172114321805</v>
      </c>
      <c r="AB14" s="16">
        <v>7.7505425487575275E-2</v>
      </c>
      <c r="AC14" s="16">
        <v>0.72557628979143796</v>
      </c>
      <c r="AD14" s="16">
        <v>0.38014527845036322</v>
      </c>
      <c r="AE14" s="16">
        <v>4.4557606619987271E-3</v>
      </c>
      <c r="AF14" s="16">
        <v>6.6666666666666666E-2</v>
      </c>
      <c r="AG14" s="16"/>
      <c r="AH14" s="16"/>
      <c r="AI14" s="16"/>
    </row>
    <row r="15" spans="1:35" ht="16" x14ac:dyDescent="0.2">
      <c r="A15" s="2" t="s">
        <v>21</v>
      </c>
      <c r="B15" s="3">
        <v>0.10299999999999999</v>
      </c>
      <c r="C15" s="4">
        <v>0.73099999999999998</v>
      </c>
      <c r="D15" s="3">
        <v>0.499</v>
      </c>
      <c r="E15" s="2">
        <v>7.9000000000000001E-2</v>
      </c>
      <c r="F15" s="2">
        <v>0.2</v>
      </c>
      <c r="H15" s="2" t="s">
        <v>21</v>
      </c>
      <c r="I15" t="s">
        <v>2</v>
      </c>
      <c r="J15">
        <v>0.73099999999999998</v>
      </c>
      <c r="K15" s="2">
        <f>B25</f>
        <v>2.2229999999999999</v>
      </c>
      <c r="L15" s="5">
        <f>B33</f>
        <v>0.19617013766325447</v>
      </c>
      <c r="M15" s="2">
        <f t="shared" si="0"/>
        <v>0.14340037063183902</v>
      </c>
      <c r="N15">
        <f t="shared" si="1"/>
        <v>2.4674447938318318E-2</v>
      </c>
      <c r="O15" s="6">
        <v>2.4674447938318318E-2</v>
      </c>
      <c r="Q15" s="15" t="s">
        <v>66</v>
      </c>
      <c r="R15" s="16">
        <v>1.253272127863524E-2</v>
      </c>
      <c r="S15" s="16">
        <v>9.7255681703811922E-3</v>
      </c>
      <c r="T15" s="16">
        <v>0</v>
      </c>
      <c r="U15" s="16">
        <v>0</v>
      </c>
      <c r="V15" s="16">
        <v>3.1678986272439284E-3</v>
      </c>
      <c r="W15" s="16">
        <v>2.5600000000000001E-2</v>
      </c>
      <c r="X15" s="16">
        <v>3.5628844199346969E-2</v>
      </c>
      <c r="Y15" s="16">
        <v>0.18181818181818182</v>
      </c>
      <c r="Z15" s="16">
        <v>7.213181983643918E-3</v>
      </c>
      <c r="AA15" s="16">
        <v>0.51807989894204953</v>
      </c>
      <c r="AB15" s="16">
        <v>0.21475409247042929</v>
      </c>
      <c r="AC15" s="16">
        <v>0.64910354921331903</v>
      </c>
      <c r="AD15" s="16">
        <v>0.45399515738498791</v>
      </c>
      <c r="AE15" s="16">
        <v>0</v>
      </c>
      <c r="AF15" s="16">
        <v>0.26666666666666666</v>
      </c>
      <c r="AG15" s="16"/>
      <c r="AH15" s="16"/>
      <c r="AI15" s="16"/>
    </row>
    <row r="16" spans="1:35" ht="16" x14ac:dyDescent="0.2">
      <c r="A16" s="2" t="s">
        <v>22</v>
      </c>
      <c r="B16" s="3">
        <v>2.8000000000000001E-2</v>
      </c>
      <c r="C16" s="3">
        <v>9.5000000000000001E-2</v>
      </c>
      <c r="D16" s="4">
        <v>0.72399999999999998</v>
      </c>
      <c r="E16" s="2">
        <v>-0.309</v>
      </c>
      <c r="F16" s="2">
        <v>0.37</v>
      </c>
      <c r="H16" s="2" t="s">
        <v>22</v>
      </c>
      <c r="I16" t="s">
        <v>3</v>
      </c>
      <c r="J16">
        <v>0.72399999999999998</v>
      </c>
      <c r="K16" s="2">
        <f>B26</f>
        <v>1.8260000000000001</v>
      </c>
      <c r="L16" s="5">
        <f>B34</f>
        <v>0.16113660430638899</v>
      </c>
      <c r="M16" s="2">
        <f t="shared" si="0"/>
        <v>0.11666290151782563</v>
      </c>
      <c r="N16">
        <f t="shared" si="1"/>
        <v>2.007381624713608E-2</v>
      </c>
      <c r="O16" s="6">
        <v>2.007381624713608E-2</v>
      </c>
      <c r="Q16" s="15" t="s">
        <v>67</v>
      </c>
      <c r="R16" s="16">
        <v>4.4127772368269362E-2</v>
      </c>
      <c r="S16" s="16">
        <v>5.9761779907251435E-2</v>
      </c>
      <c r="T16" s="16">
        <v>1.8878089606529529E-2</v>
      </c>
      <c r="U16" s="16">
        <v>8.977867217162384E-3</v>
      </c>
      <c r="V16" s="16">
        <v>1.0559662090813094E-2</v>
      </c>
      <c r="W16" s="16">
        <v>2.4E-2</v>
      </c>
      <c r="X16" s="16">
        <v>6.0917746163327312E-2</v>
      </c>
      <c r="Y16" s="16">
        <v>0.63636363636363635</v>
      </c>
      <c r="Z16" s="16">
        <v>3.1691624525035265E-3</v>
      </c>
      <c r="AA16" s="16">
        <v>0.83862308542554875</v>
      </c>
      <c r="AB16" s="16">
        <v>0.11840318199456733</v>
      </c>
      <c r="AC16" s="16">
        <v>0.79582875960482991</v>
      </c>
      <c r="AD16" s="16">
        <v>2.4213075060532687E-2</v>
      </c>
      <c r="AE16" s="16">
        <v>4.5830681094844047E-2</v>
      </c>
      <c r="AF16" s="16">
        <v>6.6666666666666666E-2</v>
      </c>
      <c r="AG16" s="16"/>
      <c r="AH16" s="16"/>
      <c r="AI16" s="16"/>
    </row>
    <row r="17" spans="1:45" ht="16" x14ac:dyDescent="0.2">
      <c r="A17" s="2" t="s">
        <v>23</v>
      </c>
      <c r="B17" s="3">
        <v>1.2E-2</v>
      </c>
      <c r="C17" s="4">
        <v>0.79300000000000004</v>
      </c>
      <c r="D17" s="3">
        <v>7.3999999999999996E-2</v>
      </c>
      <c r="E17" s="2">
        <v>0.38700000000000001</v>
      </c>
      <c r="F17" s="2">
        <v>0.215</v>
      </c>
      <c r="H17" s="2" t="s">
        <v>23</v>
      </c>
      <c r="I17" t="s">
        <v>2</v>
      </c>
      <c r="J17">
        <v>0.79300000000000004</v>
      </c>
      <c r="K17" s="2">
        <f>B25</f>
        <v>2.2229999999999999</v>
      </c>
      <c r="L17" s="5">
        <f>B33</f>
        <v>0.19617013766325447</v>
      </c>
      <c r="M17" s="2">
        <f t="shared" si="0"/>
        <v>0.1555629191669608</v>
      </c>
      <c r="N17">
        <f t="shared" si="1"/>
        <v>2.6767219172484851E-2</v>
      </c>
      <c r="O17" s="6">
        <v>2.6767219172484851E-2</v>
      </c>
      <c r="Q17" s="15" t="s">
        <v>68</v>
      </c>
      <c r="R17" s="16">
        <v>8.1335643065051852E-2</v>
      </c>
      <c r="S17" s="16">
        <v>0.10291980268816431</v>
      </c>
      <c r="T17" s="16">
        <v>3.6234120795857444E-2</v>
      </c>
      <c r="U17" s="16">
        <v>2.6594918003468856E-2</v>
      </c>
      <c r="V17" s="16">
        <v>0.23284054910242871</v>
      </c>
      <c r="W17" s="16">
        <v>1.2E-2</v>
      </c>
      <c r="X17" s="16">
        <v>0</v>
      </c>
      <c r="Y17" s="16">
        <v>9.0909090909090912E-2</v>
      </c>
      <c r="Z17" s="16">
        <v>1.5780710021716059E-3</v>
      </c>
      <c r="AA17" s="16">
        <v>0.17874624980262119</v>
      </c>
      <c r="AB17" s="16">
        <v>8.3753718794463847E-2</v>
      </c>
      <c r="AC17" s="16">
        <v>0.84742041712403948</v>
      </c>
      <c r="AD17" s="16">
        <v>0.12106537530266344</v>
      </c>
      <c r="AE17" s="16">
        <v>0.19541693189051559</v>
      </c>
      <c r="AF17" s="16">
        <v>0.13333333333333333</v>
      </c>
      <c r="AG17" s="16"/>
      <c r="AH17" s="16"/>
      <c r="AI17" s="16"/>
    </row>
    <row r="18" spans="1:45" ht="16" x14ac:dyDescent="0.2">
      <c r="A18" s="2"/>
      <c r="M18" s="2">
        <f>SUM(M3:M17)</f>
        <v>5.8116951994352277</v>
      </c>
      <c r="N18">
        <f>SUM(N3:N17)</f>
        <v>0.99999999999999989</v>
      </c>
      <c r="Q18" s="15" t="s">
        <v>69</v>
      </c>
      <c r="R18" s="16">
        <v>3.4092648375501314E-2</v>
      </c>
      <c r="S18" s="16">
        <v>0.16513529944991145</v>
      </c>
      <c r="T18" s="16">
        <v>1.9965574024791131E-2</v>
      </c>
      <c r="U18" s="16">
        <v>2.6070936057270643E-2</v>
      </c>
      <c r="V18" s="16">
        <v>0.40126715945089758</v>
      </c>
      <c r="W18" s="16">
        <v>9.6000000000000002E-2</v>
      </c>
      <c r="X18" s="16">
        <v>0.22391521642785273</v>
      </c>
      <c r="Y18" s="16">
        <v>0.27272727272727271</v>
      </c>
      <c r="Z18" s="16">
        <v>0</v>
      </c>
      <c r="AA18" s="16">
        <v>0.912679614716564</v>
      </c>
      <c r="AB18" s="16">
        <v>1.4178128458299199E-2</v>
      </c>
      <c r="AC18" s="16">
        <v>0.8485181119648737</v>
      </c>
      <c r="AD18" s="16">
        <v>9.2009685230024216E-2</v>
      </c>
      <c r="AE18" s="16">
        <v>9.0388287714831317E-2</v>
      </c>
      <c r="AF18" s="16">
        <v>0.12</v>
      </c>
      <c r="AG18" s="16"/>
      <c r="AH18" s="16"/>
      <c r="AI18" s="16"/>
    </row>
    <row r="19" spans="1:45" ht="16" x14ac:dyDescent="0.2">
      <c r="A19" s="1" t="s">
        <v>26</v>
      </c>
      <c r="Q19" s="15" t="s">
        <v>70</v>
      </c>
      <c r="R19" s="16">
        <v>0.36247101022116629</v>
      </c>
      <c r="S19" s="16">
        <v>0.60089707675696358</v>
      </c>
      <c r="T19" s="16">
        <v>4.6905555393072249E-4</v>
      </c>
      <c r="U19" s="16">
        <v>4.6344469236718202E-5</v>
      </c>
      <c r="V19" s="16">
        <v>5.2798310454065467E-2</v>
      </c>
      <c r="W19" s="16">
        <v>0.184</v>
      </c>
      <c r="X19" s="16">
        <v>0.20933519095325562</v>
      </c>
      <c r="Y19" s="16">
        <v>0.27272727272727271</v>
      </c>
      <c r="Z19" s="16">
        <v>0.15867394752572131</v>
      </c>
      <c r="AA19" s="16">
        <v>0.8128848886783514</v>
      </c>
      <c r="AB19" s="16">
        <v>0.31642988545394446</v>
      </c>
      <c r="AC19" s="16">
        <v>0.92974753018660805</v>
      </c>
      <c r="AD19" s="16">
        <v>0</v>
      </c>
      <c r="AE19" s="16">
        <v>0.25779758115849777</v>
      </c>
      <c r="AF19" s="16">
        <v>9.3333333333333338E-2</v>
      </c>
      <c r="AG19" s="16"/>
      <c r="AH19" s="16"/>
      <c r="AI19" s="16"/>
    </row>
    <row r="20" spans="1:45" x14ac:dyDescent="0.2">
      <c r="Q20" s="15" t="s">
        <v>71</v>
      </c>
      <c r="R20" s="16">
        <v>0.17286921204883479</v>
      </c>
      <c r="S20" s="16">
        <v>0.10432896643707568</v>
      </c>
      <c r="T20" s="16">
        <v>3.854084210966363E-4</v>
      </c>
      <c r="U20" s="16">
        <v>4.9082752221929135E-4</v>
      </c>
      <c r="V20" s="16">
        <v>8.3548046462513195E-2</v>
      </c>
      <c r="W20" s="16">
        <v>5.9040000000000002E-2</v>
      </c>
      <c r="X20" s="16">
        <v>8.9462360908245483E-2</v>
      </c>
      <c r="Y20" s="16">
        <v>0.45454545454545453</v>
      </c>
      <c r="Z20" s="16">
        <v>2.879607435536127E-2</v>
      </c>
      <c r="AA20" s="16">
        <v>0.96636665087636175</v>
      </c>
      <c r="AB20" s="16">
        <v>0.31642988545394446</v>
      </c>
      <c r="AC20" s="16">
        <v>0.88181485547017968</v>
      </c>
      <c r="AD20" s="16">
        <v>0.698547215496368</v>
      </c>
      <c r="AE20" s="16">
        <v>5.7288351368555059E-3</v>
      </c>
      <c r="AF20" s="16">
        <v>0.14666666666666667</v>
      </c>
      <c r="AG20" s="16"/>
      <c r="AH20" s="16"/>
      <c r="AI20" s="16"/>
    </row>
    <row r="21" spans="1:45" x14ac:dyDescent="0.2">
      <c r="Q21" s="15" t="s">
        <v>72</v>
      </c>
      <c r="R21" s="16">
        <v>9.0100434084699796E-2</v>
      </c>
      <c r="S21" s="16">
        <v>3.3227962300524279E-2</v>
      </c>
      <c r="T21" s="16">
        <v>0</v>
      </c>
      <c r="U21" s="16">
        <v>1.5403735507348311E-4</v>
      </c>
      <c r="V21" s="16">
        <v>2.1119324181626188E-2</v>
      </c>
      <c r="W21" s="16">
        <v>0.1096</v>
      </c>
      <c r="X21" s="16">
        <v>6.0505197191940821E-2</v>
      </c>
      <c r="Y21" s="16">
        <v>0.63636363636363635</v>
      </c>
      <c r="Z21" s="16">
        <v>2.472056435830506E-2</v>
      </c>
      <c r="AA21" s="16">
        <v>0.70314227064582335</v>
      </c>
      <c r="AB21" s="16">
        <v>1</v>
      </c>
      <c r="AC21" s="16">
        <v>0.88327844859129168</v>
      </c>
      <c r="AD21" s="16">
        <v>7.6271186440677971E-2</v>
      </c>
      <c r="AE21" s="16">
        <v>5.7288351368555059E-3</v>
      </c>
      <c r="AF21" s="16">
        <v>0.10666666666666667</v>
      </c>
      <c r="AG21" s="16"/>
      <c r="AH21" s="16"/>
      <c r="AI21" s="16"/>
    </row>
    <row r="22" spans="1:45" ht="16" x14ac:dyDescent="0.2">
      <c r="A22" s="1" t="s">
        <v>30</v>
      </c>
      <c r="Q22" s="15" t="s">
        <v>73</v>
      </c>
      <c r="R22" s="16">
        <v>7.4347586964457424E-2</v>
      </c>
      <c r="S22" s="16">
        <v>7.5731702606041507E-2</v>
      </c>
      <c r="T22" s="16">
        <v>0</v>
      </c>
      <c r="U22" s="16">
        <v>1.4418851740517487E-2</v>
      </c>
      <c r="V22" s="16">
        <v>0</v>
      </c>
      <c r="W22" s="16">
        <v>9.4079999999999997E-2</v>
      </c>
      <c r="X22" s="16">
        <v>0.15936097296145404</v>
      </c>
      <c r="Y22" s="16">
        <v>0.18181818181818182</v>
      </c>
      <c r="Z22" s="16">
        <v>1.7883366102436517E-4</v>
      </c>
      <c r="AA22" s="16">
        <v>0.8469919469445758</v>
      </c>
      <c r="AB22" s="16">
        <v>4.4859081044568046E-2</v>
      </c>
      <c r="AC22" s="16">
        <v>0.80790340285400652</v>
      </c>
      <c r="AD22" s="16">
        <v>0.10290556900726393</v>
      </c>
      <c r="AE22" s="16">
        <v>5.7924888605983452E-2</v>
      </c>
      <c r="AF22" s="16">
        <v>0</v>
      </c>
      <c r="AG22" s="16"/>
      <c r="AH22" s="16"/>
      <c r="AI22" s="16"/>
    </row>
    <row r="23" spans="1:45" ht="16" x14ac:dyDescent="0.2">
      <c r="A23" s="1" t="s">
        <v>30</v>
      </c>
      <c r="B23" s="2" t="s">
        <v>31</v>
      </c>
      <c r="C23" s="2" t="s">
        <v>32</v>
      </c>
      <c r="D23" s="2" t="s">
        <v>33</v>
      </c>
      <c r="Q23" s="15" t="s">
        <v>74</v>
      </c>
      <c r="R23" s="16">
        <v>3.0926584058258832E-2</v>
      </c>
      <c r="S23" s="16">
        <v>3.4797483987185913E-2</v>
      </c>
      <c r="T23" s="16">
        <v>6.5070456299776971E-4</v>
      </c>
      <c r="U23" s="16">
        <v>2.2274441952681951E-4</v>
      </c>
      <c r="V23" s="16">
        <v>6.3357972544878557E-2</v>
      </c>
      <c r="W23" s="16">
        <v>1.2E-2</v>
      </c>
      <c r="X23" s="16">
        <v>1.3691419100102509E-2</v>
      </c>
      <c r="Y23" s="16">
        <v>0.18181818181818182</v>
      </c>
      <c r="Z23" s="16">
        <v>1.6807763704087521E-2</v>
      </c>
      <c r="AA23" s="16">
        <v>0.50576346123480176</v>
      </c>
      <c r="AB23" s="16">
        <v>0.25536979548426969</v>
      </c>
      <c r="AC23" s="16">
        <v>0.68532747896084911</v>
      </c>
      <c r="AD23" s="16">
        <v>3.7530266343825669E-2</v>
      </c>
      <c r="AE23" s="16">
        <v>3.1826861871419479E-3</v>
      </c>
      <c r="AF23" s="16">
        <v>0.13333333333333333</v>
      </c>
      <c r="AG23" s="16"/>
      <c r="AH23" s="16"/>
      <c r="AI23" s="16"/>
    </row>
    <row r="24" spans="1:45" ht="16" x14ac:dyDescent="0.2">
      <c r="A24" s="2" t="s">
        <v>34</v>
      </c>
      <c r="B24" s="3">
        <v>7.2830000000000004</v>
      </c>
      <c r="C24" s="3">
        <v>0.48599999999999999</v>
      </c>
      <c r="D24" s="3">
        <v>0.48599999999999999</v>
      </c>
      <c r="F24" s="2"/>
      <c r="Q24" s="15" t="s">
        <v>75</v>
      </c>
      <c r="R24" s="16">
        <v>2.4088631001492194E-2</v>
      </c>
      <c r="S24" s="16">
        <v>2.1515406501042913E-2</v>
      </c>
      <c r="T24" s="16">
        <v>1.6464636209968079E-2</v>
      </c>
      <c r="U24" s="16">
        <v>6.5878629683708374E-3</v>
      </c>
      <c r="V24" s="16">
        <v>2.4287222808870117E-2</v>
      </c>
      <c r="W24" s="16">
        <v>6.4000000000000001E-2</v>
      </c>
      <c r="X24" s="16">
        <v>0.14097418700509012</v>
      </c>
      <c r="Y24" s="16">
        <v>0.27272727272727271</v>
      </c>
      <c r="Z24" s="16">
        <v>6.8031475894717655E-3</v>
      </c>
      <c r="AA24" s="16">
        <v>0.22074846044528654</v>
      </c>
      <c r="AB24" s="16">
        <v>1.4492519294614755E-2</v>
      </c>
      <c r="AC24" s="16">
        <v>0</v>
      </c>
      <c r="AD24" s="16">
        <v>9.5641646489104115E-2</v>
      </c>
      <c r="AE24" s="16">
        <v>0.21578612348822407</v>
      </c>
      <c r="AF24" s="16">
        <v>2.6666666666666668E-2</v>
      </c>
      <c r="AG24" s="16"/>
      <c r="AH24" s="16"/>
      <c r="AI24" s="16"/>
    </row>
    <row r="25" spans="1:45" ht="16" x14ac:dyDescent="0.2">
      <c r="A25" s="2" t="s">
        <v>35</v>
      </c>
      <c r="B25" s="3">
        <v>2.2229999999999999</v>
      </c>
      <c r="C25" s="3">
        <v>0.14799999999999999</v>
      </c>
      <c r="D25" s="3">
        <v>0.63400000000000001</v>
      </c>
      <c r="F25" s="2"/>
      <c r="Q25" s="15" t="s">
        <v>76</v>
      </c>
      <c r="R25" s="16">
        <v>2.1380410176017193E-2</v>
      </c>
      <c r="S25" s="16">
        <v>3.8462841105015182E-2</v>
      </c>
      <c r="T25" s="16">
        <v>2.406476467593211E-3</v>
      </c>
      <c r="U25" s="16">
        <v>5.3283888031821882E-4</v>
      </c>
      <c r="V25" s="16">
        <v>3.2734952481520592E-2</v>
      </c>
      <c r="W25" s="16">
        <v>4.5615999999999997E-2</v>
      </c>
      <c r="X25" s="16">
        <v>1.2820803029018585E-2</v>
      </c>
      <c r="Y25" s="16">
        <v>0.18181818181818182</v>
      </c>
      <c r="Z25" s="16">
        <v>2.4084171667323394E-4</v>
      </c>
      <c r="AA25" s="16">
        <v>0.64313911258487277</v>
      </c>
      <c r="AB25" s="16">
        <v>7.1564336940743614E-2</v>
      </c>
      <c r="AC25" s="16">
        <v>1</v>
      </c>
      <c r="AD25" s="16">
        <v>4.1162227602905568E-2</v>
      </c>
      <c r="AE25" s="16">
        <v>5.47422024188415E-2</v>
      </c>
      <c r="AF25" s="16">
        <v>0.10666666666666667</v>
      </c>
      <c r="AG25" s="16"/>
      <c r="AH25" s="16"/>
      <c r="AI25" s="16"/>
    </row>
    <row r="26" spans="1:45" ht="16" x14ac:dyDescent="0.2">
      <c r="A26" s="2" t="s">
        <v>36</v>
      </c>
      <c r="B26" s="3">
        <v>1.8260000000000001</v>
      </c>
      <c r="C26" s="3">
        <v>0.122</v>
      </c>
      <c r="D26" s="3">
        <v>0.755</v>
      </c>
      <c r="F26" s="2"/>
      <c r="Q26" s="15" t="s">
        <v>77</v>
      </c>
      <c r="R26" s="16">
        <v>1.0067113492511819E-2</v>
      </c>
      <c r="S26" s="16">
        <v>9.589708771364688E-3</v>
      </c>
      <c r="T26" s="16">
        <v>7.459388543897205E-3</v>
      </c>
      <c r="U26" s="16">
        <v>2.7400141486736158E-3</v>
      </c>
      <c r="V26" s="16">
        <v>0.38542766631467795</v>
      </c>
      <c r="W26" s="16">
        <v>9.1200000000000005E-4</v>
      </c>
      <c r="X26" s="16">
        <v>1.4253477930891611E-2</v>
      </c>
      <c r="Y26" s="16">
        <v>0.18181818181818182</v>
      </c>
      <c r="Z26" s="16">
        <v>2.0516422574226867E-2</v>
      </c>
      <c r="AA26" s="16">
        <v>0.22943312805937155</v>
      </c>
      <c r="AB26" s="16">
        <v>0</v>
      </c>
      <c r="AC26" s="16">
        <v>0.57702158799853631</v>
      </c>
      <c r="AD26" s="16">
        <v>1.2106537530266344E-2</v>
      </c>
      <c r="AE26" s="16">
        <v>1.8459579885423297E-2</v>
      </c>
      <c r="AF26" s="16">
        <v>0.30666666666666664</v>
      </c>
      <c r="AG26" s="16"/>
      <c r="AH26" s="16"/>
      <c r="AI26" s="16"/>
    </row>
    <row r="27" spans="1:45" ht="16" x14ac:dyDescent="0.2">
      <c r="A27" s="2" t="s">
        <v>37</v>
      </c>
      <c r="B27" s="2">
        <v>1.244</v>
      </c>
      <c r="C27" s="2">
        <v>8.3000000000000004E-2</v>
      </c>
      <c r="D27" s="2">
        <v>0.83799999999999997</v>
      </c>
      <c r="F27" s="2"/>
      <c r="Q27" s="15" t="s">
        <v>78</v>
      </c>
      <c r="R27" s="16">
        <v>0</v>
      </c>
      <c r="S27" s="16">
        <v>0</v>
      </c>
      <c r="T27" s="16">
        <v>1.7895401448172943E-5</v>
      </c>
      <c r="U27" s="16">
        <v>0</v>
      </c>
      <c r="V27" s="16">
        <v>0</v>
      </c>
      <c r="W27" s="16">
        <v>1.6E-2</v>
      </c>
      <c r="X27" s="16">
        <v>2.9279781637422155E-3</v>
      </c>
      <c r="Y27" s="16">
        <v>0.36363636363636365</v>
      </c>
      <c r="Z27" s="16">
        <v>1.7484706313258347E-3</v>
      </c>
      <c r="AA27" s="16">
        <v>0.44418127269856311</v>
      </c>
      <c r="AB27" s="16">
        <v>1.2257649578177324E-2</v>
      </c>
      <c r="AC27" s="16">
        <v>0.55726308086352017</v>
      </c>
      <c r="AD27" s="16">
        <v>1.6949152542372881E-2</v>
      </c>
      <c r="AE27" s="16">
        <v>6.3653723742838951E-4</v>
      </c>
      <c r="AF27" s="16">
        <v>0</v>
      </c>
      <c r="AG27" s="16"/>
      <c r="AH27" s="16"/>
      <c r="AI27" s="16"/>
    </row>
    <row r="28" spans="1:45" ht="16" x14ac:dyDescent="0.2">
      <c r="R28" s="16"/>
      <c r="S28" s="16"/>
      <c r="T28" s="16"/>
      <c r="U28" s="16"/>
      <c r="V28" s="16"/>
      <c r="W28" s="16"/>
      <c r="X28" s="16"/>
      <c r="Y28" s="16"/>
      <c r="Z28" s="17"/>
      <c r="AA28" s="16"/>
      <c r="AB28" s="16"/>
      <c r="AC28" s="16"/>
      <c r="AD28" s="16"/>
      <c r="AE28" s="16"/>
      <c r="AF28" s="16"/>
      <c r="AG28" s="16"/>
      <c r="AH28" s="16"/>
      <c r="AI28" s="16"/>
    </row>
    <row r="29" spans="1:45" ht="16" x14ac:dyDescent="0.2">
      <c r="A29" s="2" t="s">
        <v>46</v>
      </c>
      <c r="B29">
        <f>SUM(B24:B26)</f>
        <v>11.332000000000001</v>
      </c>
      <c r="Q29" t="s">
        <v>56</v>
      </c>
      <c r="R29" s="3" t="s">
        <v>9</v>
      </c>
      <c r="S29" s="3" t="s">
        <v>14</v>
      </c>
      <c r="T29" s="3" t="s">
        <v>11</v>
      </c>
      <c r="U29" s="3" t="s">
        <v>10</v>
      </c>
      <c r="V29" s="8" t="s">
        <v>23</v>
      </c>
      <c r="W29" s="8" t="s">
        <v>8</v>
      </c>
      <c r="X29" s="8" t="s">
        <v>15</v>
      </c>
      <c r="Y29" s="8" t="s">
        <v>16</v>
      </c>
      <c r="Z29" s="8" t="s">
        <v>21</v>
      </c>
      <c r="AA29" s="10" t="s">
        <v>17</v>
      </c>
      <c r="AB29" s="12" t="s">
        <v>19</v>
      </c>
      <c r="AC29" s="12" t="s">
        <v>20</v>
      </c>
      <c r="AD29" s="12" t="s">
        <v>22</v>
      </c>
      <c r="AE29" s="12" t="s">
        <v>12</v>
      </c>
      <c r="AF29" s="12" t="s">
        <v>13</v>
      </c>
      <c r="AG29" s="12" t="s">
        <v>79</v>
      </c>
      <c r="AK29" t="s">
        <v>56</v>
      </c>
      <c r="AL29" s="23" t="s">
        <v>51</v>
      </c>
      <c r="AM29" s="22" t="s">
        <v>52</v>
      </c>
      <c r="AN29" s="21" t="s">
        <v>53</v>
      </c>
      <c r="AO29" s="20" t="s">
        <v>54</v>
      </c>
    </row>
    <row r="30" spans="1:45" x14ac:dyDescent="0.2">
      <c r="Q30" s="15" t="s">
        <v>57</v>
      </c>
      <c r="R30" s="16">
        <f>R6*R$3</f>
        <v>1.1976413126425348E-2</v>
      </c>
      <c r="S30" s="16">
        <f>S6*S$3</f>
        <v>1.9379312248366368E-2</v>
      </c>
      <c r="T30" s="16">
        <f>T6*T$3</f>
        <v>3.4224578151290153E-3</v>
      </c>
      <c r="U30" s="16">
        <f t="shared" ref="U30:AF30" si="2">U6*U$3</f>
        <v>3.7133003980322214E-3</v>
      </c>
      <c r="V30" s="16">
        <f t="shared" si="2"/>
        <v>2.6767219172484851E-2</v>
      </c>
      <c r="W30" s="16">
        <f t="shared" si="2"/>
        <v>3.7111205342757227E-2</v>
      </c>
      <c r="X30" s="16">
        <f t="shared" si="2"/>
        <v>4.9730874019629424E-2</v>
      </c>
      <c r="Y30" s="16">
        <f t="shared" si="2"/>
        <v>1.6406970007140555E-2</v>
      </c>
      <c r="Z30" s="16">
        <f t="shared" si="2"/>
        <v>6.1503227426967988E-3</v>
      </c>
      <c r="AA30" s="16">
        <f t="shared" si="2"/>
        <v>0</v>
      </c>
      <c r="AB30" s="16">
        <f t="shared" si="2"/>
        <v>2.6808932561509895E-3</v>
      </c>
      <c r="AC30" s="16">
        <f t="shared" si="2"/>
        <v>8.8993094922214938E-3</v>
      </c>
      <c r="AD30" s="16">
        <f t="shared" si="2"/>
        <v>4.8118833134781405E-3</v>
      </c>
      <c r="AE30" s="16">
        <f t="shared" si="2"/>
        <v>1.2452526448369871E-2</v>
      </c>
      <c r="AF30" s="16">
        <f t="shared" si="2"/>
        <v>1.5835943109833214E-2</v>
      </c>
      <c r="AG30" s="6">
        <f>SUM(R30:AF30)</f>
        <v>0.21933863049271551</v>
      </c>
      <c r="AH30" s="19">
        <f>RANK(AG30,$AG$30:$AG$51,0)</f>
        <v>6</v>
      </c>
      <c r="AK30" s="15" t="s">
        <v>57</v>
      </c>
      <c r="AL30" s="6">
        <f>SUM(R30:U30)</f>
        <v>3.849148358795295E-2</v>
      </c>
      <c r="AM30" s="6">
        <f>SUM(V30:Z30)</f>
        <v>0.13616659128470887</v>
      </c>
      <c r="AN30" s="16">
        <v>0</v>
      </c>
      <c r="AO30" s="6">
        <f>SUM(AB30:AF30)</f>
        <v>4.4680555620053707E-2</v>
      </c>
      <c r="AR30" s="15" t="s">
        <v>78</v>
      </c>
      <c r="AS30" s="6">
        <v>4.3212440211370211E-2</v>
      </c>
    </row>
    <row r="31" spans="1:45" ht="16" x14ac:dyDescent="0.2">
      <c r="A31" s="2" t="s">
        <v>47</v>
      </c>
      <c r="Q31" s="15" t="s">
        <v>58</v>
      </c>
      <c r="R31" s="16">
        <f t="shared" ref="R31:AD51" si="3">R7*R$3</f>
        <v>4.7947803807789511E-3</v>
      </c>
      <c r="S31" s="16">
        <f t="shared" si="3"/>
        <v>4.0581481602241683E-3</v>
      </c>
      <c r="T31" s="16">
        <f t="shared" si="3"/>
        <v>5.7833374259834516E-5</v>
      </c>
      <c r="U31" s="16">
        <f t="shared" si="3"/>
        <v>3.3755773681097358E-8</v>
      </c>
      <c r="V31" s="16">
        <f t="shared" si="3"/>
        <v>2.8265278957217375E-4</v>
      </c>
      <c r="W31" s="16">
        <f t="shared" si="3"/>
        <v>6.9093635291497032E-3</v>
      </c>
      <c r="X31" s="16">
        <f t="shared" si="3"/>
        <v>1.0058399429781683E-3</v>
      </c>
      <c r="Y31" s="16">
        <f t="shared" si="3"/>
        <v>6.0158890026182035E-2</v>
      </c>
      <c r="Z31" s="16">
        <f t="shared" si="3"/>
        <v>3.9730221669791827E-3</v>
      </c>
      <c r="AA31" s="16">
        <f t="shared" si="3"/>
        <v>2.3131846895887787E-3</v>
      </c>
      <c r="AB31" s="16">
        <f t="shared" si="3"/>
        <v>3.1293810624363986E-3</v>
      </c>
      <c r="AC31" s="16">
        <f t="shared" si="3"/>
        <v>8.4037063001607386E-3</v>
      </c>
      <c r="AD31" s="16">
        <f t="shared" si="3"/>
        <v>5.2979321330213864E-3</v>
      </c>
      <c r="AE31" s="16">
        <f t="shared" ref="AE31:AF31" si="4">AE7*AE$3</f>
        <v>1.9977315157812628E-4</v>
      </c>
      <c r="AF31" s="16">
        <f t="shared" si="4"/>
        <v>3.9589857774583034E-3</v>
      </c>
      <c r="AG31" s="6">
        <f t="shared" ref="AG31:AG51" si="5">SUM(R31:AF31)</f>
        <v>0.10454352724014165</v>
      </c>
      <c r="AH31" s="19">
        <f t="shared" ref="AH31:AH51" si="6">RANK(AG31,$AG$30:$AG$51,0)</f>
        <v>13</v>
      </c>
      <c r="AK31" s="15" t="s">
        <v>58</v>
      </c>
      <c r="AL31" s="6">
        <f t="shared" ref="AL31:AL51" si="7">SUM(R31:U31)</f>
        <v>8.9107956710366368E-3</v>
      </c>
      <c r="AM31" s="6">
        <f t="shared" ref="AM31:AM51" si="8">SUM(V31:Z31)</f>
        <v>7.2329768454861262E-2</v>
      </c>
      <c r="AN31" s="16">
        <v>2.3131846895887787E-3</v>
      </c>
      <c r="AO31" s="6">
        <f t="shared" ref="AO31:AO51" si="9">SUM(AB31:AF31)</f>
        <v>2.0989778424654954E-2</v>
      </c>
      <c r="AR31" s="15" t="s">
        <v>64</v>
      </c>
      <c r="AS31" s="6">
        <v>5.6014407953970585E-2</v>
      </c>
    </row>
    <row r="32" spans="1:45" ht="16" x14ac:dyDescent="0.2">
      <c r="A32" s="2" t="s">
        <v>34</v>
      </c>
      <c r="B32">
        <f>B24/B$29</f>
        <v>0.64269325803035648</v>
      </c>
      <c r="Q32" s="15" t="s">
        <v>59</v>
      </c>
      <c r="R32" s="16">
        <f t="shared" si="3"/>
        <v>0.10616274710502711</v>
      </c>
      <c r="S32" s="16">
        <f t="shared" si="3"/>
        <v>9.7868782487446876E-2</v>
      </c>
      <c r="T32" s="16">
        <f t="shared" si="3"/>
        <v>0.10516747135091747</v>
      </c>
      <c r="U32" s="16">
        <f t="shared" si="3"/>
        <v>0.10527805754581857</v>
      </c>
      <c r="V32" s="16">
        <f t="shared" si="3"/>
        <v>4.7946675347917403E-4</v>
      </c>
      <c r="W32" s="16">
        <f t="shared" si="3"/>
        <v>0.10649450568973033</v>
      </c>
      <c r="X32" s="16">
        <f t="shared" si="3"/>
        <v>8.6920749192240965E-2</v>
      </c>
      <c r="Y32" s="16">
        <f t="shared" si="3"/>
        <v>6.0158890026182035E-2</v>
      </c>
      <c r="Z32" s="16">
        <f t="shared" si="3"/>
        <v>0</v>
      </c>
      <c r="AA32" s="16">
        <f t="shared" si="3"/>
        <v>7.7230521087883386E-4</v>
      </c>
      <c r="AB32" s="16">
        <f t="shared" si="3"/>
        <v>5.3778668218243241E-3</v>
      </c>
      <c r="AC32" s="16">
        <f t="shared" si="3"/>
        <v>1.2826426090181225E-2</v>
      </c>
      <c r="AD32" s="16">
        <f t="shared" si="3"/>
        <v>9.4779519810933067E-4</v>
      </c>
      <c r="AE32" s="16">
        <f t="shared" ref="AE32:AF32" si="10">AE8*AE$3</f>
        <v>0.10461454037641213</v>
      </c>
      <c r="AF32" s="16">
        <f t="shared" si="10"/>
        <v>9.8974644436457579E-2</v>
      </c>
      <c r="AG32" s="6">
        <f t="shared" si="5"/>
        <v>0.89204424828470574</v>
      </c>
      <c r="AH32" s="19">
        <f t="shared" si="6"/>
        <v>1</v>
      </c>
      <c r="AK32" s="15" t="s">
        <v>59</v>
      </c>
      <c r="AL32" s="6">
        <f t="shared" si="7"/>
        <v>0.41447705848921002</v>
      </c>
      <c r="AM32" s="6">
        <f t="shared" si="8"/>
        <v>0.25405361166163248</v>
      </c>
      <c r="AN32" s="16">
        <v>7.7230521087883386E-4</v>
      </c>
      <c r="AO32" s="6">
        <f t="shared" si="9"/>
        <v>0.2227412729229846</v>
      </c>
      <c r="AR32" s="15" t="s">
        <v>74</v>
      </c>
      <c r="AS32" s="6">
        <v>6.3342999044323375E-2</v>
      </c>
    </row>
    <row r="33" spans="1:45" ht="16" x14ac:dyDescent="0.2">
      <c r="A33" s="2" t="s">
        <v>35</v>
      </c>
      <c r="B33">
        <f t="shared" ref="B33:B34" si="11">B25/B$29</f>
        <v>0.19617013766325447</v>
      </c>
      <c r="Q33" s="15" t="s">
        <v>60</v>
      </c>
      <c r="R33" s="16">
        <f t="shared" si="3"/>
        <v>2.5263678752106038E-2</v>
      </c>
      <c r="S33" s="16">
        <f t="shared" si="3"/>
        <v>3.6820571034437172E-2</v>
      </c>
      <c r="T33" s="16">
        <f t="shared" si="3"/>
        <v>1.6972345510554397E-3</v>
      </c>
      <c r="U33" s="16">
        <f t="shared" si="3"/>
        <v>1.1881745060712033E-3</v>
      </c>
      <c r="V33" s="16">
        <f t="shared" si="3"/>
        <v>9.8928476350260803E-5</v>
      </c>
      <c r="W33" s="16">
        <f t="shared" si="3"/>
        <v>1.618716486483901E-2</v>
      </c>
      <c r="X33" s="16">
        <f t="shared" si="3"/>
        <v>4.1645082557396525E-2</v>
      </c>
      <c r="Y33" s="16">
        <f t="shared" si="3"/>
        <v>3.2813940014281111E-2</v>
      </c>
      <c r="Z33" s="16">
        <f t="shared" si="3"/>
        <v>1.6171912570655473E-4</v>
      </c>
      <c r="AA33" s="16">
        <f t="shared" si="3"/>
        <v>1.338662365523312E-2</v>
      </c>
      <c r="AB33" s="16">
        <f t="shared" si="3"/>
        <v>6.1456683777363031E-3</v>
      </c>
      <c r="AC33" s="16">
        <f t="shared" si="3"/>
        <v>1.1851380679713856E-2</v>
      </c>
      <c r="AD33" s="16">
        <f t="shared" si="3"/>
        <v>1.402250844382266E-2</v>
      </c>
      <c r="AE33" s="16">
        <f t="shared" ref="AE33:AF33" si="12">AE9*AE$3</f>
        <v>2.417255134095328E-2</v>
      </c>
      <c r="AF33" s="16">
        <f t="shared" si="12"/>
        <v>3.1671886219666427E-2</v>
      </c>
      <c r="AG33" s="6">
        <f t="shared" si="5"/>
        <v>0.25712711259936899</v>
      </c>
      <c r="AH33" s="19">
        <f t="shared" si="6"/>
        <v>3</v>
      </c>
      <c r="AK33" s="15" t="s">
        <v>60</v>
      </c>
      <c r="AL33" s="6">
        <f t="shared" si="7"/>
        <v>6.4969658843669856E-2</v>
      </c>
      <c r="AM33" s="6">
        <f t="shared" si="8"/>
        <v>9.0906835038573469E-2</v>
      </c>
      <c r="AN33" s="16">
        <v>1.338662365523312E-2</v>
      </c>
      <c r="AO33" s="6">
        <f t="shared" si="9"/>
        <v>8.7863995061892519E-2</v>
      </c>
      <c r="AR33" s="15" t="s">
        <v>76</v>
      </c>
      <c r="AS33" s="6">
        <v>7.2488343314472251E-2</v>
      </c>
    </row>
    <row r="34" spans="1:45" ht="16" x14ac:dyDescent="0.2">
      <c r="A34" s="2" t="s">
        <v>36</v>
      </c>
      <c r="B34">
        <f t="shared" si="11"/>
        <v>0.16113660430638899</v>
      </c>
      <c r="Q34" s="15" t="s">
        <v>61</v>
      </c>
      <c r="R34" s="16">
        <f t="shared" si="3"/>
        <v>1.1139838886485665E-2</v>
      </c>
      <c r="S34" s="16">
        <f t="shared" si="3"/>
        <v>1.210356056707788E-2</v>
      </c>
      <c r="T34" s="16">
        <f t="shared" si="3"/>
        <v>1.3875696399982249E-3</v>
      </c>
      <c r="U34" s="16">
        <f t="shared" si="3"/>
        <v>4.7789561918305676E-4</v>
      </c>
      <c r="V34" s="16">
        <f t="shared" si="3"/>
        <v>1.558547481700966E-2</v>
      </c>
      <c r="W34" s="16">
        <f t="shared" si="3"/>
        <v>1.3631296728285483E-2</v>
      </c>
      <c r="X34" s="16">
        <f t="shared" si="3"/>
        <v>6.851600946363523E-2</v>
      </c>
      <c r="Y34" s="16">
        <f t="shared" si="3"/>
        <v>1.6406970007140555E-2</v>
      </c>
      <c r="Z34" s="16">
        <f t="shared" si="3"/>
        <v>2.4674447938318318E-2</v>
      </c>
      <c r="AA34" s="16">
        <f t="shared" si="3"/>
        <v>1.2312112057488592E-4</v>
      </c>
      <c r="AB34" s="16">
        <f t="shared" si="3"/>
        <v>4.4339127843266548E-3</v>
      </c>
      <c r="AC34" s="16">
        <f t="shared" si="3"/>
        <v>1.226617900350384E-2</v>
      </c>
      <c r="AD34" s="16">
        <f t="shared" ref="AD34:AF34" si="13">AD10*AD$3</f>
        <v>9.1134153664358727E-3</v>
      </c>
      <c r="AE34" s="16">
        <f t="shared" si="13"/>
        <v>1.0654568084166736E-2</v>
      </c>
      <c r="AF34" s="16">
        <f t="shared" si="13"/>
        <v>3.2991548145485855E-2</v>
      </c>
      <c r="AG34" s="6">
        <f t="shared" si="5"/>
        <v>0.23350580817162792</v>
      </c>
      <c r="AH34" s="19">
        <f t="shared" si="6"/>
        <v>4</v>
      </c>
      <c r="AK34" s="15" t="s">
        <v>61</v>
      </c>
      <c r="AL34" s="6">
        <f t="shared" si="7"/>
        <v>2.510886471274483E-2</v>
      </c>
      <c r="AM34" s="6">
        <f t="shared" si="8"/>
        <v>0.13881419895438926</v>
      </c>
      <c r="AN34" s="16">
        <v>1.2312112057488592E-4</v>
      </c>
      <c r="AO34" s="6">
        <f t="shared" si="9"/>
        <v>6.9459623383918964E-2</v>
      </c>
      <c r="AR34" s="15" t="s">
        <v>77</v>
      </c>
      <c r="AS34" s="6">
        <v>7.2620052706306268E-2</v>
      </c>
    </row>
    <row r="35" spans="1:45" x14ac:dyDescent="0.2">
      <c r="Q35" s="15" t="s">
        <v>62</v>
      </c>
      <c r="R35" s="16">
        <f t="shared" si="3"/>
        <v>3.7933328294340284E-2</v>
      </c>
      <c r="S35" s="16">
        <f t="shared" si="3"/>
        <v>5.59768287143401E-2</v>
      </c>
      <c r="T35" s="16">
        <f t="shared" si="3"/>
        <v>1.2872121113775808E-2</v>
      </c>
      <c r="U35" s="16">
        <f t="shared" si="3"/>
        <v>1.2443864828218182E-2</v>
      </c>
      <c r="V35" s="16">
        <f t="shared" si="3"/>
        <v>2.5297424666709547E-3</v>
      </c>
      <c r="W35" s="16">
        <f t="shared" si="3"/>
        <v>1.4295822443789399E-2</v>
      </c>
      <c r="X35" s="16">
        <f t="shared" si="3"/>
        <v>1.7036338427193123E-2</v>
      </c>
      <c r="Y35" s="16">
        <f t="shared" si="3"/>
        <v>6.0158890026182035E-2</v>
      </c>
      <c r="Z35" s="16">
        <f t="shared" si="3"/>
        <v>6.1746469416629358E-3</v>
      </c>
      <c r="AA35" s="16">
        <f t="shared" si="3"/>
        <v>7.1149083920093526E-3</v>
      </c>
      <c r="AB35" s="16">
        <f t="shared" si="3"/>
        <v>9.4454209840375489E-3</v>
      </c>
      <c r="AC35" s="16">
        <f t="shared" si="3"/>
        <v>1.204531236356372E-2</v>
      </c>
      <c r="AD35" s="16">
        <f t="shared" ref="AD35:AF35" si="14">AD11*AD$3</f>
        <v>2.007381624713608E-2</v>
      </c>
      <c r="AE35" s="16">
        <f t="shared" si="14"/>
        <v>1.5648896873619894E-2</v>
      </c>
      <c r="AF35" s="16">
        <f t="shared" si="14"/>
        <v>1.3196619258194344E-2</v>
      </c>
      <c r="AG35" s="6">
        <f t="shared" si="5"/>
        <v>0.2969465573747338</v>
      </c>
      <c r="AH35" s="19">
        <f t="shared" si="6"/>
        <v>2</v>
      </c>
      <c r="AK35" s="15" t="s">
        <v>62</v>
      </c>
      <c r="AL35" s="6">
        <f t="shared" si="7"/>
        <v>0.11922614295067438</v>
      </c>
      <c r="AM35" s="6">
        <f t="shared" si="8"/>
        <v>0.10019544030549844</v>
      </c>
      <c r="AN35" s="16">
        <v>7.1149083920093526E-3</v>
      </c>
      <c r="AO35" s="6">
        <f t="shared" si="9"/>
        <v>7.0410065726551591E-2</v>
      </c>
      <c r="AR35" s="15" t="s">
        <v>75</v>
      </c>
      <c r="AS35" s="6">
        <v>7.5999726534442424E-2</v>
      </c>
    </row>
    <row r="36" spans="1:45" x14ac:dyDescent="0.2">
      <c r="Q36" s="15" t="s">
        <v>63</v>
      </c>
      <c r="R36" s="16">
        <f t="shared" si="3"/>
        <v>2.1177813616950345E-2</v>
      </c>
      <c r="S36" s="16">
        <f t="shared" si="3"/>
        <v>2.6061379080178148E-2</v>
      </c>
      <c r="T36" s="16">
        <f t="shared" si="3"/>
        <v>1.2096645750604561E-2</v>
      </c>
      <c r="U36" s="16">
        <f t="shared" si="3"/>
        <v>6.8930181583520822E-3</v>
      </c>
      <c r="V36" s="16">
        <f t="shared" si="3"/>
        <v>6.3596877653739085E-3</v>
      </c>
      <c r="W36" s="16">
        <f t="shared" si="3"/>
        <v>4.3449758321409977E-3</v>
      </c>
      <c r="X36" s="16">
        <f t="shared" si="3"/>
        <v>1.034912168567396E-2</v>
      </c>
      <c r="Y36" s="16">
        <f t="shared" si="3"/>
        <v>1.0937980004760371E-2</v>
      </c>
      <c r="Z36" s="16">
        <f t="shared" si="3"/>
        <v>2.5339906979432755E-3</v>
      </c>
      <c r="AA36" s="16">
        <f t="shared" si="3"/>
        <v>2.3628062321235047E-2</v>
      </c>
      <c r="AB36" s="16">
        <f t="shared" si="3"/>
        <v>4.9187806297173696E-3</v>
      </c>
      <c r="AC36" s="16">
        <f t="shared" si="3"/>
        <v>1.3634474772888988E-2</v>
      </c>
      <c r="AD36" s="16">
        <f t="shared" ref="AD36:AF36" si="15">AD12*AD$3</f>
        <v>5.3222345739985487E-3</v>
      </c>
      <c r="AE36" s="16">
        <f t="shared" si="15"/>
        <v>1.4317075863099049E-2</v>
      </c>
      <c r="AF36" s="16">
        <f t="shared" si="15"/>
        <v>3.9589857774583034E-3</v>
      </c>
      <c r="AG36" s="6">
        <f t="shared" si="5"/>
        <v>0.16653422653037492</v>
      </c>
      <c r="AH36" s="19">
        <f t="shared" si="6"/>
        <v>7</v>
      </c>
      <c r="AK36" s="15" t="s">
        <v>63</v>
      </c>
      <c r="AL36" s="6">
        <f t="shared" si="7"/>
        <v>6.6228856606085129E-2</v>
      </c>
      <c r="AM36" s="6">
        <f t="shared" si="8"/>
        <v>3.4525755985892512E-2</v>
      </c>
      <c r="AN36" s="16">
        <v>2.3628062321235047E-2</v>
      </c>
      <c r="AO36" s="6">
        <f t="shared" si="9"/>
        <v>4.2151551617162261E-2</v>
      </c>
      <c r="AR36" s="15" t="s">
        <v>66</v>
      </c>
      <c r="AS36" s="6">
        <v>8.0582177817979952E-2</v>
      </c>
    </row>
    <row r="37" spans="1:45" x14ac:dyDescent="0.2">
      <c r="Q37" s="15" t="s">
        <v>64</v>
      </c>
      <c r="R37" s="16">
        <f t="shared" si="3"/>
        <v>3.1320027054459756E-3</v>
      </c>
      <c r="S37" s="16">
        <f t="shared" si="3"/>
        <v>6.5197478510198989E-3</v>
      </c>
      <c r="T37" s="16">
        <f t="shared" si="3"/>
        <v>3.3603885852753339E-4</v>
      </c>
      <c r="U37" s="16">
        <f t="shared" si="3"/>
        <v>9.0269309241790879E-5</v>
      </c>
      <c r="V37" s="16">
        <f t="shared" si="3"/>
        <v>2.26122231657739E-3</v>
      </c>
      <c r="W37" s="16">
        <f t="shared" si="3"/>
        <v>0</v>
      </c>
      <c r="X37" s="16">
        <f t="shared" si="3"/>
        <v>6.5758876583363315E-3</v>
      </c>
      <c r="Y37" s="16">
        <f t="shared" si="3"/>
        <v>0</v>
      </c>
      <c r="Z37" s="16">
        <f t="shared" si="3"/>
        <v>9.2988497281268963E-6</v>
      </c>
      <c r="AA37" s="16">
        <f t="shared" si="3"/>
        <v>9.6967209810342458E-3</v>
      </c>
      <c r="AB37" s="16">
        <f t="shared" si="3"/>
        <v>2.183333926798424E-3</v>
      </c>
      <c r="AC37" s="16">
        <f t="shared" si="3"/>
        <v>1.2745621221910447E-2</v>
      </c>
      <c r="AD37" s="16">
        <f t="shared" ref="AD37:AF37" si="16">AD13*AD$3</f>
        <v>1.1665171669037916E-2</v>
      </c>
      <c r="AE37" s="16">
        <f t="shared" si="16"/>
        <v>7.9909260631250514E-4</v>
      </c>
      <c r="AF37" s="16">
        <f t="shared" si="16"/>
        <v>0</v>
      </c>
      <c r="AG37" s="6">
        <f t="shared" si="5"/>
        <v>5.6014407953970585E-2</v>
      </c>
      <c r="AH37" s="19">
        <f t="shared" si="6"/>
        <v>21</v>
      </c>
      <c r="AK37" s="15" t="s">
        <v>64</v>
      </c>
      <c r="AL37" s="6">
        <f t="shared" si="7"/>
        <v>1.0078058724235199E-2</v>
      </c>
      <c r="AM37" s="6">
        <f t="shared" si="8"/>
        <v>8.8464088246418496E-3</v>
      </c>
      <c r="AN37" s="16">
        <v>9.6967209810342458E-3</v>
      </c>
      <c r="AO37" s="6">
        <f t="shared" si="9"/>
        <v>2.7393219424059291E-2</v>
      </c>
      <c r="AR37" s="15" t="s">
        <v>73</v>
      </c>
      <c r="AS37" s="6">
        <v>9.2498219174635576E-2</v>
      </c>
    </row>
    <row r="38" spans="1:45" x14ac:dyDescent="0.2">
      <c r="Q38" s="15" t="s">
        <v>65</v>
      </c>
      <c r="R38" s="16">
        <f t="shared" si="3"/>
        <v>2.0508484456742953E-3</v>
      </c>
      <c r="S38" s="16">
        <f t="shared" si="3"/>
        <v>5.0327833176377285E-3</v>
      </c>
      <c r="T38" s="16">
        <f t="shared" si="3"/>
        <v>6.1611545406436977E-5</v>
      </c>
      <c r="U38" s="16">
        <f t="shared" si="3"/>
        <v>2.4166666614930359E-5</v>
      </c>
      <c r="V38" s="16">
        <f t="shared" si="3"/>
        <v>1.7948452137833031E-3</v>
      </c>
      <c r="W38" s="16">
        <f t="shared" si="3"/>
        <v>3.2238016762395167E-3</v>
      </c>
      <c r="X38" s="16">
        <f t="shared" si="3"/>
        <v>3.5984991352979577E-2</v>
      </c>
      <c r="Y38" s="16">
        <f t="shared" si="3"/>
        <v>3.8282930016661297E-2</v>
      </c>
      <c r="Z38" s="16">
        <f t="shared" si="3"/>
        <v>3.0738257446405555E-3</v>
      </c>
      <c r="AA38" s="16">
        <f t="shared" si="3"/>
        <v>7.8610970015541206E-3</v>
      </c>
      <c r="AB38" s="16">
        <f t="shared" si="3"/>
        <v>1.4333403169690426E-3</v>
      </c>
      <c r="AC38" s="16">
        <f t="shared" si="3"/>
        <v>1.0682403585396625E-2</v>
      </c>
      <c r="AD38" s="16">
        <f t="shared" ref="AD38:AF38" si="17">AD14*AD$3</f>
        <v>7.6309664668289708E-3</v>
      </c>
      <c r="AE38" s="16">
        <f t="shared" si="17"/>
        <v>4.661373536822947E-4</v>
      </c>
      <c r="AF38" s="16">
        <f t="shared" si="17"/>
        <v>6.598309629097172E-3</v>
      </c>
      <c r="AG38" s="6">
        <f t="shared" si="5"/>
        <v>0.12420205833316587</v>
      </c>
      <c r="AH38" s="19">
        <f t="shared" si="6"/>
        <v>11</v>
      </c>
      <c r="AK38" s="15" t="s">
        <v>65</v>
      </c>
      <c r="AL38" s="6">
        <f t="shared" si="7"/>
        <v>7.1694099753333912E-3</v>
      </c>
      <c r="AM38" s="6">
        <f t="shared" si="8"/>
        <v>8.2360394004304255E-2</v>
      </c>
      <c r="AN38" s="16">
        <v>7.8610970015541206E-3</v>
      </c>
      <c r="AO38" s="6">
        <f t="shared" si="9"/>
        <v>2.6811157351974105E-2</v>
      </c>
      <c r="AR38" s="15" t="s">
        <v>68</v>
      </c>
      <c r="AS38" s="6">
        <v>9.2655227050770367E-2</v>
      </c>
    </row>
    <row r="39" spans="1:45" x14ac:dyDescent="0.2">
      <c r="Q39" s="15" t="s">
        <v>66</v>
      </c>
      <c r="R39" s="16">
        <f t="shared" si="3"/>
        <v>1.3305081196415449E-3</v>
      </c>
      <c r="S39" s="16">
        <f t="shared" si="3"/>
        <v>9.5182951583387362E-4</v>
      </c>
      <c r="T39" s="16">
        <f t="shared" si="3"/>
        <v>0</v>
      </c>
      <c r="U39" s="16">
        <f t="shared" si="3"/>
        <v>0</v>
      </c>
      <c r="V39" s="16">
        <f t="shared" si="3"/>
        <v>8.4795836871652127E-5</v>
      </c>
      <c r="W39" s="16">
        <f t="shared" si="3"/>
        <v>2.7262593456570967E-3</v>
      </c>
      <c r="X39" s="16">
        <f t="shared" si="3"/>
        <v>3.0968858306608671E-3</v>
      </c>
      <c r="Y39" s="16">
        <f t="shared" si="3"/>
        <v>1.0937980004760371E-2</v>
      </c>
      <c r="Z39" s="16">
        <f t="shared" si="3"/>
        <v>1.7798128332503749E-4</v>
      </c>
      <c r="AA39" s="16">
        <f t="shared" si="3"/>
        <v>1.2241224139581902E-2</v>
      </c>
      <c r="AB39" s="16">
        <f t="shared" si="3"/>
        <v>3.9715374379992209E-3</v>
      </c>
      <c r="AC39" s="16">
        <f t="shared" si="3"/>
        <v>9.5565224208238146E-3</v>
      </c>
      <c r="AD39" s="16">
        <f t="shared" ref="AD39:AF39" si="18">AD15*AD$3</f>
        <v>9.1134153664358727E-3</v>
      </c>
      <c r="AE39" s="16">
        <f t="shared" si="18"/>
        <v>0</v>
      </c>
      <c r="AF39" s="16">
        <f t="shared" si="18"/>
        <v>2.6393238516388688E-2</v>
      </c>
      <c r="AG39" s="6">
        <f t="shared" si="5"/>
        <v>8.0582177817979952E-2</v>
      </c>
      <c r="AH39" s="19">
        <f t="shared" si="6"/>
        <v>16</v>
      </c>
      <c r="AK39" s="15" t="s">
        <v>66</v>
      </c>
      <c r="AL39" s="6">
        <f t="shared" si="7"/>
        <v>2.2823376354754185E-3</v>
      </c>
      <c r="AM39" s="6">
        <f t="shared" si="8"/>
        <v>1.7023902301275026E-2</v>
      </c>
      <c r="AN39" s="16">
        <v>1.2241224139581902E-2</v>
      </c>
      <c r="AO39" s="6">
        <f t="shared" si="9"/>
        <v>4.9034713741647598E-2</v>
      </c>
      <c r="AR39" s="15" t="s">
        <v>58</v>
      </c>
      <c r="AS39" s="6">
        <v>0.10454352724014165</v>
      </c>
    </row>
    <row r="40" spans="1:45" x14ac:dyDescent="0.2">
      <c r="Q40" s="15" t="s">
        <v>67</v>
      </c>
      <c r="R40" s="16">
        <f t="shared" si="3"/>
        <v>4.6847255382407834E-3</v>
      </c>
      <c r="S40" s="16">
        <f t="shared" si="3"/>
        <v>5.8488126388054635E-3</v>
      </c>
      <c r="T40" s="16">
        <f t="shared" si="3"/>
        <v>1.9853609478547472E-3</v>
      </c>
      <c r="U40" s="16">
        <f t="shared" si="3"/>
        <v>9.4517242152713946E-4</v>
      </c>
      <c r="V40" s="16">
        <f t="shared" si="3"/>
        <v>2.8265278957217375E-4</v>
      </c>
      <c r="W40" s="16">
        <f t="shared" si="3"/>
        <v>2.5558681365535278E-3</v>
      </c>
      <c r="X40" s="16">
        <f t="shared" si="3"/>
        <v>5.2950161356191726E-3</v>
      </c>
      <c r="Y40" s="16">
        <f t="shared" si="3"/>
        <v>3.8282930016661297E-2</v>
      </c>
      <c r="Z40" s="16">
        <f t="shared" si="3"/>
        <v>7.819733394237146E-5</v>
      </c>
      <c r="AA40" s="16">
        <f t="shared" si="3"/>
        <v>1.9815038526461288E-2</v>
      </c>
      <c r="AB40" s="16">
        <f t="shared" si="3"/>
        <v>2.1896796687793495E-3</v>
      </c>
      <c r="AC40" s="16">
        <f t="shared" si="3"/>
        <v>1.1716705899262563E-2</v>
      </c>
      <c r="AD40" s="16">
        <f t="shared" ref="AD40:AF40" si="19">AD16*AD$3</f>
        <v>4.8604881954324646E-4</v>
      </c>
      <c r="AE40" s="16">
        <f t="shared" si="19"/>
        <v>4.7945556378750304E-3</v>
      </c>
      <c r="AF40" s="16">
        <f t="shared" si="19"/>
        <v>6.598309629097172E-3</v>
      </c>
      <c r="AG40" s="6">
        <f t="shared" si="5"/>
        <v>0.10555907413979533</v>
      </c>
      <c r="AH40" s="19">
        <f t="shared" si="6"/>
        <v>12</v>
      </c>
      <c r="AK40" s="15" t="s">
        <v>67</v>
      </c>
      <c r="AL40" s="6">
        <f t="shared" si="7"/>
        <v>1.3464071546428135E-2</v>
      </c>
      <c r="AM40" s="6">
        <f t="shared" si="8"/>
        <v>4.6494664412348542E-2</v>
      </c>
      <c r="AN40" s="16">
        <v>1.9815038526461288E-2</v>
      </c>
      <c r="AO40" s="6">
        <f t="shared" si="9"/>
        <v>2.5785299654557364E-2</v>
      </c>
      <c r="AR40" s="15" t="s">
        <v>67</v>
      </c>
      <c r="AS40" s="6">
        <v>0.10555907413979533</v>
      </c>
    </row>
    <row r="41" spans="1:45" x14ac:dyDescent="0.2">
      <c r="Q41" s="15" t="s">
        <v>68</v>
      </c>
      <c r="R41" s="16">
        <f t="shared" si="3"/>
        <v>8.6348153053398529E-3</v>
      </c>
      <c r="S41" s="16">
        <f t="shared" si="3"/>
        <v>1.0072635782938903E-2</v>
      </c>
      <c r="T41" s="16">
        <f t="shared" si="3"/>
        <v>3.8106508607240208E-3</v>
      </c>
      <c r="U41" s="16">
        <f t="shared" si="3"/>
        <v>2.7998613079955204E-3</v>
      </c>
      <c r="V41" s="16">
        <f t="shared" si="3"/>
        <v>6.2324940100664302E-3</v>
      </c>
      <c r="W41" s="16">
        <f t="shared" si="3"/>
        <v>1.2779340682767639E-3</v>
      </c>
      <c r="X41" s="16">
        <f t="shared" si="3"/>
        <v>0</v>
      </c>
      <c r="Y41" s="16">
        <f t="shared" si="3"/>
        <v>5.4689900023801854E-3</v>
      </c>
      <c r="Z41" s="16">
        <f t="shared" si="3"/>
        <v>3.8938030786053102E-5</v>
      </c>
      <c r="AA41" s="16">
        <f t="shared" si="3"/>
        <v>4.2234275300233812E-3</v>
      </c>
      <c r="AB41" s="16">
        <f t="shared" si="3"/>
        <v>1.5488926238258951E-3</v>
      </c>
      <c r="AC41" s="16">
        <f t="shared" si="3"/>
        <v>1.2476271661007858E-2</v>
      </c>
      <c r="AD41" s="16">
        <f t="shared" ref="AD41:AF41" si="20">AD17*AD$3</f>
        <v>2.4302440977162325E-3</v>
      </c>
      <c r="AE41" s="16">
        <f t="shared" si="20"/>
        <v>2.0443452511494924E-2</v>
      </c>
      <c r="AF41" s="16">
        <f t="shared" si="20"/>
        <v>1.3196619258194344E-2</v>
      </c>
      <c r="AG41" s="6">
        <f t="shared" si="5"/>
        <v>9.2655227050770367E-2</v>
      </c>
      <c r="AH41" s="19">
        <f t="shared" si="6"/>
        <v>14</v>
      </c>
      <c r="AK41" s="15" t="s">
        <v>68</v>
      </c>
      <c r="AL41" s="6">
        <f t="shared" si="7"/>
        <v>2.5317963256998297E-2</v>
      </c>
      <c r="AM41" s="6">
        <f t="shared" si="8"/>
        <v>1.3018356111509432E-2</v>
      </c>
      <c r="AN41" s="16">
        <v>4.2234275300233812E-3</v>
      </c>
      <c r="AO41" s="6">
        <f t="shared" si="9"/>
        <v>5.0095480152239261E-2</v>
      </c>
      <c r="AR41" s="15" t="s">
        <v>65</v>
      </c>
      <c r="AS41" s="6">
        <v>0.12420205833316587</v>
      </c>
    </row>
    <row r="42" spans="1:45" x14ac:dyDescent="0.2">
      <c r="Q42" s="15" t="s">
        <v>69</v>
      </c>
      <c r="R42" s="16">
        <f t="shared" si="3"/>
        <v>3.6193692076289595E-3</v>
      </c>
      <c r="S42" s="16">
        <f t="shared" si="3"/>
        <v>1.6161590702862789E-2</v>
      </c>
      <c r="T42" s="16">
        <f t="shared" si="3"/>
        <v>2.0997289342568433E-3</v>
      </c>
      <c r="U42" s="16">
        <f t="shared" si="3"/>
        <v>2.7446975065106949E-3</v>
      </c>
      <c r="V42" s="16">
        <f t="shared" si="3"/>
        <v>1.0740806003742602E-2</v>
      </c>
      <c r="W42" s="16">
        <f t="shared" si="3"/>
        <v>1.0223472546214111E-2</v>
      </c>
      <c r="X42" s="16">
        <f t="shared" si="3"/>
        <v>1.9462878367451742E-2</v>
      </c>
      <c r="Y42" s="16">
        <f t="shared" si="3"/>
        <v>1.6406970007140555E-2</v>
      </c>
      <c r="Z42" s="16">
        <f t="shared" si="3"/>
        <v>0</v>
      </c>
      <c r="AA42" s="16">
        <f t="shared" si="3"/>
        <v>2.1564850815843768E-2</v>
      </c>
      <c r="AB42" s="16">
        <f t="shared" si="3"/>
        <v>2.6220207179824032E-4</v>
      </c>
      <c r="AC42" s="16">
        <f t="shared" si="3"/>
        <v>1.2492432634662013E-2</v>
      </c>
      <c r="AD42" s="16">
        <f t="shared" ref="AD42:AF42" si="21">AD18*AD$3</f>
        <v>1.8469855142643368E-3</v>
      </c>
      <c r="AE42" s="16">
        <f t="shared" si="21"/>
        <v>9.4559291746979766E-3</v>
      </c>
      <c r="AF42" s="16">
        <f t="shared" si="21"/>
        <v>1.1876957332374909E-2</v>
      </c>
      <c r="AG42" s="6">
        <f t="shared" si="5"/>
        <v>0.13895887081944952</v>
      </c>
      <c r="AH42" s="19">
        <f t="shared" si="6"/>
        <v>9</v>
      </c>
      <c r="AK42" s="15" t="s">
        <v>69</v>
      </c>
      <c r="AL42" s="6">
        <f t="shared" si="7"/>
        <v>2.4625386351259288E-2</v>
      </c>
      <c r="AM42" s="6">
        <f t="shared" si="8"/>
        <v>5.6834126924549019E-2</v>
      </c>
      <c r="AN42" s="16">
        <v>2.1564850815843768E-2</v>
      </c>
      <c r="AO42" s="6">
        <f t="shared" si="9"/>
        <v>3.593450672779748E-2</v>
      </c>
      <c r="AR42" s="15" t="s">
        <v>72</v>
      </c>
      <c r="AS42" s="6">
        <v>0.13002183728022196</v>
      </c>
    </row>
    <row r="43" spans="1:45" x14ac:dyDescent="0.2">
      <c r="Q43" s="15" t="s">
        <v>70</v>
      </c>
      <c r="R43" s="16">
        <f t="shared" si="3"/>
        <v>3.8480918191013375E-2</v>
      </c>
      <c r="S43" s="16">
        <f t="shared" si="3"/>
        <v>5.8809065302469939E-2</v>
      </c>
      <c r="T43" s="16">
        <f t="shared" si="3"/>
        <v>4.9329386529997986E-5</v>
      </c>
      <c r="U43" s="16">
        <f t="shared" si="3"/>
        <v>4.879055699233637E-6</v>
      </c>
      <c r="V43" s="16">
        <f t="shared" si="3"/>
        <v>1.4132639478608685E-3</v>
      </c>
      <c r="W43" s="16">
        <f t="shared" si="3"/>
        <v>1.9594989046910382E-2</v>
      </c>
      <c r="X43" s="16">
        <f t="shared" si="3"/>
        <v>1.8195571629957802E-2</v>
      </c>
      <c r="Y43" s="16">
        <f t="shared" si="3"/>
        <v>1.6406970007140555E-2</v>
      </c>
      <c r="Z43" s="16">
        <f t="shared" si="3"/>
        <v>3.9151920573908634E-3</v>
      </c>
      <c r="AA43" s="16">
        <f t="shared" si="3"/>
        <v>1.9206894809682299E-2</v>
      </c>
      <c r="AB43" s="16">
        <f t="shared" si="3"/>
        <v>5.851870491153455E-3</v>
      </c>
      <c r="AC43" s="16">
        <f t="shared" si="3"/>
        <v>1.3688344685069503E-2</v>
      </c>
      <c r="AD43" s="16">
        <f t="shared" ref="AD43:AF43" si="22">AD19*AD$3</f>
        <v>0</v>
      </c>
      <c r="AE43" s="16">
        <f t="shared" si="22"/>
        <v>2.6969375463047049E-2</v>
      </c>
      <c r="AF43" s="16">
        <f t="shared" si="22"/>
        <v>9.2376334807360416E-3</v>
      </c>
      <c r="AG43" s="6">
        <f t="shared" si="5"/>
        <v>0.23182429755466133</v>
      </c>
      <c r="AH43" s="19">
        <f t="shared" si="6"/>
        <v>5</v>
      </c>
      <c r="AK43" s="15" t="s">
        <v>70</v>
      </c>
      <c r="AL43" s="6">
        <f t="shared" si="7"/>
        <v>9.7344191935712546E-2</v>
      </c>
      <c r="AM43" s="6">
        <f t="shared" si="8"/>
        <v>5.9525986689260464E-2</v>
      </c>
      <c r="AN43" s="16">
        <v>1.9206894809682299E-2</v>
      </c>
      <c r="AO43" s="6">
        <f t="shared" si="9"/>
        <v>5.5747224120006052E-2</v>
      </c>
      <c r="AR43" s="15" t="s">
        <v>69</v>
      </c>
      <c r="AS43" s="6">
        <v>0.13895887081944952</v>
      </c>
    </row>
    <row r="44" spans="1:45" x14ac:dyDescent="0.2">
      <c r="Q44" s="15" t="s">
        <v>71</v>
      </c>
      <c r="R44" s="16">
        <f t="shared" si="3"/>
        <v>1.8352270440985755E-2</v>
      </c>
      <c r="S44" s="16">
        <f t="shared" si="3"/>
        <v>1.0210548923370305E-2</v>
      </c>
      <c r="T44" s="16">
        <f t="shared" si="3"/>
        <v>4.0532429084082837E-5</v>
      </c>
      <c r="U44" s="16">
        <f t="shared" si="3"/>
        <v>5.1673368129274099E-5</v>
      </c>
      <c r="V44" s="16">
        <f t="shared" si="3"/>
        <v>2.2363488710950385E-3</v>
      </c>
      <c r="W44" s="16">
        <f t="shared" si="3"/>
        <v>6.2874356159216792E-3</v>
      </c>
      <c r="X44" s="16">
        <f t="shared" si="3"/>
        <v>7.7761354346513479E-3</v>
      </c>
      <c r="Y44" s="16">
        <f t="shared" si="3"/>
        <v>2.7344950011900925E-2</v>
      </c>
      <c r="Z44" s="16">
        <f t="shared" si="3"/>
        <v>7.1052723750930484E-4</v>
      </c>
      <c r="AA44" s="16">
        <f t="shared" si="3"/>
        <v>2.2833371452069866E-2</v>
      </c>
      <c r="AB44" s="16">
        <f t="shared" si="3"/>
        <v>5.851870491153455E-3</v>
      </c>
      <c r="AC44" s="16">
        <f t="shared" si="3"/>
        <v>1.2982648835504729E-2</v>
      </c>
      <c r="AD44" s="16">
        <f t="shared" ref="AD44:AF44" si="23">AD20*AD$3</f>
        <v>1.402250844382266E-2</v>
      </c>
      <c r="AE44" s="16">
        <f t="shared" si="23"/>
        <v>5.993194547343788E-4</v>
      </c>
      <c r="AF44" s="16">
        <f t="shared" si="23"/>
        <v>1.4516281184013779E-2</v>
      </c>
      <c r="AG44" s="6">
        <f t="shared" si="5"/>
        <v>0.14381642219394658</v>
      </c>
      <c r="AH44" s="19">
        <f t="shared" si="6"/>
        <v>8</v>
      </c>
      <c r="AK44" s="15" t="s">
        <v>71</v>
      </c>
      <c r="AL44" s="6">
        <f t="shared" si="7"/>
        <v>2.8655025161569422E-2</v>
      </c>
      <c r="AM44" s="6">
        <f t="shared" si="8"/>
        <v>4.4355397171078295E-2</v>
      </c>
      <c r="AN44" s="16">
        <v>2.2833371452069866E-2</v>
      </c>
      <c r="AO44" s="6">
        <f t="shared" si="9"/>
        <v>4.7972628409229001E-2</v>
      </c>
      <c r="AR44" s="15" t="s">
        <v>71</v>
      </c>
      <c r="AS44" s="6">
        <v>0.14381642219394658</v>
      </c>
    </row>
    <row r="45" spans="1:45" x14ac:dyDescent="0.2">
      <c r="Q45" s="15" t="s">
        <v>72</v>
      </c>
      <c r="R45" s="16">
        <f t="shared" si="3"/>
        <v>9.5653095977871489E-3</v>
      </c>
      <c r="S45" s="16">
        <f t="shared" si="3"/>
        <v>3.2519802148910956E-3</v>
      </c>
      <c r="T45" s="16">
        <f t="shared" si="3"/>
        <v>0</v>
      </c>
      <c r="U45" s="16">
        <f t="shared" si="3"/>
        <v>1.6216753531631842E-5</v>
      </c>
      <c r="V45" s="16">
        <f t="shared" si="3"/>
        <v>5.6530557914434749E-4</v>
      </c>
      <c r="W45" s="16">
        <f t="shared" si="3"/>
        <v>1.1671797823594445E-2</v>
      </c>
      <c r="X45" s="16">
        <f t="shared" si="3"/>
        <v>5.2591570699477702E-3</v>
      </c>
      <c r="Y45" s="16">
        <f t="shared" si="3"/>
        <v>3.8282930016661297E-2</v>
      </c>
      <c r="Z45" s="16">
        <f t="shared" si="3"/>
        <v>6.0996627826484561E-4</v>
      </c>
      <c r="AA45" s="16">
        <f t="shared" si="3"/>
        <v>1.6613889391514234E-2</v>
      </c>
      <c r="AB45" s="16">
        <f t="shared" si="3"/>
        <v>1.8493419111657135E-2</v>
      </c>
      <c r="AC45" s="16">
        <f t="shared" si="3"/>
        <v>1.3004196800376932E-2</v>
      </c>
      <c r="AD45" s="16">
        <f t="shared" ref="AD45:AF45" si="24">AD21*AD$3</f>
        <v>1.5310537815612266E-3</v>
      </c>
      <c r="AE45" s="16">
        <f t="shared" si="24"/>
        <v>5.993194547343788E-4</v>
      </c>
      <c r="AF45" s="16">
        <f t="shared" si="24"/>
        <v>1.0557295406555476E-2</v>
      </c>
      <c r="AG45" s="6">
        <f t="shared" si="5"/>
        <v>0.13002183728022196</v>
      </c>
      <c r="AH45" s="19">
        <f t="shared" si="6"/>
        <v>10</v>
      </c>
      <c r="AK45" s="15" t="s">
        <v>72</v>
      </c>
      <c r="AL45" s="6">
        <f t="shared" si="7"/>
        <v>1.2833506566209877E-2</v>
      </c>
      <c r="AM45" s="6">
        <f t="shared" si="8"/>
        <v>5.6389156767612705E-2</v>
      </c>
      <c r="AN45" s="16">
        <v>1.6613889391514234E-2</v>
      </c>
      <c r="AO45" s="6">
        <f t="shared" si="9"/>
        <v>4.418528455488515E-2</v>
      </c>
      <c r="AR45" s="15" t="s">
        <v>63</v>
      </c>
      <c r="AS45" s="6">
        <v>0.16653422653037492</v>
      </c>
    </row>
    <row r="46" spans="1:45" x14ac:dyDescent="0.2">
      <c r="Q46" s="15" t="s">
        <v>73</v>
      </c>
      <c r="R46" s="16">
        <f t="shared" si="3"/>
        <v>7.8929440727767038E-3</v>
      </c>
      <c r="S46" s="16">
        <f t="shared" si="3"/>
        <v>7.4117695297546901E-3</v>
      </c>
      <c r="T46" s="16">
        <f t="shared" si="3"/>
        <v>0</v>
      </c>
      <c r="U46" s="16">
        <f t="shared" si="3"/>
        <v>1.5179887032828261E-3</v>
      </c>
      <c r="V46" s="16">
        <f t="shared" si="3"/>
        <v>0</v>
      </c>
      <c r="W46" s="16">
        <f t="shared" si="3"/>
        <v>1.001900309528983E-2</v>
      </c>
      <c r="X46" s="16">
        <f t="shared" si="3"/>
        <v>1.3851775161814042E-2</v>
      </c>
      <c r="Y46" s="16">
        <f t="shared" si="3"/>
        <v>1.0937980004760371E-2</v>
      </c>
      <c r="Z46" s="16">
        <f t="shared" si="3"/>
        <v>4.4126218585645638E-6</v>
      </c>
      <c r="AA46" s="16">
        <f t="shared" si="3"/>
        <v>2.0012778507990645E-2</v>
      </c>
      <c r="AB46" s="16">
        <f t="shared" si="3"/>
        <v>8.2959778672099104E-4</v>
      </c>
      <c r="AC46" s="16">
        <f t="shared" si="3"/>
        <v>1.189447660945827E-2</v>
      </c>
      <c r="AD46" s="16">
        <f t="shared" ref="AD46:AF46" si="25">AD22*AD$3</f>
        <v>2.0657074830587978E-3</v>
      </c>
      <c r="AE46" s="16">
        <f t="shared" si="25"/>
        <v>6.0597855978698307E-3</v>
      </c>
      <c r="AF46" s="16">
        <f t="shared" si="25"/>
        <v>0</v>
      </c>
      <c r="AG46" s="6">
        <f t="shared" si="5"/>
        <v>9.2498219174635576E-2</v>
      </c>
      <c r="AH46" s="19">
        <f t="shared" si="6"/>
        <v>15</v>
      </c>
      <c r="AK46" s="15" t="s">
        <v>73</v>
      </c>
      <c r="AL46" s="6">
        <f t="shared" si="7"/>
        <v>1.682270230581422E-2</v>
      </c>
      <c r="AM46" s="6">
        <f t="shared" si="8"/>
        <v>3.4813170883722808E-2</v>
      </c>
      <c r="AN46" s="16">
        <v>2.0012778507990645E-2</v>
      </c>
      <c r="AO46" s="6">
        <f t="shared" si="9"/>
        <v>2.0849567477107891E-2</v>
      </c>
      <c r="AR46" s="15" t="s">
        <v>57</v>
      </c>
      <c r="AS46" s="6">
        <v>0.21933863049271551</v>
      </c>
    </row>
    <row r="47" spans="1:45" x14ac:dyDescent="0.2">
      <c r="Q47" s="15" t="s">
        <v>74</v>
      </c>
      <c r="R47" s="16">
        <f t="shared" si="3"/>
        <v>3.2832511221992954E-3</v>
      </c>
      <c r="S47" s="16">
        <f t="shared" si="3"/>
        <v>3.405587391452314E-3</v>
      </c>
      <c r="T47" s="16">
        <f t="shared" si="3"/>
        <v>6.8432953486979216E-5</v>
      </c>
      <c r="U47" s="16">
        <f t="shared" si="3"/>
        <v>2.3450099816954457E-5</v>
      </c>
      <c r="V47" s="16">
        <f t="shared" si="3"/>
        <v>1.6959167374330422E-3</v>
      </c>
      <c r="W47" s="16">
        <f t="shared" si="3"/>
        <v>1.2779340682767639E-3</v>
      </c>
      <c r="X47" s="16">
        <f t="shared" si="3"/>
        <v>1.1900684056858678E-3</v>
      </c>
      <c r="Y47" s="16">
        <f t="shared" si="3"/>
        <v>1.0937980004760371E-2</v>
      </c>
      <c r="Z47" s="16">
        <f t="shared" si="3"/>
        <v>4.1472229047606379E-4</v>
      </c>
      <c r="AA47" s="16">
        <f t="shared" si="3"/>
        <v>1.1950210581859442E-2</v>
      </c>
      <c r="AB47" s="16">
        <f t="shared" si="3"/>
        <v>4.7226606563487671E-3</v>
      </c>
      <c r="AC47" s="16">
        <f t="shared" si="3"/>
        <v>1.0089834551410937E-2</v>
      </c>
      <c r="AD47" s="16">
        <f t="shared" ref="AD47:AF47" si="26">AD23*AD$3</f>
        <v>7.5337567029203209E-4</v>
      </c>
      <c r="AE47" s="16">
        <f t="shared" si="26"/>
        <v>3.3295525263021049E-4</v>
      </c>
      <c r="AF47" s="16">
        <f t="shared" si="26"/>
        <v>1.3196619258194344E-2</v>
      </c>
      <c r="AG47" s="6">
        <f t="shared" si="5"/>
        <v>6.3342999044323375E-2</v>
      </c>
      <c r="AH47" s="19">
        <f t="shared" si="6"/>
        <v>20</v>
      </c>
      <c r="AK47" s="15" t="s">
        <v>74</v>
      </c>
      <c r="AL47" s="6">
        <f t="shared" si="7"/>
        <v>6.7807215669555432E-3</v>
      </c>
      <c r="AM47" s="6">
        <f t="shared" si="8"/>
        <v>1.5516621506632109E-2</v>
      </c>
      <c r="AN47" s="16">
        <v>1.1950210581859442E-2</v>
      </c>
      <c r="AO47" s="6">
        <f t="shared" si="9"/>
        <v>2.909544538887629E-2</v>
      </c>
      <c r="AR47" s="15" t="s">
        <v>70</v>
      </c>
      <c r="AS47" s="6">
        <v>0.23182429755466133</v>
      </c>
    </row>
    <row r="48" spans="1:45" x14ac:dyDescent="0.2">
      <c r="Q48" s="15" t="s">
        <v>75</v>
      </c>
      <c r="R48" s="16">
        <f t="shared" si="3"/>
        <v>2.5573152411177318E-3</v>
      </c>
      <c r="S48" s="16">
        <f t="shared" si="3"/>
        <v>2.1056866389795692E-3</v>
      </c>
      <c r="T48" s="16">
        <f t="shared" si="3"/>
        <v>1.7315441569150964E-3</v>
      </c>
      <c r="U48" s="16">
        <f t="shared" si="3"/>
        <v>6.935574166881121E-4</v>
      </c>
      <c r="V48" s="16">
        <f t="shared" si="3"/>
        <v>6.5010141601599958E-4</v>
      </c>
      <c r="W48" s="16">
        <f t="shared" si="3"/>
        <v>6.8156483641427417E-3</v>
      </c>
      <c r="X48" s="16">
        <f t="shared" si="3"/>
        <v>1.2253581951249514E-2</v>
      </c>
      <c r="Y48" s="16">
        <f t="shared" si="3"/>
        <v>1.6406970007140555E-2</v>
      </c>
      <c r="Z48" s="16">
        <f t="shared" si="3"/>
        <v>1.6786391101311683E-4</v>
      </c>
      <c r="AA48" s="16">
        <f t="shared" si="3"/>
        <v>5.2158583807179202E-3</v>
      </c>
      <c r="AB48" s="16">
        <f t="shared" si="3"/>
        <v>2.6801623329908832E-4</v>
      </c>
      <c r="AC48" s="16">
        <f t="shared" si="3"/>
        <v>0</v>
      </c>
      <c r="AD48" s="16">
        <f t="shared" ref="AD48:AF48" si="27">AD24*AD$3</f>
        <v>1.9198928371958236E-3</v>
      </c>
      <c r="AE48" s="16">
        <f t="shared" si="27"/>
        <v>2.257436612832827E-2</v>
      </c>
      <c r="AF48" s="16">
        <f t="shared" si="27"/>
        <v>2.6393238516388691E-3</v>
      </c>
      <c r="AG48" s="6">
        <f t="shared" si="5"/>
        <v>7.5999726534442424E-2</v>
      </c>
      <c r="AH48" s="19">
        <f t="shared" si="6"/>
        <v>17</v>
      </c>
      <c r="AK48" s="15" t="s">
        <v>75</v>
      </c>
      <c r="AL48" s="6">
        <f t="shared" si="7"/>
        <v>7.0881034537005087E-3</v>
      </c>
      <c r="AM48" s="6">
        <f t="shared" si="8"/>
        <v>3.6294165649561928E-2</v>
      </c>
      <c r="AN48" s="16">
        <v>5.2158583807179202E-3</v>
      </c>
      <c r="AO48" s="6">
        <f t="shared" si="9"/>
        <v>2.740159905046205E-2</v>
      </c>
      <c r="AR48" s="15" t="s">
        <v>61</v>
      </c>
      <c r="AS48" s="6">
        <v>0.23350580817162792</v>
      </c>
    </row>
    <row r="49" spans="17:45" x14ac:dyDescent="0.2">
      <c r="Q49" s="15" t="s">
        <v>76</v>
      </c>
      <c r="R49" s="16">
        <f t="shared" si="3"/>
        <v>2.2698030785182617E-3</v>
      </c>
      <c r="S49" s="16">
        <f t="shared" si="3"/>
        <v>3.7643114299559617E-3</v>
      </c>
      <c r="T49" s="16">
        <f t="shared" si="3"/>
        <v>2.5308304496226609E-4</v>
      </c>
      <c r="U49" s="16">
        <f t="shared" si="3"/>
        <v>5.6096242304790971E-5</v>
      </c>
      <c r="V49" s="16">
        <f t="shared" si="3"/>
        <v>8.7622364767373851E-4</v>
      </c>
      <c r="W49" s="16">
        <f t="shared" si="3"/>
        <v>4.8578533715427381E-3</v>
      </c>
      <c r="X49" s="16">
        <f t="shared" si="3"/>
        <v>1.1143938045284477E-3</v>
      </c>
      <c r="Y49" s="16">
        <f t="shared" si="3"/>
        <v>1.0937980004760371E-2</v>
      </c>
      <c r="Z49" s="16">
        <f t="shared" si="3"/>
        <v>5.9426363994289215E-6</v>
      </c>
      <c r="AA49" s="16">
        <f t="shared" si="3"/>
        <v>1.5196131033379178E-2</v>
      </c>
      <c r="AB49" s="16">
        <f t="shared" si="3"/>
        <v>1.3234692764930187E-3</v>
      </c>
      <c r="AC49" s="16">
        <f t="shared" si="3"/>
        <v>1.472264699893544E-2</v>
      </c>
      <c r="AD49" s="16">
        <f t="shared" ref="AD49:AF49" si="28">AD25*AD$3</f>
        <v>8.2628299322351907E-4</v>
      </c>
      <c r="AE49" s="16">
        <f t="shared" si="28"/>
        <v>5.7268303452396195E-3</v>
      </c>
      <c r="AF49" s="16">
        <f t="shared" si="28"/>
        <v>1.0557295406555476E-2</v>
      </c>
      <c r="AG49" s="6">
        <f t="shared" si="5"/>
        <v>7.2488343314472251E-2</v>
      </c>
      <c r="AH49" s="19">
        <f t="shared" si="6"/>
        <v>19</v>
      </c>
      <c r="AK49" s="15" t="s">
        <v>76</v>
      </c>
      <c r="AL49" s="6">
        <f t="shared" si="7"/>
        <v>6.34329379574128E-3</v>
      </c>
      <c r="AM49" s="6">
        <f t="shared" si="8"/>
        <v>1.7792393464904722E-2</v>
      </c>
      <c r="AN49" s="16">
        <v>1.5196131033379178E-2</v>
      </c>
      <c r="AO49" s="6">
        <f t="shared" si="9"/>
        <v>3.3156525020447074E-2</v>
      </c>
      <c r="AR49" s="15" t="s">
        <v>60</v>
      </c>
      <c r="AS49" s="6">
        <v>0.25712711259936899</v>
      </c>
    </row>
    <row r="50" spans="17:45" x14ac:dyDescent="0.2">
      <c r="Q50" s="15" t="s">
        <v>77</v>
      </c>
      <c r="R50" s="16">
        <f t="shared" si="3"/>
        <v>1.0687524237831384E-3</v>
      </c>
      <c r="S50" s="16">
        <f t="shared" si="3"/>
        <v>9.385331218626521E-4</v>
      </c>
      <c r="T50" s="16">
        <f t="shared" si="3"/>
        <v>7.844850309856713E-4</v>
      </c>
      <c r="U50" s="16">
        <f t="shared" si="3"/>
        <v>2.8846336722041801E-4</v>
      </c>
      <c r="V50" s="16">
        <f t="shared" si="3"/>
        <v>1.0316826819384341E-2</v>
      </c>
      <c r="W50" s="16">
        <f t="shared" si="3"/>
        <v>9.7122989189034066E-5</v>
      </c>
      <c r="X50" s="16">
        <f t="shared" si="3"/>
        <v>1.2389229803481715E-3</v>
      </c>
      <c r="Y50" s="16">
        <f t="shared" si="3"/>
        <v>1.0937980004760371E-2</v>
      </c>
      <c r="Z50" s="16">
        <f t="shared" si="3"/>
        <v>5.0623140068829949E-4</v>
      </c>
      <c r="AA50" s="16">
        <f t="shared" si="3"/>
        <v>5.4210602483427328E-3</v>
      </c>
      <c r="AB50" s="16">
        <f t="shared" si="3"/>
        <v>0</v>
      </c>
      <c r="AC50" s="16">
        <f t="shared" si="3"/>
        <v>8.4952851508676135E-3</v>
      </c>
      <c r="AD50" s="16">
        <f t="shared" ref="AD50:AF50" si="29">AD26*AD$3</f>
        <v>2.4302440977162323E-4</v>
      </c>
      <c r="AE50" s="16">
        <f t="shared" si="29"/>
        <v>1.9311404652552207E-3</v>
      </c>
      <c r="AF50" s="16">
        <f t="shared" si="29"/>
        <v>3.0352224293846989E-2</v>
      </c>
      <c r="AG50" s="6">
        <f t="shared" si="5"/>
        <v>7.2620052706306268E-2</v>
      </c>
      <c r="AH50" s="19">
        <f t="shared" si="6"/>
        <v>18</v>
      </c>
      <c r="AK50" s="15" t="s">
        <v>77</v>
      </c>
      <c r="AL50" s="6">
        <f t="shared" si="7"/>
        <v>3.0802339438518794E-3</v>
      </c>
      <c r="AM50" s="6">
        <f t="shared" si="8"/>
        <v>2.3097084194370218E-2</v>
      </c>
      <c r="AN50" s="16">
        <v>5.4210602483427328E-3</v>
      </c>
      <c r="AO50" s="6">
        <f t="shared" si="9"/>
        <v>4.102167431974145E-2</v>
      </c>
      <c r="AR50" s="15" t="s">
        <v>62</v>
      </c>
      <c r="AS50" s="6">
        <v>0.2969465573747338</v>
      </c>
    </row>
    <row r="51" spans="17:45" x14ac:dyDescent="0.2">
      <c r="Q51" s="15" t="s">
        <v>78</v>
      </c>
      <c r="R51" s="16">
        <f t="shared" si="3"/>
        <v>0</v>
      </c>
      <c r="S51" s="16">
        <f t="shared" si="3"/>
        <v>0</v>
      </c>
      <c r="T51" s="16">
        <f t="shared" si="3"/>
        <v>1.882014119113895E-6</v>
      </c>
      <c r="U51" s="16">
        <f t="shared" si="3"/>
        <v>0</v>
      </c>
      <c r="V51" s="16">
        <f t="shared" si="3"/>
        <v>0</v>
      </c>
      <c r="W51" s="16">
        <f t="shared" si="3"/>
        <v>1.7039120910356854E-3</v>
      </c>
      <c r="X51" s="16">
        <f t="shared" si="3"/>
        <v>2.5450205561099534E-4</v>
      </c>
      <c r="Y51" s="16">
        <f t="shared" si="3"/>
        <v>2.1875960009520742E-2</v>
      </c>
      <c r="Z51" s="16">
        <f t="shared" si="3"/>
        <v>4.3142547564327872E-5</v>
      </c>
      <c r="AA51" s="16">
        <f t="shared" si="3"/>
        <v>1.0495142793247149E-2</v>
      </c>
      <c r="AB51" s="16">
        <f t="shared" si="3"/>
        <v>2.2668585097306056E-4</v>
      </c>
      <c r="AC51" s="16">
        <f t="shared" si="3"/>
        <v>8.2043876250928235E-3</v>
      </c>
      <c r="AD51" s="16">
        <f t="shared" ref="AD51:AF51" si="30">AD27*AD$3</f>
        <v>3.4023417368027255E-4</v>
      </c>
      <c r="AE51" s="16">
        <f t="shared" si="30"/>
        <v>6.659105052604209E-5</v>
      </c>
      <c r="AF51" s="16">
        <f t="shared" si="30"/>
        <v>0</v>
      </c>
      <c r="AG51" s="6">
        <f t="shared" si="5"/>
        <v>4.3212440211370211E-2</v>
      </c>
      <c r="AH51" s="19">
        <f t="shared" si="6"/>
        <v>22</v>
      </c>
      <c r="AK51" s="15" t="s">
        <v>78</v>
      </c>
      <c r="AL51" s="6">
        <f t="shared" si="7"/>
        <v>1.882014119113895E-6</v>
      </c>
      <c r="AM51" s="6">
        <f t="shared" si="8"/>
        <v>2.3877516703731748E-2</v>
      </c>
      <c r="AN51" s="16">
        <v>1.0495142793247149E-2</v>
      </c>
      <c r="AO51" s="6">
        <f t="shared" si="9"/>
        <v>8.8378987002721999E-3</v>
      </c>
      <c r="AR51" s="15" t="s">
        <v>59</v>
      </c>
      <c r="AS51" s="6">
        <v>0.89204424828470574</v>
      </c>
    </row>
    <row r="52" spans="17:45" ht="16" x14ac:dyDescent="0.2">
      <c r="AF52" s="18" t="s">
        <v>80</v>
      </c>
      <c r="AG52" s="6">
        <f>MIN(AG30:AG51)</f>
        <v>4.3212440211370211E-2</v>
      </c>
    </row>
    <row r="53" spans="17:45" ht="16" x14ac:dyDescent="0.2">
      <c r="AF53" s="18" t="s">
        <v>81</v>
      </c>
      <c r="AG53" s="6">
        <f>MAX(AG30:AG51)</f>
        <v>0.89204424828470574</v>
      </c>
    </row>
  </sheetData>
  <sortState xmlns:xlrd2="http://schemas.microsoft.com/office/spreadsheetml/2017/richdata2" ref="AR30:AS51">
    <sortCondition ref="AS30:AS51"/>
  </sortState>
  <mergeCells count="6">
    <mergeCell ref="R1:U1"/>
    <mergeCell ref="V1:Z1"/>
    <mergeCell ref="AB1:AF1"/>
    <mergeCell ref="R4:U4"/>
    <mergeCell ref="V4:Z4"/>
    <mergeCell ref="AB4:AF4"/>
  </mergeCells>
  <phoneticPr fontId="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DF0D-C828-1A48-88A6-0DF1570144CF}">
  <dimension ref="B3:L39"/>
  <sheetViews>
    <sheetView topLeftCell="H1" workbookViewId="0">
      <selection activeCell="E37" sqref="E37"/>
    </sheetView>
  </sheetViews>
  <sheetFormatPr baseColWidth="10" defaultRowHeight="15" x14ac:dyDescent="0.2"/>
  <cols>
    <col min="2" max="2" width="17.1640625" customWidth="1"/>
    <col min="3" max="4" width="12.83203125" customWidth="1"/>
    <col min="5" max="5" width="14.33203125" customWidth="1"/>
    <col min="8" max="8" width="44.1640625" bestFit="1" customWidth="1"/>
  </cols>
  <sheetData>
    <row r="3" spans="2:12" ht="34" x14ac:dyDescent="0.2">
      <c r="B3" s="29" t="s">
        <v>30</v>
      </c>
      <c r="C3" s="29" t="s">
        <v>31</v>
      </c>
      <c r="D3" s="29" t="s">
        <v>32</v>
      </c>
      <c r="E3" s="29" t="s">
        <v>33</v>
      </c>
    </row>
    <row r="4" spans="2:12" ht="17" x14ac:dyDescent="0.2">
      <c r="B4" s="26" t="s">
        <v>34</v>
      </c>
      <c r="C4" s="27">
        <v>7.2830000000000004</v>
      </c>
      <c r="D4" s="27">
        <v>0.48599999999999999</v>
      </c>
      <c r="E4" s="27">
        <v>0.48599999999999999</v>
      </c>
    </row>
    <row r="5" spans="2:12" ht="17" x14ac:dyDescent="0.2">
      <c r="B5" s="26" t="s">
        <v>35</v>
      </c>
      <c r="C5" s="27">
        <v>2.2229999999999999</v>
      </c>
      <c r="D5" s="27">
        <v>0.14799999999999999</v>
      </c>
      <c r="E5" s="27">
        <v>0.63400000000000001</v>
      </c>
    </row>
    <row r="6" spans="2:12" ht="17" x14ac:dyDescent="0.2">
      <c r="B6" s="26" t="s">
        <v>36</v>
      </c>
      <c r="C6" s="27">
        <v>1.8260000000000001</v>
      </c>
      <c r="D6" s="27">
        <v>0.122</v>
      </c>
      <c r="E6" s="27">
        <v>0.755</v>
      </c>
    </row>
    <row r="7" spans="2:12" ht="17" x14ac:dyDescent="0.2">
      <c r="B7" s="26" t="s">
        <v>37</v>
      </c>
      <c r="C7" s="28">
        <v>1.244</v>
      </c>
      <c r="D7" s="28">
        <v>8.3000000000000004E-2</v>
      </c>
      <c r="E7" s="28">
        <v>0.83799999999999997</v>
      </c>
    </row>
    <row r="12" spans="2:12" ht="16" customHeight="1" x14ac:dyDescent="0.2">
      <c r="H12" s="34" t="s">
        <v>84</v>
      </c>
      <c r="I12" s="33" t="s">
        <v>0</v>
      </c>
      <c r="J12" s="33"/>
      <c r="K12" s="33"/>
      <c r="L12" s="33"/>
    </row>
    <row r="13" spans="2:12" ht="16" x14ac:dyDescent="0.2">
      <c r="H13" s="35"/>
      <c r="I13" s="30" t="s">
        <v>1</v>
      </c>
      <c r="J13" s="30" t="s">
        <v>2</v>
      </c>
      <c r="K13" s="30" t="s">
        <v>3</v>
      </c>
      <c r="L13" s="30" t="s">
        <v>4</v>
      </c>
    </row>
    <row r="14" spans="2:12" ht="16" x14ac:dyDescent="0.2">
      <c r="H14" s="2" t="s">
        <v>8</v>
      </c>
      <c r="I14" s="4">
        <v>0.96299999999999997</v>
      </c>
      <c r="J14" s="3">
        <v>4.3999999999999997E-2</v>
      </c>
      <c r="K14" s="3">
        <v>-0.11600000000000001</v>
      </c>
      <c r="L14" s="2">
        <v>0.06</v>
      </c>
    </row>
    <row r="15" spans="2:12" ht="16" x14ac:dyDescent="0.2">
      <c r="H15" s="2" t="s">
        <v>9</v>
      </c>
      <c r="I15" s="4">
        <v>0.96</v>
      </c>
      <c r="J15" s="3">
        <v>-0.18</v>
      </c>
      <c r="K15" s="3">
        <v>7.5999999999999998E-2</v>
      </c>
      <c r="L15" s="2">
        <v>4.4999999999999998E-2</v>
      </c>
    </row>
    <row r="16" spans="2:12" ht="16" x14ac:dyDescent="0.2">
      <c r="H16" s="2" t="s">
        <v>10</v>
      </c>
      <c r="I16" s="4">
        <v>0.95199999999999996</v>
      </c>
      <c r="J16" s="3">
        <v>-0.112</v>
      </c>
      <c r="K16" s="3">
        <v>-0.20300000000000001</v>
      </c>
      <c r="L16" s="2">
        <v>-3.0000000000000001E-3</v>
      </c>
    </row>
    <row r="17" spans="8:12" ht="16" x14ac:dyDescent="0.2">
      <c r="H17" s="2" t="s">
        <v>11</v>
      </c>
      <c r="I17" s="4">
        <v>0.95099999999999996</v>
      </c>
      <c r="J17" s="3">
        <v>-0.113</v>
      </c>
      <c r="K17" s="3">
        <v>-0.19700000000000001</v>
      </c>
      <c r="L17" s="2">
        <v>4.0000000000000001E-3</v>
      </c>
    </row>
    <row r="18" spans="8:12" ht="16" x14ac:dyDescent="0.2">
      <c r="H18" s="2" t="s">
        <v>12</v>
      </c>
      <c r="I18" s="4">
        <v>0.94599999999999995</v>
      </c>
      <c r="J18" s="3">
        <v>-6.2E-2</v>
      </c>
      <c r="K18" s="3">
        <v>-0.215</v>
      </c>
      <c r="L18" s="2">
        <v>5.2999999999999999E-2</v>
      </c>
    </row>
    <row r="19" spans="8:12" ht="16" x14ac:dyDescent="0.2">
      <c r="H19" s="2" t="s">
        <v>13</v>
      </c>
      <c r="I19" s="4">
        <v>0.89500000000000002</v>
      </c>
      <c r="J19" s="3">
        <v>9.5000000000000001E-2</v>
      </c>
      <c r="K19" s="3">
        <v>-8.4000000000000005E-2</v>
      </c>
      <c r="L19" s="2">
        <v>5.5E-2</v>
      </c>
    </row>
    <row r="20" spans="8:12" ht="16" x14ac:dyDescent="0.2">
      <c r="H20" s="2" t="s">
        <v>14</v>
      </c>
      <c r="I20" s="4">
        <v>0.88500000000000001</v>
      </c>
      <c r="J20" s="3">
        <v>-0.151</v>
      </c>
      <c r="K20" s="3">
        <v>0.16400000000000001</v>
      </c>
      <c r="L20" s="2">
        <v>0.09</v>
      </c>
    </row>
    <row r="21" spans="8:12" ht="16" x14ac:dyDescent="0.2">
      <c r="H21" s="2" t="s">
        <v>15</v>
      </c>
      <c r="I21" s="4">
        <v>0.78600000000000003</v>
      </c>
      <c r="J21" s="3">
        <v>0.45800000000000002</v>
      </c>
      <c r="K21" s="3">
        <v>0.14799999999999999</v>
      </c>
      <c r="L21" s="2">
        <v>0.12</v>
      </c>
    </row>
    <row r="22" spans="8:12" ht="16" x14ac:dyDescent="0.2">
      <c r="H22" s="2" t="s">
        <v>16</v>
      </c>
      <c r="I22" s="4">
        <v>0.54400000000000004</v>
      </c>
      <c r="J22" s="3">
        <v>-0.183</v>
      </c>
      <c r="K22" s="3">
        <v>0.30199999999999999</v>
      </c>
      <c r="L22" s="2">
        <v>-0.59599999999999997</v>
      </c>
    </row>
    <row r="23" spans="8:12" ht="16" x14ac:dyDescent="0.2">
      <c r="H23" s="2" t="s">
        <v>17</v>
      </c>
      <c r="I23" s="3">
        <v>-0.35399999999999998</v>
      </c>
      <c r="J23" s="4">
        <v>-0.7</v>
      </c>
      <c r="K23" s="3">
        <v>0.16400000000000001</v>
      </c>
      <c r="L23" s="2">
        <v>0.432</v>
      </c>
    </row>
    <row r="24" spans="8:12" ht="16" x14ac:dyDescent="0.2">
      <c r="H24" s="2" t="s">
        <v>19</v>
      </c>
      <c r="I24" s="3">
        <v>0.22800000000000001</v>
      </c>
      <c r="J24" s="3">
        <v>-0.318</v>
      </c>
      <c r="K24" s="4">
        <v>0.66700000000000004</v>
      </c>
      <c r="L24" s="2">
        <v>-0.126</v>
      </c>
    </row>
    <row r="25" spans="8:12" ht="16" x14ac:dyDescent="0.2">
      <c r="H25" s="2" t="s">
        <v>20</v>
      </c>
      <c r="I25" s="3">
        <v>0.20100000000000001</v>
      </c>
      <c r="J25" s="3">
        <v>-0.34699999999999998</v>
      </c>
      <c r="K25" s="4">
        <v>0.53100000000000003</v>
      </c>
      <c r="L25" s="2">
        <v>0.63300000000000001</v>
      </c>
    </row>
    <row r="26" spans="8:12" ht="16" x14ac:dyDescent="0.2">
      <c r="H26" s="2" t="s">
        <v>21</v>
      </c>
      <c r="I26" s="3">
        <v>0.10299999999999999</v>
      </c>
      <c r="J26" s="4">
        <v>0.73099999999999998</v>
      </c>
      <c r="K26" s="3">
        <v>0.499</v>
      </c>
      <c r="L26" s="2">
        <v>7.9000000000000001E-2</v>
      </c>
    </row>
    <row r="27" spans="8:12" ht="16" x14ac:dyDescent="0.2">
      <c r="H27" s="2" t="s">
        <v>22</v>
      </c>
      <c r="I27" s="3">
        <v>2.8000000000000001E-2</v>
      </c>
      <c r="J27" s="3">
        <v>9.5000000000000001E-2</v>
      </c>
      <c r="K27" s="4">
        <v>0.72399999999999998</v>
      </c>
      <c r="L27" s="2">
        <v>-0.309</v>
      </c>
    </row>
    <row r="28" spans="8:12" ht="16" x14ac:dyDescent="0.2">
      <c r="H28" s="2" t="s">
        <v>23</v>
      </c>
      <c r="I28" s="3">
        <v>1.2E-2</v>
      </c>
      <c r="J28" s="4">
        <v>0.79300000000000004</v>
      </c>
      <c r="K28" s="3">
        <v>7.3999999999999996E-2</v>
      </c>
      <c r="L28" s="2">
        <v>0.38700000000000001</v>
      </c>
    </row>
    <row r="29" spans="8:12" ht="16" x14ac:dyDescent="0.2">
      <c r="H29" s="2"/>
    </row>
    <row r="35" spans="2:3" x14ac:dyDescent="0.2">
      <c r="B35">
        <v>0.41399999999999998</v>
      </c>
      <c r="C35" s="36">
        <f>B35/$B$39*100%</f>
        <v>0.41399999999999998</v>
      </c>
    </row>
    <row r="36" spans="2:3" x14ac:dyDescent="0.2">
      <c r="B36">
        <v>0.30499999999999999</v>
      </c>
      <c r="C36" s="36">
        <f t="shared" ref="C36:C38" si="0">B36/$B$39*100%</f>
        <v>0.30499999999999999</v>
      </c>
    </row>
    <row r="37" spans="2:3" x14ac:dyDescent="0.2">
      <c r="B37">
        <v>2.4E-2</v>
      </c>
      <c r="C37" s="36">
        <f t="shared" si="0"/>
        <v>2.4E-2</v>
      </c>
    </row>
    <row r="38" spans="2:3" x14ac:dyDescent="0.2">
      <c r="B38">
        <v>0.25700000000000001</v>
      </c>
      <c r="C38" s="36">
        <f t="shared" si="0"/>
        <v>0.25700000000000001</v>
      </c>
    </row>
    <row r="39" spans="2:3" x14ac:dyDescent="0.2">
      <c r="B39">
        <f>SUM(B35:B38)</f>
        <v>1</v>
      </c>
    </row>
  </sheetData>
  <mergeCells count="2">
    <mergeCell ref="I12:L12"/>
    <mergeCell ref="H12:H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8C9A-3E1A-1640-860A-C33D18589143}">
  <dimension ref="A3:C25"/>
  <sheetViews>
    <sheetView workbookViewId="0">
      <selection activeCell="B19" sqref="B19"/>
    </sheetView>
  </sheetViews>
  <sheetFormatPr baseColWidth="10" defaultRowHeight="15" x14ac:dyDescent="0.2"/>
  <cols>
    <col min="2" max="2" width="24" customWidth="1"/>
    <col min="3" max="3" width="24.33203125" customWidth="1"/>
  </cols>
  <sheetData>
    <row r="3" spans="1:3" ht="16" x14ac:dyDescent="0.2">
      <c r="A3" s="24" t="s">
        <v>83</v>
      </c>
      <c r="B3" s="24" t="s">
        <v>56</v>
      </c>
      <c r="C3" s="24" t="s">
        <v>82</v>
      </c>
    </row>
    <row r="4" spans="1:3" x14ac:dyDescent="0.2">
      <c r="A4">
        <v>1</v>
      </c>
      <c r="B4" s="15" t="s">
        <v>59</v>
      </c>
      <c r="C4">
        <v>0.89204424828470574</v>
      </c>
    </row>
    <row r="5" spans="1:3" x14ac:dyDescent="0.2">
      <c r="A5">
        <v>2</v>
      </c>
      <c r="B5" s="15" t="s">
        <v>62</v>
      </c>
      <c r="C5">
        <v>0.2969465573747338</v>
      </c>
    </row>
    <row r="6" spans="1:3" x14ac:dyDescent="0.2">
      <c r="A6">
        <v>3</v>
      </c>
      <c r="B6" s="15" t="s">
        <v>60</v>
      </c>
      <c r="C6">
        <v>0.25712711259936899</v>
      </c>
    </row>
    <row r="7" spans="1:3" x14ac:dyDescent="0.2">
      <c r="A7">
        <v>4</v>
      </c>
      <c r="B7" s="15" t="s">
        <v>61</v>
      </c>
      <c r="C7">
        <v>0.23350580817162792</v>
      </c>
    </row>
    <row r="8" spans="1:3" x14ac:dyDescent="0.2">
      <c r="A8">
        <v>5</v>
      </c>
      <c r="B8" s="15" t="s">
        <v>70</v>
      </c>
      <c r="C8">
        <v>0.23182429755466133</v>
      </c>
    </row>
    <row r="9" spans="1:3" x14ac:dyDescent="0.2">
      <c r="A9">
        <v>6</v>
      </c>
      <c r="B9" s="15" t="s">
        <v>57</v>
      </c>
      <c r="C9">
        <v>0.21933863049271551</v>
      </c>
    </row>
    <row r="10" spans="1:3" x14ac:dyDescent="0.2">
      <c r="A10">
        <v>7</v>
      </c>
      <c r="B10" s="15" t="s">
        <v>63</v>
      </c>
      <c r="C10">
        <v>0.16653422653037492</v>
      </c>
    </row>
    <row r="11" spans="1:3" x14ac:dyDescent="0.2">
      <c r="A11">
        <v>8</v>
      </c>
      <c r="B11" s="15" t="s">
        <v>71</v>
      </c>
      <c r="C11">
        <v>0.14381642219394658</v>
      </c>
    </row>
    <row r="12" spans="1:3" x14ac:dyDescent="0.2">
      <c r="A12">
        <v>9</v>
      </c>
      <c r="B12" s="15" t="s">
        <v>69</v>
      </c>
      <c r="C12">
        <v>0.13895887081944952</v>
      </c>
    </row>
    <row r="13" spans="1:3" x14ac:dyDescent="0.2">
      <c r="A13">
        <v>10</v>
      </c>
      <c r="B13" s="15" t="s">
        <v>72</v>
      </c>
      <c r="C13">
        <v>0.13002183728022196</v>
      </c>
    </row>
    <row r="14" spans="1:3" x14ac:dyDescent="0.2">
      <c r="A14">
        <v>11</v>
      </c>
      <c r="B14" s="15" t="s">
        <v>65</v>
      </c>
      <c r="C14">
        <v>0.12420205833316587</v>
      </c>
    </row>
    <row r="15" spans="1:3" x14ac:dyDescent="0.2">
      <c r="A15">
        <v>12</v>
      </c>
      <c r="B15" s="15" t="s">
        <v>67</v>
      </c>
      <c r="C15">
        <v>0.10555907413979533</v>
      </c>
    </row>
    <row r="16" spans="1:3" x14ac:dyDescent="0.2">
      <c r="A16">
        <v>13</v>
      </c>
      <c r="B16" s="15" t="s">
        <v>58</v>
      </c>
      <c r="C16">
        <v>0.10454352724014165</v>
      </c>
    </row>
    <row r="17" spans="1:3" x14ac:dyDescent="0.2">
      <c r="A17">
        <v>14</v>
      </c>
      <c r="B17" s="15" t="s">
        <v>68</v>
      </c>
      <c r="C17">
        <v>9.2655227050770367E-2</v>
      </c>
    </row>
    <row r="18" spans="1:3" x14ac:dyDescent="0.2">
      <c r="A18">
        <v>15</v>
      </c>
      <c r="B18" s="15" t="s">
        <v>73</v>
      </c>
      <c r="C18">
        <v>9.2498219174635576E-2</v>
      </c>
    </row>
    <row r="19" spans="1:3" x14ac:dyDescent="0.2">
      <c r="A19">
        <v>16</v>
      </c>
      <c r="B19" s="15" t="s">
        <v>66</v>
      </c>
      <c r="C19">
        <v>8.0582177817979952E-2</v>
      </c>
    </row>
    <row r="20" spans="1:3" x14ac:dyDescent="0.2">
      <c r="A20">
        <v>17</v>
      </c>
      <c r="B20" s="15" t="s">
        <v>75</v>
      </c>
      <c r="C20">
        <v>7.5999726534442424E-2</v>
      </c>
    </row>
    <row r="21" spans="1:3" x14ac:dyDescent="0.2">
      <c r="A21">
        <v>18</v>
      </c>
      <c r="B21" s="15" t="s">
        <v>77</v>
      </c>
      <c r="C21">
        <v>7.2620052706306268E-2</v>
      </c>
    </row>
    <row r="22" spans="1:3" x14ac:dyDescent="0.2">
      <c r="A22">
        <v>19</v>
      </c>
      <c r="B22" s="15" t="s">
        <v>76</v>
      </c>
      <c r="C22">
        <v>7.2488343314472251E-2</v>
      </c>
    </row>
    <row r="23" spans="1:3" x14ac:dyDescent="0.2">
      <c r="A23">
        <v>20</v>
      </c>
      <c r="B23" s="15" t="s">
        <v>74</v>
      </c>
      <c r="C23">
        <v>6.3342999044323375E-2</v>
      </c>
    </row>
    <row r="24" spans="1:3" x14ac:dyDescent="0.2">
      <c r="A24">
        <v>21</v>
      </c>
      <c r="B24" s="15" t="s">
        <v>64</v>
      </c>
      <c r="C24">
        <v>5.6014407953970585E-2</v>
      </c>
    </row>
    <row r="25" spans="1:3" x14ac:dyDescent="0.2">
      <c r="A25">
        <v>22</v>
      </c>
      <c r="B25" s="15" t="s">
        <v>78</v>
      </c>
      <c r="C25">
        <v>4.3212440211370211E-2</v>
      </c>
    </row>
  </sheetData>
  <sortState xmlns:xlrd2="http://schemas.microsoft.com/office/spreadsheetml/2017/richdata2" ref="B4:C25">
    <sortCondition descending="1" ref="C4:C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KMO1</vt:lpstr>
      <vt:lpstr>COMPLOADING-1</vt:lpstr>
      <vt:lpstr>KMO-2</vt:lpstr>
      <vt:lpstr>COMPLOADING-2</vt:lpstr>
      <vt:lpstr>Sheet1</vt:lpstr>
      <vt:lpstr>Hasil Indeks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 Wilianto</dc:creator>
  <cp:lastModifiedBy>Microsoft Office User</cp:lastModifiedBy>
  <dcterms:created xsi:type="dcterms:W3CDTF">2025-05-28T04:57:15Z</dcterms:created>
  <dcterms:modified xsi:type="dcterms:W3CDTF">2025-06-25T02:22:46Z</dcterms:modified>
</cp:coreProperties>
</file>