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8145"/>
  </bookViews>
  <sheets>
    <sheet name="Data " sheetId="1" r:id="rId1"/>
    <sheet name="PEMBOBOTAN" sheetId="3" r:id="rId2"/>
    <sheet name="STANDARDISASI" sheetId="6" r:id="rId3"/>
    <sheet name="hirarki" sheetId="7" r:id="rId4"/>
    <sheet name="short hirarki" sheetId="9" r:id="rId5"/>
    <sheet name="resume" sheetId="10" r:id="rId6"/>
    <sheet name="Sheet1" sheetId="11" r:id="rId7"/>
  </sheets>
  <definedNames>
    <definedName name="_xlnm._FilterDatabase" localSheetId="0" hidden="1">'Data '!$1:$17</definedName>
    <definedName name="_xlnm._FilterDatabase" localSheetId="3" hidden="1">hirarki!$1:$17</definedName>
    <definedName name="_xlnm._FilterDatabase" localSheetId="1" hidden="1">PEMBOBOTAN!$1:$17</definedName>
    <definedName name="_xlnm._FilterDatabase" localSheetId="4" hidden="1">'short hirarki'!$1:$17</definedName>
    <definedName name="_xlnm._FilterDatabase" localSheetId="2" hidden="1">STANDARDISASI!$1:$17</definedName>
    <definedName name="_xlnm.Print_Area" localSheetId="4">'short hirarki'!$A$1:$P$28</definedName>
    <definedName name="_xlnm.Print_Titles" localSheetId="4">'short hirarki'!$A:$B</definedName>
  </definedNames>
  <calcPr calcId="144525"/>
</workbook>
</file>

<file path=xl/calcChain.xml><?xml version="1.0" encoding="utf-8"?>
<calcChain xmlns="http://schemas.openxmlformats.org/spreadsheetml/2006/main">
  <c r="E4" i="3" l="1"/>
  <c r="F4" i="3"/>
  <c r="G4" i="3"/>
  <c r="J4" i="3"/>
  <c r="K4" i="3"/>
  <c r="L4" i="3"/>
  <c r="E5" i="3"/>
  <c r="F5" i="3"/>
  <c r="G5" i="3"/>
  <c r="J5" i="3"/>
  <c r="K5" i="3"/>
  <c r="L5" i="3"/>
  <c r="E6" i="3"/>
  <c r="F6" i="3"/>
  <c r="G6" i="3"/>
  <c r="J6" i="3"/>
  <c r="K6" i="3"/>
  <c r="L6" i="3"/>
  <c r="E7" i="3"/>
  <c r="F7" i="3"/>
  <c r="G7" i="3"/>
  <c r="J7" i="3"/>
  <c r="K7" i="3"/>
  <c r="L7" i="3"/>
  <c r="E8" i="3"/>
  <c r="F8" i="3"/>
  <c r="G8" i="3"/>
  <c r="J8" i="3"/>
  <c r="K8" i="3"/>
  <c r="L8" i="3"/>
  <c r="E9" i="3"/>
  <c r="F9" i="3"/>
  <c r="G9" i="3"/>
  <c r="J9" i="3"/>
  <c r="K9" i="3"/>
  <c r="L9" i="3"/>
  <c r="E10" i="3"/>
  <c r="F10" i="3"/>
  <c r="G10" i="3"/>
  <c r="J10" i="3"/>
  <c r="K10" i="3"/>
  <c r="L10" i="3"/>
  <c r="E11" i="3"/>
  <c r="F11" i="3"/>
  <c r="G11" i="3"/>
  <c r="J11" i="3"/>
  <c r="K11" i="3"/>
  <c r="L11" i="3"/>
  <c r="E12" i="3"/>
  <c r="F12" i="3"/>
  <c r="G12" i="3"/>
  <c r="J12" i="3"/>
  <c r="K12" i="3"/>
  <c r="L12" i="3"/>
  <c r="E13" i="3"/>
  <c r="F13" i="3"/>
  <c r="G13" i="3"/>
  <c r="J13" i="3"/>
  <c r="K13" i="3"/>
  <c r="L13" i="3"/>
  <c r="E14" i="3"/>
  <c r="F14" i="3"/>
  <c r="G14" i="3"/>
  <c r="J14" i="3"/>
  <c r="K14" i="3"/>
  <c r="L14" i="3"/>
  <c r="E15" i="3"/>
  <c r="F15" i="3"/>
  <c r="G15" i="3"/>
  <c r="J15" i="3"/>
  <c r="K15" i="3"/>
  <c r="L15" i="3"/>
  <c r="E16" i="3"/>
  <c r="F16" i="3"/>
  <c r="G16" i="3"/>
  <c r="J16" i="3"/>
  <c r="K16" i="3"/>
  <c r="L16" i="3"/>
  <c r="E17" i="3"/>
  <c r="F17" i="3"/>
  <c r="G17" i="3"/>
  <c r="J17" i="3"/>
  <c r="K17" i="3"/>
  <c r="L17" i="3"/>
  <c r="F3" i="3"/>
  <c r="G3" i="3"/>
  <c r="J3" i="3"/>
  <c r="K3" i="3"/>
  <c r="L3" i="3"/>
  <c r="E3" i="3"/>
  <c r="F23" i="1"/>
  <c r="G23" i="1"/>
  <c r="J23" i="1"/>
  <c r="K23" i="1"/>
  <c r="L23" i="1"/>
  <c r="E22" i="1"/>
  <c r="H18" i="10" l="1"/>
  <c r="H21" i="10" s="1"/>
  <c r="G21" i="10"/>
  <c r="H19" i="10"/>
  <c r="G19" i="10"/>
  <c r="G18" i="10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E19" i="1"/>
  <c r="E23" i="1" s="1"/>
  <c r="F19" i="1"/>
  <c r="G19" i="1"/>
  <c r="H19" i="1"/>
  <c r="H23" i="1" s="1"/>
  <c r="I19" i="1"/>
  <c r="I23" i="1" s="1"/>
  <c r="J19" i="1"/>
  <c r="K19" i="1"/>
  <c r="L19" i="1"/>
  <c r="M19" i="1"/>
  <c r="M23" i="1" s="1"/>
  <c r="E20" i="1"/>
  <c r="F20" i="1"/>
  <c r="G20" i="1"/>
  <c r="H20" i="1"/>
  <c r="I20" i="1"/>
  <c r="J20" i="1"/>
  <c r="K20" i="1"/>
  <c r="L20" i="1"/>
  <c r="M20" i="1"/>
  <c r="E21" i="1"/>
  <c r="F21" i="1"/>
  <c r="G21" i="1"/>
  <c r="H21" i="1"/>
  <c r="I21" i="1"/>
  <c r="J21" i="1"/>
  <c r="K21" i="1"/>
  <c r="L21" i="1"/>
  <c r="M21" i="1"/>
  <c r="F22" i="1"/>
  <c r="G22" i="1"/>
  <c r="H22" i="1"/>
  <c r="I22" i="1"/>
  <c r="J22" i="1"/>
  <c r="K22" i="1"/>
  <c r="L22" i="1"/>
  <c r="M22" i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M8" i="3" l="1"/>
  <c r="M16" i="3"/>
  <c r="M6" i="3"/>
  <c r="M5" i="3"/>
  <c r="M17" i="3"/>
  <c r="M7" i="3"/>
  <c r="M15" i="3"/>
  <c r="M14" i="3"/>
  <c r="M19" i="3" s="1"/>
  <c r="M23" i="3" s="1"/>
  <c r="M13" i="3"/>
  <c r="M10" i="3"/>
  <c r="M4" i="3"/>
  <c r="M12" i="3"/>
  <c r="M11" i="3"/>
  <c r="M3" i="3"/>
  <c r="M9" i="3"/>
  <c r="H3" i="3"/>
  <c r="H5" i="3"/>
  <c r="H7" i="3"/>
  <c r="H8" i="3"/>
  <c r="H10" i="3"/>
  <c r="H11" i="3"/>
  <c r="H12" i="3"/>
  <c r="H15" i="3"/>
  <c r="H17" i="3"/>
  <c r="H6" i="3"/>
  <c r="H9" i="3"/>
  <c r="H13" i="3"/>
  <c r="H16" i="3"/>
  <c r="H4" i="3"/>
  <c r="H14" i="3"/>
  <c r="I8" i="3"/>
  <c r="I16" i="3"/>
  <c r="I9" i="3"/>
  <c r="I17" i="3"/>
  <c r="I10" i="3"/>
  <c r="I11" i="3"/>
  <c r="I4" i="3"/>
  <c r="I12" i="3"/>
  <c r="I7" i="3"/>
  <c r="I15" i="3"/>
  <c r="I5" i="3"/>
  <c r="I13" i="3"/>
  <c r="I6" i="3"/>
  <c r="I19" i="3" s="1"/>
  <c r="I23" i="3" s="1"/>
  <c r="I14" i="3"/>
  <c r="I3" i="3"/>
  <c r="H21" i="3"/>
  <c r="L19" i="3"/>
  <c r="L23" i="3" s="1"/>
  <c r="L21" i="3"/>
  <c r="L20" i="3"/>
  <c r="L3" i="6" s="1"/>
  <c r="L22" i="3"/>
  <c r="E21" i="3"/>
  <c r="E19" i="3"/>
  <c r="E23" i="3" s="1"/>
  <c r="F22" i="3"/>
  <c r="F21" i="3"/>
  <c r="F20" i="3"/>
  <c r="F19" i="3"/>
  <c r="F23" i="3" s="1"/>
  <c r="H19" i="3"/>
  <c r="H23" i="3" s="1"/>
  <c r="J20" i="3"/>
  <c r="J19" i="3"/>
  <c r="J23" i="3" s="1"/>
  <c r="J22" i="3"/>
  <c r="J21" i="3"/>
  <c r="E22" i="3"/>
  <c r="G22" i="3"/>
  <c r="G21" i="3"/>
  <c r="G20" i="3"/>
  <c r="G19" i="3"/>
  <c r="G23" i="3" s="1"/>
  <c r="K20" i="3"/>
  <c r="K19" i="3"/>
  <c r="K23" i="3" s="1"/>
  <c r="K22" i="3"/>
  <c r="K21" i="3"/>
  <c r="E20" i="3"/>
  <c r="E9" i="6" s="1"/>
  <c r="M20" i="3" l="1"/>
  <c r="M17" i="6" s="1"/>
  <c r="M21" i="3"/>
  <c r="M22" i="3"/>
  <c r="H22" i="3"/>
  <c r="H20" i="3"/>
  <c r="I22" i="3"/>
  <c r="I7" i="6" s="1"/>
  <c r="I20" i="3"/>
  <c r="I21" i="3"/>
  <c r="J4" i="9"/>
  <c r="I8" i="7"/>
  <c r="I4" i="9"/>
  <c r="K8" i="6"/>
  <c r="I15" i="6"/>
  <c r="G6" i="7"/>
  <c r="L8" i="6"/>
  <c r="K16" i="6"/>
  <c r="F15" i="9"/>
  <c r="E12" i="9"/>
  <c r="K12" i="7"/>
  <c r="G9" i="9"/>
  <c r="E8" i="7"/>
  <c r="J16" i="7"/>
  <c r="J13" i="9"/>
  <c r="E12" i="7"/>
  <c r="L12" i="6"/>
  <c r="J14" i="6"/>
  <c r="G17" i="7"/>
  <c r="J5" i="9"/>
  <c r="G4" i="7"/>
  <c r="J13" i="6"/>
  <c r="E5" i="7"/>
  <c r="G13" i="7"/>
  <c r="I6" i="6"/>
  <c r="I17" i="9"/>
  <c r="J13" i="7"/>
  <c r="G16" i="9"/>
  <c r="K3" i="9"/>
  <c r="G3" i="7"/>
  <c r="G3" i="9"/>
  <c r="I14" i="6"/>
  <c r="J3" i="7"/>
  <c r="I12" i="6"/>
  <c r="G15" i="9"/>
  <c r="J3" i="9"/>
  <c r="I7" i="7"/>
  <c r="K10" i="6"/>
  <c r="I3" i="7"/>
  <c r="G5" i="9"/>
  <c r="I11" i="6"/>
  <c r="J10" i="6"/>
  <c r="G15" i="7"/>
  <c r="K5" i="7"/>
  <c r="I12" i="9"/>
  <c r="K3" i="6"/>
  <c r="G3" i="6"/>
  <c r="I5" i="9"/>
  <c r="K16" i="7"/>
  <c r="G7" i="7"/>
  <c r="I14" i="7"/>
  <c r="I15" i="7"/>
  <c r="K6" i="7"/>
  <c r="J15" i="6"/>
  <c r="J17" i="7"/>
  <c r="G16" i="7"/>
  <c r="G6" i="6"/>
  <c r="J7" i="9"/>
  <c r="I6" i="7"/>
  <c r="G6" i="9"/>
  <c r="G8" i="7"/>
  <c r="F4" i="9"/>
  <c r="F5" i="7"/>
  <c r="F5" i="6"/>
  <c r="F6" i="6"/>
  <c r="F9" i="6"/>
  <c r="F17" i="9"/>
  <c r="F14" i="6"/>
  <c r="F5" i="9"/>
  <c r="F17" i="7"/>
  <c r="F3" i="7"/>
  <c r="F16" i="7"/>
  <c r="F12" i="7"/>
  <c r="F12" i="6"/>
  <c r="F13" i="6"/>
  <c r="F7" i="6"/>
  <c r="F11" i="7"/>
  <c r="F10" i="7"/>
  <c r="F16" i="6"/>
  <c r="F13" i="9"/>
  <c r="F6" i="9"/>
  <c r="F10" i="9"/>
  <c r="F11" i="6"/>
  <c r="F4" i="7"/>
  <c r="F15" i="7"/>
  <c r="F16" i="9"/>
  <c r="F9" i="7"/>
  <c r="K7" i="7"/>
  <c r="K15" i="7"/>
  <c r="K17" i="6"/>
  <c r="K7" i="9"/>
  <c r="K6" i="9"/>
  <c r="K11" i="6"/>
  <c r="K13" i="7"/>
  <c r="K13" i="9"/>
  <c r="K5" i="9"/>
  <c r="K8" i="9"/>
  <c r="K14" i="6"/>
  <c r="K9" i="6"/>
  <c r="K14" i="7"/>
  <c r="K9" i="7"/>
  <c r="K10" i="7"/>
  <c r="K6" i="6"/>
  <c r="K11" i="9"/>
  <c r="K10" i="9"/>
  <c r="K14" i="9"/>
  <c r="K4" i="6"/>
  <c r="K8" i="7"/>
  <c r="K4" i="9"/>
  <c r="K4" i="7"/>
  <c r="K12" i="9"/>
  <c r="G14" i="6"/>
  <c r="G4" i="6"/>
  <c r="G13" i="9"/>
  <c r="G12" i="9"/>
  <c r="G8" i="9"/>
  <c r="G14" i="9"/>
  <c r="G15" i="6"/>
  <c r="J9" i="7"/>
  <c r="J8" i="9"/>
  <c r="J12" i="7"/>
  <c r="J17" i="6"/>
  <c r="J10" i="9"/>
  <c r="J16" i="9"/>
  <c r="J5" i="6"/>
  <c r="J17" i="9"/>
  <c r="J7" i="7"/>
  <c r="J8" i="7"/>
  <c r="J5" i="7"/>
  <c r="J12" i="9"/>
  <c r="J11" i="9"/>
  <c r="J8" i="6"/>
  <c r="J11" i="7"/>
  <c r="J15" i="9"/>
  <c r="J16" i="6"/>
  <c r="J9" i="6"/>
  <c r="J11" i="6"/>
  <c r="J14" i="9"/>
  <c r="J10" i="7"/>
  <c r="J6" i="7"/>
  <c r="J9" i="9"/>
  <c r="J6" i="6"/>
  <c r="K5" i="6"/>
  <c r="L8" i="7"/>
  <c r="K3" i="7"/>
  <c r="G13" i="6"/>
  <c r="J14" i="7"/>
  <c r="K12" i="6"/>
  <c r="G10" i="7"/>
  <c r="G11" i="9"/>
  <c r="F3" i="9"/>
  <c r="J3" i="6"/>
  <c r="K15" i="9"/>
  <c r="F17" i="6"/>
  <c r="K17" i="9"/>
  <c r="K17" i="7"/>
  <c r="G12" i="6"/>
  <c r="J7" i="6"/>
  <c r="G11" i="7"/>
  <c r="F14" i="7"/>
  <c r="F14" i="9"/>
  <c r="F7" i="9"/>
  <c r="F3" i="6"/>
  <c r="E13" i="6"/>
  <c r="E16" i="9"/>
  <c r="F12" i="9"/>
  <c r="E15" i="6"/>
  <c r="F8" i="9"/>
  <c r="L8" i="9"/>
  <c r="L16" i="6"/>
  <c r="L16" i="9"/>
  <c r="L5" i="9"/>
  <c r="L12" i="9"/>
  <c r="F15" i="6"/>
  <c r="J15" i="7"/>
  <c r="E7" i="9"/>
  <c r="F6" i="7"/>
  <c r="E13" i="7"/>
  <c r="E10" i="6"/>
  <c r="F8" i="6"/>
  <c r="E6" i="7"/>
  <c r="E10" i="9"/>
  <c r="K13" i="6"/>
  <c r="L12" i="7"/>
  <c r="J4" i="6"/>
  <c r="G7" i="9"/>
  <c r="F7" i="7"/>
  <c r="E17" i="6"/>
  <c r="E11" i="7"/>
  <c r="E7" i="7"/>
  <c r="E7" i="6"/>
  <c r="E14" i="9"/>
  <c r="E11" i="6"/>
  <c r="E11" i="9"/>
  <c r="E17" i="7"/>
  <c r="E3" i="9"/>
  <c r="E17" i="9"/>
  <c r="E12" i="6"/>
  <c r="E8" i="6"/>
  <c r="E16" i="6"/>
  <c r="E14" i="6"/>
  <c r="E5" i="6"/>
  <c r="E8" i="9"/>
  <c r="E15" i="7"/>
  <c r="E10" i="7"/>
  <c r="E14" i="7"/>
  <c r="E4" i="9"/>
  <c r="E3" i="6"/>
  <c r="E6" i="6"/>
  <c r="E4" i="7"/>
  <c r="E6" i="9"/>
  <c r="E5" i="9"/>
  <c r="E16" i="7"/>
  <c r="E9" i="9"/>
  <c r="E9" i="7"/>
  <c r="K16" i="9"/>
  <c r="E15" i="9"/>
  <c r="G9" i="6"/>
  <c r="F8" i="7"/>
  <c r="E13" i="9"/>
  <c r="F10" i="6"/>
  <c r="L16" i="7"/>
  <c r="K9" i="9"/>
  <c r="J12" i="6"/>
  <c r="L3" i="7"/>
  <c r="K11" i="7"/>
  <c r="J4" i="7"/>
  <c r="F11" i="9"/>
  <c r="F13" i="7"/>
  <c r="E4" i="6"/>
  <c r="E3" i="7"/>
  <c r="F9" i="9"/>
  <c r="M9" i="6"/>
  <c r="F4" i="6"/>
  <c r="K15" i="6"/>
  <c r="J6" i="9"/>
  <c r="K7" i="6"/>
  <c r="G17" i="6"/>
  <c r="G17" i="9"/>
  <c r="G16" i="6"/>
  <c r="I5" i="7"/>
  <c r="G10" i="9"/>
  <c r="G14" i="7"/>
  <c r="I3" i="6"/>
  <c r="I3" i="9"/>
  <c r="I10" i="9"/>
  <c r="G5" i="7"/>
  <c r="G4" i="9"/>
  <c r="G5" i="6"/>
  <c r="I12" i="7"/>
  <c r="I9" i="7"/>
  <c r="I16" i="9"/>
  <c r="I13" i="9"/>
  <c r="I17" i="6"/>
  <c r="G9" i="7"/>
  <c r="I10" i="7"/>
  <c r="G10" i="6"/>
  <c r="I13" i="6"/>
  <c r="I4" i="6"/>
  <c r="G7" i="6"/>
  <c r="L3" i="9"/>
  <c r="L11" i="9"/>
  <c r="L4" i="7"/>
  <c r="L15" i="6"/>
  <c r="L14" i="7"/>
  <c r="L9" i="7"/>
  <c r="L13" i="6"/>
  <c r="L4" i="9"/>
  <c r="L6" i="7"/>
  <c r="L9" i="6"/>
  <c r="L10" i="7"/>
  <c r="L17" i="7"/>
  <c r="L17" i="9"/>
  <c r="L17" i="6"/>
  <c r="L13" i="7"/>
  <c r="L13" i="9"/>
  <c r="L9" i="9"/>
  <c r="L6" i="6"/>
  <c r="L5" i="7"/>
  <c r="L7" i="6"/>
  <c r="L4" i="6"/>
  <c r="L11" i="7"/>
  <c r="L10" i="9"/>
  <c r="L7" i="9"/>
  <c r="L7" i="7"/>
  <c r="L14" i="9"/>
  <c r="L5" i="6"/>
  <c r="L11" i="6"/>
  <c r="L15" i="7"/>
  <c r="L14" i="6"/>
  <c r="L6" i="9"/>
  <c r="L15" i="9"/>
  <c r="L10" i="6"/>
  <c r="G8" i="6"/>
  <c r="G12" i="7"/>
  <c r="G11" i="6"/>
  <c r="I7" i="9"/>
  <c r="I8" i="9"/>
  <c r="I11" i="7"/>
  <c r="M8" i="9" l="1"/>
  <c r="M4" i="6"/>
  <c r="M15" i="6"/>
  <c r="M7" i="7"/>
  <c r="M17" i="7"/>
  <c r="M5" i="7"/>
  <c r="N5" i="7" s="1"/>
  <c r="O5" i="7" s="1"/>
  <c r="M10" i="9"/>
  <c r="M8" i="7"/>
  <c r="M3" i="9"/>
  <c r="M10" i="7"/>
  <c r="M13" i="6"/>
  <c r="M5" i="9"/>
  <c r="M8" i="6"/>
  <c r="M10" i="6"/>
  <c r="M13" i="9"/>
  <c r="M16" i="9"/>
  <c r="N16" i="9" s="1"/>
  <c r="O16" i="9" s="1"/>
  <c r="M15" i="7"/>
  <c r="M6" i="6"/>
  <c r="M9" i="9"/>
  <c r="N9" i="9" s="1"/>
  <c r="O9" i="9" s="1"/>
  <c r="M3" i="7"/>
  <c r="M12" i="6"/>
  <c r="M14" i="6"/>
  <c r="M11" i="7"/>
  <c r="M9" i="7"/>
  <c r="M17" i="9"/>
  <c r="N17" i="9" s="1"/>
  <c r="O17" i="9" s="1"/>
  <c r="M11" i="6"/>
  <c r="M12" i="9"/>
  <c r="M5" i="6"/>
  <c r="M16" i="6"/>
  <c r="M3" i="6"/>
  <c r="M19" i="6" s="1"/>
  <c r="M22" i="6" s="1"/>
  <c r="M6" i="9"/>
  <c r="M14" i="7"/>
  <c r="M7" i="6"/>
  <c r="M14" i="9"/>
  <c r="M6" i="7"/>
  <c r="M4" i="9"/>
  <c r="M12" i="7"/>
  <c r="M4" i="7"/>
  <c r="M7" i="9"/>
  <c r="N7" i="9" s="1"/>
  <c r="O7" i="9" s="1"/>
  <c r="M13" i="7"/>
  <c r="M16" i="7"/>
  <c r="N16" i="7" s="1"/>
  <c r="O16" i="7" s="1"/>
  <c r="M15" i="9"/>
  <c r="M11" i="9"/>
  <c r="H10" i="6"/>
  <c r="H6" i="9"/>
  <c r="H7" i="9"/>
  <c r="H9" i="6"/>
  <c r="H3" i="7"/>
  <c r="H17" i="9"/>
  <c r="H16" i="9"/>
  <c r="H7" i="7"/>
  <c r="H8" i="9"/>
  <c r="H13" i="9"/>
  <c r="H5" i="9"/>
  <c r="N5" i="9" s="1"/>
  <c r="O5" i="9" s="1"/>
  <c r="H6" i="7"/>
  <c r="H4" i="6"/>
  <c r="H16" i="7"/>
  <c r="H13" i="6"/>
  <c r="H4" i="7"/>
  <c r="H14" i="6"/>
  <c r="H12" i="7"/>
  <c r="H14" i="7"/>
  <c r="H9" i="9"/>
  <c r="H17" i="6"/>
  <c r="H8" i="6"/>
  <c r="H8" i="7"/>
  <c r="H9" i="7"/>
  <c r="H6" i="6"/>
  <c r="H14" i="9"/>
  <c r="N14" i="9" s="1"/>
  <c r="O14" i="9" s="1"/>
  <c r="H3" i="6"/>
  <c r="H13" i="7"/>
  <c r="H12" i="6"/>
  <c r="H15" i="7"/>
  <c r="H16" i="6"/>
  <c r="H11" i="9"/>
  <c r="H7" i="6"/>
  <c r="H15" i="9"/>
  <c r="H10" i="7"/>
  <c r="N10" i="7" s="1"/>
  <c r="O10" i="7" s="1"/>
  <c r="H15" i="6"/>
  <c r="H11" i="7"/>
  <c r="H11" i="6"/>
  <c r="H5" i="7"/>
  <c r="H4" i="9"/>
  <c r="N4" i="9" s="1"/>
  <c r="H12" i="9"/>
  <c r="H5" i="6"/>
  <c r="H10" i="9"/>
  <c r="H3" i="9"/>
  <c r="H17" i="7"/>
  <c r="N7" i="7"/>
  <c r="O7" i="7" s="1"/>
  <c r="I5" i="6"/>
  <c r="I20" i="6" s="1"/>
  <c r="I8" i="6"/>
  <c r="I9" i="9"/>
  <c r="I11" i="9"/>
  <c r="I16" i="7"/>
  <c r="I17" i="7"/>
  <c r="I6" i="9"/>
  <c r="I10" i="6"/>
  <c r="I15" i="9"/>
  <c r="I9" i="6"/>
  <c r="I13" i="7"/>
  <c r="I4" i="7"/>
  <c r="I16" i="6"/>
  <c r="I21" i="6" s="1"/>
  <c r="I14" i="9"/>
  <c r="G20" i="9"/>
  <c r="K19" i="9"/>
  <c r="J19" i="9"/>
  <c r="K21" i="9"/>
  <c r="K18" i="9"/>
  <c r="N8" i="9"/>
  <c r="O8" i="9" s="1"/>
  <c r="K20" i="9"/>
  <c r="N6" i="7"/>
  <c r="O6" i="7" s="1"/>
  <c r="L21" i="6"/>
  <c r="K21" i="6"/>
  <c r="G21" i="7"/>
  <c r="G19" i="6"/>
  <c r="G22" i="6" s="1"/>
  <c r="J21" i="7"/>
  <c r="N10" i="9"/>
  <c r="O10" i="9" s="1"/>
  <c r="J20" i="7"/>
  <c r="F21" i="6"/>
  <c r="F20" i="6"/>
  <c r="F19" i="6"/>
  <c r="F22" i="6" s="1"/>
  <c r="K21" i="7"/>
  <c r="K18" i="7"/>
  <c r="K19" i="7"/>
  <c r="K20" i="7"/>
  <c r="J19" i="7"/>
  <c r="E21" i="7"/>
  <c r="E19" i="7"/>
  <c r="E18" i="7"/>
  <c r="E20" i="7"/>
  <c r="I18" i="7"/>
  <c r="J18" i="9"/>
  <c r="G18" i="9"/>
  <c r="J18" i="7"/>
  <c r="L21" i="7"/>
  <c r="L18" i="7"/>
  <c r="L19" i="7"/>
  <c r="L20" i="7"/>
  <c r="E21" i="6"/>
  <c r="E19" i="6"/>
  <c r="E22" i="6" s="1"/>
  <c r="E20" i="6"/>
  <c r="J20" i="9"/>
  <c r="G19" i="9"/>
  <c r="J20" i="6"/>
  <c r="J19" i="6"/>
  <c r="J22" i="6" s="1"/>
  <c r="J21" i="6"/>
  <c r="J21" i="9"/>
  <c r="G19" i="7"/>
  <c r="L20" i="6"/>
  <c r="G21" i="9"/>
  <c r="G20" i="6"/>
  <c r="K19" i="6"/>
  <c r="K22" i="6" s="1"/>
  <c r="L21" i="9"/>
  <c r="L19" i="9"/>
  <c r="L18" i="9"/>
  <c r="L20" i="9"/>
  <c r="G18" i="7"/>
  <c r="G20" i="7"/>
  <c r="L19" i="6"/>
  <c r="L22" i="6" s="1"/>
  <c r="G21" i="6"/>
  <c r="I21" i="9"/>
  <c r="I19" i="9"/>
  <c r="I18" i="9"/>
  <c r="F20" i="9"/>
  <c r="F18" i="9"/>
  <c r="F21" i="9"/>
  <c r="F19" i="9"/>
  <c r="E19" i="9"/>
  <c r="E18" i="9"/>
  <c r="E21" i="9"/>
  <c r="E20" i="9"/>
  <c r="K20" i="6"/>
  <c r="F21" i="7"/>
  <c r="F19" i="7"/>
  <c r="F20" i="7"/>
  <c r="F18" i="7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N4" i="7" l="1"/>
  <c r="M21" i="6"/>
  <c r="M20" i="9"/>
  <c r="M21" i="7"/>
  <c r="N14" i="7"/>
  <c r="O14" i="7" s="1"/>
  <c r="M18" i="7"/>
  <c r="M21" i="9"/>
  <c r="N13" i="9"/>
  <c r="O13" i="9" s="1"/>
  <c r="N6" i="9"/>
  <c r="O6" i="9" s="1"/>
  <c r="M20" i="6"/>
  <c r="M19" i="9"/>
  <c r="N8" i="7"/>
  <c r="O8" i="7" s="1"/>
  <c r="M19" i="7"/>
  <c r="M18" i="9"/>
  <c r="M20" i="7"/>
  <c r="N9" i="7"/>
  <c r="O9" i="7" s="1"/>
  <c r="N13" i="7"/>
  <c r="O13" i="7" s="1"/>
  <c r="N3" i="7"/>
  <c r="O3" i="7" s="1"/>
  <c r="H21" i="9"/>
  <c r="H18" i="9"/>
  <c r="N12" i="9"/>
  <c r="O12" i="9" s="1"/>
  <c r="N12" i="7"/>
  <c r="O12" i="7" s="1"/>
  <c r="N3" i="9"/>
  <c r="O3" i="9" s="1"/>
  <c r="O4" i="9"/>
  <c r="N11" i="9"/>
  <c r="O11" i="9" s="1"/>
  <c r="H20" i="7"/>
  <c r="H21" i="7"/>
  <c r="N11" i="7"/>
  <c r="O11" i="7" s="1"/>
  <c r="N15" i="9"/>
  <c r="O15" i="9" s="1"/>
  <c r="H21" i="6"/>
  <c r="H19" i="9"/>
  <c r="H20" i="9"/>
  <c r="H19" i="6"/>
  <c r="H22" i="6" s="1"/>
  <c r="N15" i="7"/>
  <c r="O15" i="7" s="1"/>
  <c r="H18" i="7"/>
  <c r="H19" i="7"/>
  <c r="H20" i="6"/>
  <c r="I19" i="6"/>
  <c r="I22" i="6" s="1"/>
  <c r="I20" i="9"/>
  <c r="I20" i="7"/>
  <c r="N17" i="7"/>
  <c r="O17" i="7" s="1"/>
  <c r="I21" i="7"/>
  <c r="I19" i="7"/>
  <c r="O4" i="7"/>
  <c r="N19" i="9" l="1"/>
  <c r="N18" i="7"/>
  <c r="N21" i="7"/>
  <c r="N20" i="9"/>
  <c r="N18" i="9"/>
  <c r="N20" i="7"/>
  <c r="P12" i="7" s="1"/>
  <c r="N19" i="7"/>
  <c r="N21" i="9"/>
  <c r="P13" i="9" s="1"/>
  <c r="P9" i="7" l="1"/>
  <c r="P6" i="7"/>
  <c r="P8" i="7"/>
  <c r="P15" i="7"/>
  <c r="P3" i="7"/>
  <c r="P13" i="7"/>
  <c r="P7" i="7"/>
  <c r="P14" i="7"/>
  <c r="P5" i="7"/>
  <c r="P11" i="7"/>
  <c r="P17" i="7"/>
  <c r="P16" i="7"/>
  <c r="P10" i="7"/>
  <c r="P4" i="7"/>
  <c r="P14" i="9"/>
  <c r="P6" i="9"/>
  <c r="P17" i="9"/>
  <c r="P5" i="9"/>
  <c r="P10" i="9"/>
  <c r="P3" i="9"/>
  <c r="P8" i="9"/>
  <c r="P4" i="9"/>
  <c r="P16" i="9"/>
  <c r="P7" i="9"/>
  <c r="P12" i="9"/>
  <c r="P9" i="9"/>
  <c r="P15" i="9"/>
  <c r="P11" i="9"/>
</calcChain>
</file>

<file path=xl/sharedStrings.xml><?xml version="1.0" encoding="utf-8"?>
<sst xmlns="http://schemas.openxmlformats.org/spreadsheetml/2006/main" count="256" uniqueCount="56">
  <si>
    <t>No</t>
  </si>
  <si>
    <t>Jumlah Penduduk</t>
  </si>
  <si>
    <t>Luas Desa/Kelurahan (Ha)</t>
  </si>
  <si>
    <t>koperasi</t>
  </si>
  <si>
    <t>tambatan perahu</t>
  </si>
  <si>
    <t>pelabuhan</t>
  </si>
  <si>
    <t>cold storage</t>
  </si>
  <si>
    <t>pabrik es</t>
  </si>
  <si>
    <t>TPI</t>
  </si>
  <si>
    <t>Balai Benih</t>
  </si>
  <si>
    <t>UPI</t>
  </si>
  <si>
    <t>IFM</t>
  </si>
  <si>
    <t xml:space="preserve">Midai </t>
  </si>
  <si>
    <t>Suak Midai</t>
  </si>
  <si>
    <t>Bunguran Barat</t>
  </si>
  <si>
    <t>Bunguran Batubi</t>
  </si>
  <si>
    <t>Bunguran Utara</t>
  </si>
  <si>
    <t>Pulau Laut</t>
  </si>
  <si>
    <t>Pulau Tiga</t>
  </si>
  <si>
    <t>Pulau Tiga Barat</t>
  </si>
  <si>
    <t>Bunguran Timur</t>
  </si>
  <si>
    <t>Bunguran Timur Laut</t>
  </si>
  <si>
    <t>Bunguran Tengah</t>
  </si>
  <si>
    <t>Bunguran Selatan</t>
  </si>
  <si>
    <t>Serasan</t>
  </si>
  <si>
    <t>Subi</t>
  </si>
  <si>
    <t>Serasan Timur</t>
  </si>
  <si>
    <t>Jumlah Wilayah (n)</t>
  </si>
  <si>
    <t>Jumlah wil yg punya fasilitas (f)</t>
  </si>
  <si>
    <t>Minimum</t>
  </si>
  <si>
    <t>Maksimum</t>
  </si>
  <si>
    <t>Standard deviasi</t>
  </si>
  <si>
    <t>Bobot (n/f)</t>
  </si>
  <si>
    <t>Indeks Perkembangan Desa (IPD)</t>
  </si>
  <si>
    <t>Jumlah Jenis Fasilitas</t>
  </si>
  <si>
    <t>HIRARKI</t>
  </si>
  <si>
    <t>Jumlah total fasilitas</t>
  </si>
  <si>
    <t>Rata-rata</t>
  </si>
  <si>
    <t>HIRARKI 1 = IPD &gt;RATAAN+STDEV</t>
  </si>
  <si>
    <t>HIRARKI 2 = IPD &gt;= RATAAN</t>
  </si>
  <si>
    <t>HIRARKI 3 = IPD &lt; RATAAN</t>
  </si>
  <si>
    <t>Jumlah Penduduk (jiwa)</t>
  </si>
  <si>
    <t>Nama Kecamatan</t>
  </si>
  <si>
    <t>Hirarki 1</t>
  </si>
  <si>
    <t>Hirarki 2</t>
  </si>
  <si>
    <t>Hirarki 3</t>
  </si>
  <si>
    <t>-</t>
  </si>
  <si>
    <t>RTP Tangkap</t>
  </si>
  <si>
    <t>RTP Budidaya</t>
  </si>
  <si>
    <t>Pasar Ikan</t>
  </si>
  <si>
    <t>pasar ikan</t>
  </si>
  <si>
    <t>Kecamatan</t>
  </si>
  <si>
    <t xml:space="preserve">Luas </t>
  </si>
  <si>
    <t>Hirarki</t>
  </si>
  <si>
    <t>IPK</t>
  </si>
  <si>
    <t>Jumlah Fasilitas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</si>
</sst>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0000"/>
    <numFmt numFmtId="167" formatCode="_(* #,##0.000_);_(* \(#,##0.000\);_(* &quot;-&quot;??_);_(@_)"/>
    <numFmt numFmtId="168" formatCode="0.00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10"/>
      <color rgb="FF0070C0"/>
      <name val="Arial"/>
      <family val="2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sz val="9"/>
      <name val="Times New Roman"/>
      <family val="1"/>
    </font>
    <font>
      <sz val="11"/>
      <name val="Times New Roman"/>
      <family val="1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sz val="11"/>
      <color rgb="FFFF0000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7" fillId="0" borderId="0" xfId="0" applyNumberFormat="1" applyFont="1" applyBorder="1"/>
    <xf numFmtId="0" fontId="7" fillId="0" borderId="0" xfId="0" applyNumberFormat="1" applyFont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1" applyNumberFormat="1" applyFont="1" applyFill="1" applyBorder="1"/>
    <xf numFmtId="0" fontId="8" fillId="0" borderId="1" xfId="0" applyFont="1" applyFill="1" applyBorder="1" applyAlignment="1">
      <alignment horizontal="right"/>
    </xf>
    <xf numFmtId="0" fontId="4" fillId="0" borderId="1" xfId="0" applyFont="1" applyBorder="1" applyAlignment="1">
      <alignment vertical="top" wrapText="1"/>
    </xf>
    <xf numFmtId="164" fontId="8" fillId="0" borderId="1" xfId="1" applyNumberFormat="1" applyFont="1" applyFill="1" applyBorder="1"/>
    <xf numFmtId="0" fontId="10" fillId="0" borderId="1" xfId="0" applyFont="1" applyBorder="1"/>
    <xf numFmtId="164" fontId="11" fillId="0" borderId="1" xfId="1" applyNumberFormat="1" applyFont="1" applyFill="1" applyBorder="1"/>
    <xf numFmtId="0" fontId="7" fillId="2" borderId="1" xfId="0" applyNumberFormat="1" applyFont="1" applyFill="1" applyBorder="1"/>
    <xf numFmtId="0" fontId="7" fillId="2" borderId="1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0" fontId="7" fillId="3" borderId="1" xfId="0" applyNumberFormat="1" applyFont="1" applyFill="1" applyBorder="1"/>
    <xf numFmtId="0" fontId="7" fillId="3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/>
    <xf numFmtId="0" fontId="7" fillId="4" borderId="1" xfId="0" applyNumberFormat="1" applyFont="1" applyFill="1" applyBorder="1" applyAlignment="1">
      <alignment horizontal="right"/>
    </xf>
    <xf numFmtId="165" fontId="7" fillId="4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7" fillId="5" borderId="0" xfId="0" applyNumberFormat="1" applyFont="1" applyFill="1"/>
    <xf numFmtId="0" fontId="7" fillId="5" borderId="0" xfId="0" applyNumberFormat="1" applyFont="1" applyFill="1" applyBorder="1"/>
    <xf numFmtId="167" fontId="9" fillId="0" borderId="1" xfId="1" applyNumberFormat="1" applyFont="1" applyBorder="1" applyAlignment="1">
      <alignment vertical="top" wrapText="1"/>
    </xf>
    <xf numFmtId="167" fontId="7" fillId="4" borderId="1" xfId="0" applyNumberFormat="1" applyFont="1" applyFill="1" applyBorder="1" applyAlignment="1">
      <alignment horizontal="right"/>
    </xf>
    <xf numFmtId="168" fontId="7" fillId="4" borderId="1" xfId="0" applyNumberFormat="1" applyFont="1" applyFill="1" applyBorder="1" applyAlignment="1">
      <alignment horizontal="right"/>
    </xf>
    <xf numFmtId="1" fontId="7" fillId="4" borderId="1" xfId="0" applyNumberFormat="1" applyFont="1" applyFill="1" applyBorder="1" applyAlignment="1">
      <alignment horizontal="right"/>
    </xf>
    <xf numFmtId="0" fontId="7" fillId="0" borderId="1" xfId="0" applyNumberFormat="1" applyFont="1" applyFill="1" applyBorder="1"/>
    <xf numFmtId="167" fontId="7" fillId="0" borderId="1" xfId="0" applyNumberFormat="1" applyFont="1" applyBorder="1" applyAlignment="1">
      <alignment horizontal="right" wrapText="1"/>
    </xf>
    <xf numFmtId="167" fontId="7" fillId="2" borderId="1" xfId="0" applyNumberFormat="1" applyFont="1" applyFill="1" applyBorder="1"/>
    <xf numFmtId="0" fontId="12" fillId="0" borderId="0" xfId="0" applyNumberFormat="1" applyFont="1"/>
    <xf numFmtId="0" fontId="7" fillId="0" borderId="1" xfId="0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0" fontId="14" fillId="0" borderId="4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Border="1"/>
    <xf numFmtId="0" fontId="0" fillId="0" borderId="1" xfId="1" applyNumberFormat="1" applyFont="1" applyFill="1" applyBorder="1"/>
    <xf numFmtId="0" fontId="0" fillId="0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2" fontId="0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M180"/>
  <sheetViews>
    <sheetView tabSelected="1" zoomScale="85" zoomScaleNormal="85" workbookViewId="0">
      <selection activeCell="G1" sqref="G1:G2"/>
    </sheetView>
  </sheetViews>
  <sheetFormatPr defaultRowHeight="12" x14ac:dyDescent="0.2"/>
  <cols>
    <col min="1" max="1" width="3.28515625" style="20" bestFit="1" customWidth="1"/>
    <col min="2" max="2" width="23.140625" style="20" customWidth="1"/>
    <col min="3" max="3" width="10" style="20" customWidth="1"/>
    <col min="4" max="4" width="10" style="1" customWidth="1"/>
    <col min="5" max="5" width="7.85546875" style="1" bestFit="1" customWidth="1"/>
    <col min="6" max="16384" width="9.140625" style="1"/>
  </cols>
  <sheetData>
    <row r="1" spans="1:13" ht="90.75" customHeight="1" x14ac:dyDescent="0.2">
      <c r="A1" s="50" t="s">
        <v>0</v>
      </c>
      <c r="B1" s="50" t="s">
        <v>42</v>
      </c>
      <c r="C1" s="50" t="s">
        <v>1</v>
      </c>
      <c r="D1" s="50" t="s">
        <v>2</v>
      </c>
      <c r="E1" s="52" t="s">
        <v>49</v>
      </c>
      <c r="F1" s="51" t="s">
        <v>4</v>
      </c>
      <c r="G1" s="51" t="s">
        <v>5</v>
      </c>
      <c r="H1" s="51" t="s">
        <v>6</v>
      </c>
      <c r="I1" s="51" t="s">
        <v>7</v>
      </c>
      <c r="J1" s="51" t="s">
        <v>8</v>
      </c>
      <c r="K1" s="51" t="s">
        <v>9</v>
      </c>
      <c r="L1" s="51" t="s">
        <v>10</v>
      </c>
      <c r="M1" s="51" t="s">
        <v>11</v>
      </c>
    </row>
    <row r="2" spans="1:13" s="2" customFormat="1" ht="12.75" customHeight="1" x14ac:dyDescent="0.2">
      <c r="A2" s="50"/>
      <c r="B2" s="50"/>
      <c r="C2" s="50"/>
      <c r="D2" s="50"/>
      <c r="E2" s="52"/>
      <c r="F2" s="51"/>
      <c r="G2" s="51"/>
      <c r="H2" s="51"/>
      <c r="I2" s="51"/>
      <c r="J2" s="51"/>
      <c r="K2" s="51"/>
      <c r="L2" s="51"/>
      <c r="M2" s="51"/>
    </row>
    <row r="3" spans="1:13" s="2" customFormat="1" ht="12.75" customHeight="1" x14ac:dyDescent="0.25">
      <c r="A3" s="3">
        <v>1</v>
      </c>
      <c r="B3" s="4" t="s">
        <v>12</v>
      </c>
      <c r="C3" s="5">
        <v>3502</v>
      </c>
      <c r="D3" s="6">
        <v>14.33</v>
      </c>
      <c r="E3" s="8">
        <v>0</v>
      </c>
      <c r="F3" s="9">
        <v>1</v>
      </c>
      <c r="G3" s="10">
        <v>0</v>
      </c>
      <c r="H3" s="10">
        <v>0</v>
      </c>
      <c r="I3" s="10">
        <v>0</v>
      </c>
      <c r="J3" s="9">
        <v>0</v>
      </c>
      <c r="K3" s="9">
        <v>0</v>
      </c>
      <c r="L3" s="9">
        <v>0</v>
      </c>
      <c r="M3" s="9">
        <v>0</v>
      </c>
    </row>
    <row r="4" spans="1:13" s="2" customFormat="1" ht="12.75" customHeight="1" x14ac:dyDescent="0.25">
      <c r="A4" s="3">
        <f>A3+1</f>
        <v>2</v>
      </c>
      <c r="B4" s="4" t="s">
        <v>13</v>
      </c>
      <c r="C4" s="5">
        <v>1588</v>
      </c>
      <c r="D4" s="6">
        <v>12.61</v>
      </c>
      <c r="E4" s="8">
        <v>0</v>
      </c>
      <c r="F4" s="10">
        <v>0</v>
      </c>
      <c r="G4" s="10">
        <v>0</v>
      </c>
      <c r="H4" s="10">
        <v>0</v>
      </c>
      <c r="I4" s="10">
        <v>0</v>
      </c>
      <c r="J4" s="9">
        <v>0</v>
      </c>
      <c r="K4" s="9">
        <v>0</v>
      </c>
      <c r="L4" s="9">
        <v>0</v>
      </c>
      <c r="M4" s="9">
        <v>0</v>
      </c>
    </row>
    <row r="5" spans="1:13" s="2" customFormat="1" ht="12.75" customHeight="1" x14ac:dyDescent="0.25">
      <c r="A5" s="3">
        <f t="shared" ref="A5:A17" si="0">A4+1</f>
        <v>3</v>
      </c>
      <c r="B5" s="4" t="s">
        <v>14</v>
      </c>
      <c r="C5" s="5">
        <v>7682</v>
      </c>
      <c r="D5" s="6">
        <v>211.47</v>
      </c>
      <c r="E5" s="8">
        <v>2</v>
      </c>
      <c r="F5" s="9">
        <v>3</v>
      </c>
      <c r="G5" s="10">
        <v>0</v>
      </c>
      <c r="H5" s="10">
        <v>0</v>
      </c>
      <c r="I5" s="9">
        <v>1</v>
      </c>
      <c r="J5" s="9">
        <v>0</v>
      </c>
      <c r="K5" s="9">
        <v>0</v>
      </c>
      <c r="L5" s="9">
        <v>0</v>
      </c>
      <c r="M5" s="9">
        <v>1</v>
      </c>
    </row>
    <row r="6" spans="1:13" s="2" customFormat="1" ht="12.75" customHeight="1" x14ac:dyDescent="0.25">
      <c r="A6" s="3">
        <f t="shared" si="0"/>
        <v>4</v>
      </c>
      <c r="B6" s="4" t="s">
        <v>15</v>
      </c>
      <c r="C6" s="5">
        <v>3480</v>
      </c>
      <c r="D6" s="6">
        <v>235.7</v>
      </c>
      <c r="E6" s="8">
        <v>0</v>
      </c>
      <c r="F6" s="10">
        <v>0</v>
      </c>
      <c r="G6" s="10">
        <v>0</v>
      </c>
      <c r="H6" s="10">
        <v>0</v>
      </c>
      <c r="I6" s="10">
        <v>0</v>
      </c>
      <c r="J6" s="9">
        <v>0</v>
      </c>
      <c r="K6" s="9">
        <v>0</v>
      </c>
      <c r="L6" s="9">
        <v>0</v>
      </c>
      <c r="M6" s="9">
        <v>1</v>
      </c>
    </row>
    <row r="7" spans="1:13" s="2" customFormat="1" ht="12.75" customHeight="1" x14ac:dyDescent="0.25">
      <c r="A7" s="3">
        <f t="shared" si="0"/>
        <v>5</v>
      </c>
      <c r="B7" s="4" t="s">
        <v>16</v>
      </c>
      <c r="C7" s="5">
        <v>4001</v>
      </c>
      <c r="D7" s="6">
        <v>404.71</v>
      </c>
      <c r="E7" s="8">
        <v>1</v>
      </c>
      <c r="F7" s="9">
        <v>2</v>
      </c>
      <c r="G7" s="10">
        <v>0</v>
      </c>
      <c r="H7" s="10">
        <v>0</v>
      </c>
      <c r="I7" s="10">
        <v>0</v>
      </c>
      <c r="J7" s="9">
        <v>0</v>
      </c>
      <c r="K7" s="9">
        <v>0</v>
      </c>
      <c r="L7" s="9">
        <v>0</v>
      </c>
      <c r="M7" s="9">
        <v>0</v>
      </c>
    </row>
    <row r="8" spans="1:13" s="2" customFormat="1" ht="12.75" customHeight="1" x14ac:dyDescent="0.25">
      <c r="A8" s="3">
        <f t="shared" si="0"/>
        <v>6</v>
      </c>
      <c r="B8" s="4" t="s">
        <v>17</v>
      </c>
      <c r="C8" s="5">
        <v>2542</v>
      </c>
      <c r="D8" s="6">
        <v>37.69</v>
      </c>
      <c r="E8" s="8">
        <v>1</v>
      </c>
      <c r="F8" s="10">
        <v>0</v>
      </c>
      <c r="G8" s="10">
        <v>0</v>
      </c>
      <c r="H8" s="10">
        <v>0</v>
      </c>
      <c r="I8" s="10">
        <v>0</v>
      </c>
      <c r="J8" s="9">
        <v>0</v>
      </c>
      <c r="K8" s="9">
        <v>0</v>
      </c>
      <c r="L8" s="9">
        <v>0</v>
      </c>
      <c r="M8" s="9">
        <v>1</v>
      </c>
    </row>
    <row r="9" spans="1:13" s="2" customFormat="1" ht="12.75" customHeight="1" x14ac:dyDescent="0.25">
      <c r="A9" s="3">
        <f t="shared" si="0"/>
        <v>7</v>
      </c>
      <c r="B9" s="4" t="s">
        <v>18</v>
      </c>
      <c r="C9" s="5">
        <v>3272</v>
      </c>
      <c r="D9" s="6">
        <v>45.15</v>
      </c>
      <c r="E9" s="8">
        <v>0</v>
      </c>
      <c r="F9" s="9">
        <v>4</v>
      </c>
      <c r="G9" s="9">
        <v>2</v>
      </c>
      <c r="H9" s="9">
        <v>3</v>
      </c>
      <c r="I9" s="9">
        <v>1</v>
      </c>
      <c r="J9" s="9">
        <v>1</v>
      </c>
      <c r="K9" s="9">
        <v>0</v>
      </c>
      <c r="L9" s="9">
        <v>3</v>
      </c>
      <c r="M9" s="9">
        <v>2</v>
      </c>
    </row>
    <row r="10" spans="1:13" s="2" customFormat="1" ht="12.75" customHeight="1" x14ac:dyDescent="0.25">
      <c r="A10" s="3">
        <f t="shared" si="0"/>
        <v>8</v>
      </c>
      <c r="B10" s="4" t="s">
        <v>19</v>
      </c>
      <c r="C10" s="5">
        <v>1647</v>
      </c>
      <c r="D10" s="6">
        <v>22.72</v>
      </c>
      <c r="E10" s="8">
        <v>0</v>
      </c>
      <c r="F10" s="9">
        <v>1</v>
      </c>
      <c r="G10" s="10">
        <v>0</v>
      </c>
      <c r="H10" s="10">
        <v>0</v>
      </c>
      <c r="I10" s="10">
        <v>0</v>
      </c>
      <c r="J10" s="9">
        <v>0</v>
      </c>
      <c r="K10" s="9">
        <v>0</v>
      </c>
      <c r="L10" s="9">
        <v>0</v>
      </c>
      <c r="M10" s="9">
        <v>0</v>
      </c>
    </row>
    <row r="11" spans="1:13" s="2" customFormat="1" ht="12.75" customHeight="1" x14ac:dyDescent="0.25">
      <c r="A11" s="3">
        <f t="shared" si="0"/>
        <v>9</v>
      </c>
      <c r="B11" s="4" t="s">
        <v>20</v>
      </c>
      <c r="C11" s="5">
        <v>27639</v>
      </c>
      <c r="D11" s="6">
        <v>146.83000000000001</v>
      </c>
      <c r="E11" s="8">
        <v>1</v>
      </c>
      <c r="F11" s="9">
        <v>5</v>
      </c>
      <c r="G11" s="10">
        <v>0</v>
      </c>
      <c r="H11" s="9">
        <v>1</v>
      </c>
      <c r="I11" s="9">
        <v>1</v>
      </c>
      <c r="J11" s="9">
        <v>0</v>
      </c>
      <c r="K11" s="9">
        <v>1</v>
      </c>
      <c r="L11" s="9">
        <v>1</v>
      </c>
      <c r="M11" s="9">
        <v>0</v>
      </c>
    </row>
    <row r="12" spans="1:13" s="2" customFormat="1" ht="12.75" customHeight="1" x14ac:dyDescent="0.25">
      <c r="A12" s="3">
        <f t="shared" si="0"/>
        <v>10</v>
      </c>
      <c r="B12" s="4" t="s">
        <v>21</v>
      </c>
      <c r="C12" s="5">
        <v>4440</v>
      </c>
      <c r="D12" s="6">
        <v>235.01</v>
      </c>
      <c r="E12" s="8">
        <v>0</v>
      </c>
      <c r="F12" s="10">
        <v>0</v>
      </c>
      <c r="G12" s="10">
        <v>0</v>
      </c>
      <c r="H12" s="10">
        <v>1</v>
      </c>
      <c r="I12" s="10">
        <v>0</v>
      </c>
      <c r="J12" s="9">
        <v>0</v>
      </c>
      <c r="K12" s="9">
        <v>0</v>
      </c>
      <c r="L12" s="9">
        <v>0</v>
      </c>
      <c r="M12" s="9">
        <v>0</v>
      </c>
    </row>
    <row r="13" spans="1:13" s="2" customFormat="1" ht="12.75" customHeight="1" x14ac:dyDescent="0.25">
      <c r="A13" s="3">
        <f t="shared" si="0"/>
        <v>11</v>
      </c>
      <c r="B13" s="4" t="s">
        <v>22</v>
      </c>
      <c r="C13" s="5">
        <v>3022</v>
      </c>
      <c r="D13" s="6">
        <v>172.71</v>
      </c>
      <c r="E13" s="8">
        <v>0</v>
      </c>
      <c r="F13" s="10">
        <v>0</v>
      </c>
      <c r="G13" s="10">
        <v>0</v>
      </c>
      <c r="H13" s="10">
        <v>0</v>
      </c>
      <c r="I13" s="10">
        <v>0</v>
      </c>
      <c r="J13" s="9">
        <v>0</v>
      </c>
      <c r="K13" s="9">
        <v>0</v>
      </c>
      <c r="L13" s="9">
        <v>0</v>
      </c>
      <c r="M13" s="9">
        <v>0</v>
      </c>
    </row>
    <row r="14" spans="1:13" s="2" customFormat="1" ht="12.75" customHeight="1" x14ac:dyDescent="0.25">
      <c r="A14" s="3">
        <f t="shared" si="0"/>
        <v>12</v>
      </c>
      <c r="B14" s="4" t="s">
        <v>23</v>
      </c>
      <c r="C14" s="5">
        <v>2586</v>
      </c>
      <c r="D14" s="6">
        <v>233.99</v>
      </c>
      <c r="E14" s="8">
        <v>0</v>
      </c>
      <c r="F14" s="9">
        <v>1</v>
      </c>
      <c r="G14" s="10">
        <v>0</v>
      </c>
      <c r="H14" s="10">
        <v>1</v>
      </c>
      <c r="I14" s="10">
        <v>1</v>
      </c>
      <c r="J14" s="9">
        <v>0</v>
      </c>
      <c r="K14" s="9">
        <v>0</v>
      </c>
      <c r="L14" s="9">
        <v>0</v>
      </c>
      <c r="M14" s="9">
        <v>2</v>
      </c>
    </row>
    <row r="15" spans="1:13" s="2" customFormat="1" ht="12.75" customHeight="1" x14ac:dyDescent="0.25">
      <c r="A15" s="3">
        <f t="shared" si="0"/>
        <v>13</v>
      </c>
      <c r="B15" s="4" t="s">
        <v>24</v>
      </c>
      <c r="C15" s="5">
        <v>5117</v>
      </c>
      <c r="D15" s="6">
        <v>43.65</v>
      </c>
      <c r="E15" s="8">
        <v>0</v>
      </c>
      <c r="F15" s="9">
        <v>1</v>
      </c>
      <c r="G15" s="10">
        <v>0</v>
      </c>
      <c r="H15" s="10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</row>
    <row r="16" spans="1:13" s="2" customFormat="1" ht="12.75" customHeight="1" x14ac:dyDescent="0.25">
      <c r="A16" s="3">
        <f t="shared" si="0"/>
        <v>14</v>
      </c>
      <c r="B16" s="4" t="s">
        <v>25</v>
      </c>
      <c r="C16" s="5">
        <v>2884</v>
      </c>
      <c r="D16" s="6">
        <v>160.93</v>
      </c>
      <c r="E16" s="8">
        <v>0</v>
      </c>
      <c r="F16" s="9">
        <v>2</v>
      </c>
      <c r="G16" s="10">
        <v>0</v>
      </c>
      <c r="H16" s="10">
        <v>0</v>
      </c>
      <c r="I16" s="9">
        <v>2</v>
      </c>
      <c r="J16" s="9">
        <v>0</v>
      </c>
      <c r="K16" s="9">
        <v>0</v>
      </c>
      <c r="L16" s="9">
        <v>0</v>
      </c>
      <c r="M16" s="9">
        <v>0</v>
      </c>
    </row>
    <row r="17" spans="1:13" s="2" customFormat="1" ht="12.75" customHeight="1" x14ac:dyDescent="0.25">
      <c r="A17" s="3">
        <f t="shared" si="0"/>
        <v>15</v>
      </c>
      <c r="B17" s="4" t="s">
        <v>26</v>
      </c>
      <c r="C17" s="5">
        <v>2790</v>
      </c>
      <c r="D17" s="6">
        <v>23.35</v>
      </c>
      <c r="E17" s="8">
        <v>0</v>
      </c>
      <c r="F17" s="10">
        <v>0</v>
      </c>
      <c r="G17" s="10">
        <v>0</v>
      </c>
      <c r="H17" s="10">
        <v>0</v>
      </c>
      <c r="I17" s="10">
        <v>0</v>
      </c>
      <c r="J17" s="9">
        <v>0</v>
      </c>
      <c r="K17" s="9">
        <v>0</v>
      </c>
      <c r="L17" s="9">
        <v>0</v>
      </c>
      <c r="M17" s="9">
        <v>0</v>
      </c>
    </row>
    <row r="18" spans="1:13" s="13" customFormat="1" x14ac:dyDescent="0.2">
      <c r="A18" s="11"/>
      <c r="B18" s="11" t="s">
        <v>27</v>
      </c>
      <c r="C18" s="12"/>
      <c r="D18" s="11"/>
      <c r="E18" s="11">
        <v>15</v>
      </c>
      <c r="F18" s="11">
        <v>15</v>
      </c>
      <c r="G18" s="11">
        <v>15</v>
      </c>
      <c r="H18" s="11">
        <v>15</v>
      </c>
      <c r="I18" s="11">
        <v>15</v>
      </c>
      <c r="J18" s="11">
        <v>15</v>
      </c>
      <c r="K18" s="11">
        <v>15</v>
      </c>
      <c r="L18" s="11">
        <v>15</v>
      </c>
      <c r="M18" s="11">
        <v>15</v>
      </c>
    </row>
    <row r="19" spans="1:13" s="13" customFormat="1" x14ac:dyDescent="0.2">
      <c r="A19" s="14"/>
      <c r="B19" s="14" t="s">
        <v>28</v>
      </c>
      <c r="C19" s="15"/>
      <c r="D19" s="15"/>
      <c r="E19" s="15">
        <f t="shared" ref="E19:M19" si="1">COUNTIF(E3:E17,"&gt;0")</f>
        <v>4</v>
      </c>
      <c r="F19" s="15">
        <f t="shared" si="1"/>
        <v>9</v>
      </c>
      <c r="G19" s="15">
        <f t="shared" si="1"/>
        <v>1</v>
      </c>
      <c r="H19" s="15">
        <f t="shared" si="1"/>
        <v>4</v>
      </c>
      <c r="I19" s="15">
        <f t="shared" si="1"/>
        <v>6</v>
      </c>
      <c r="J19" s="15">
        <f t="shared" si="1"/>
        <v>1</v>
      </c>
      <c r="K19" s="15">
        <f t="shared" si="1"/>
        <v>1</v>
      </c>
      <c r="L19" s="15">
        <f t="shared" si="1"/>
        <v>2</v>
      </c>
      <c r="M19" s="15">
        <f t="shared" si="1"/>
        <v>5</v>
      </c>
    </row>
    <row r="20" spans="1:13" s="13" customFormat="1" x14ac:dyDescent="0.2">
      <c r="A20" s="16"/>
      <c r="B20" s="16" t="s">
        <v>29</v>
      </c>
      <c r="C20" s="17"/>
      <c r="D20" s="17"/>
      <c r="E20" s="17">
        <f t="shared" ref="E20:M20" si="2">MIN(E3:E17)</f>
        <v>0</v>
      </c>
      <c r="F20" s="17">
        <f t="shared" si="2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 t="shared" si="2"/>
        <v>0</v>
      </c>
      <c r="L20" s="17">
        <f t="shared" si="2"/>
        <v>0</v>
      </c>
      <c r="M20" s="17">
        <f t="shared" si="2"/>
        <v>0</v>
      </c>
    </row>
    <row r="21" spans="1:13" s="13" customFormat="1" x14ac:dyDescent="0.2">
      <c r="A21" s="16"/>
      <c r="B21" s="16" t="s">
        <v>30</v>
      </c>
      <c r="C21" s="17"/>
      <c r="D21" s="17"/>
      <c r="E21" s="17">
        <f t="shared" ref="E21:M21" si="3">MAX(E3:E17)</f>
        <v>2</v>
      </c>
      <c r="F21" s="17">
        <f t="shared" si="3"/>
        <v>5</v>
      </c>
      <c r="G21" s="17">
        <f t="shared" si="3"/>
        <v>2</v>
      </c>
      <c r="H21" s="17">
        <f t="shared" si="3"/>
        <v>3</v>
      </c>
      <c r="I21" s="17">
        <f t="shared" si="3"/>
        <v>2</v>
      </c>
      <c r="J21" s="17">
        <f t="shared" si="3"/>
        <v>1</v>
      </c>
      <c r="K21" s="17">
        <f t="shared" si="3"/>
        <v>1</v>
      </c>
      <c r="L21" s="17">
        <f t="shared" si="3"/>
        <v>3</v>
      </c>
      <c r="M21" s="17">
        <f t="shared" si="3"/>
        <v>2</v>
      </c>
    </row>
    <row r="22" spans="1:13" s="13" customFormat="1" x14ac:dyDescent="0.2">
      <c r="A22" s="16"/>
      <c r="B22" s="16" t="s">
        <v>31</v>
      </c>
      <c r="C22" s="17"/>
      <c r="D22" s="17"/>
      <c r="E22" s="18">
        <f>STDEV(E3:E17)</f>
        <v>0.61721339984836765</v>
      </c>
      <c r="F22" s="18">
        <f t="shared" ref="F22:M22" si="4">STDEV(F3:F17)</f>
        <v>1.5886502207249786</v>
      </c>
      <c r="G22" s="18">
        <f t="shared" si="4"/>
        <v>0.5163977794943222</v>
      </c>
      <c r="H22" s="18">
        <f t="shared" si="4"/>
        <v>0.82807867121082501</v>
      </c>
      <c r="I22" s="18">
        <f t="shared" si="4"/>
        <v>0.63994047342218441</v>
      </c>
      <c r="J22" s="18">
        <f t="shared" si="4"/>
        <v>0.2581988897471611</v>
      </c>
      <c r="K22" s="18">
        <f t="shared" si="4"/>
        <v>0.2581988897471611</v>
      </c>
      <c r="L22" s="18">
        <f t="shared" si="4"/>
        <v>0.7988086367179803</v>
      </c>
      <c r="M22" s="18">
        <f t="shared" si="4"/>
        <v>0.74322335295720654</v>
      </c>
    </row>
    <row r="23" spans="1:13" s="13" customFormat="1" x14ac:dyDescent="0.2">
      <c r="A23" s="16"/>
      <c r="B23" s="16" t="s">
        <v>32</v>
      </c>
      <c r="C23" s="17"/>
      <c r="D23" s="17"/>
      <c r="E23" s="19">
        <f>E18/E19</f>
        <v>3.75</v>
      </c>
      <c r="F23" s="19">
        <f t="shared" ref="F23:M23" si="5">F18/F19</f>
        <v>1.6666666666666667</v>
      </c>
      <c r="G23" s="19">
        <f t="shared" si="5"/>
        <v>15</v>
      </c>
      <c r="H23" s="19">
        <f t="shared" si="5"/>
        <v>3.75</v>
      </c>
      <c r="I23" s="19">
        <f t="shared" si="5"/>
        <v>2.5</v>
      </c>
      <c r="J23" s="19">
        <f t="shared" si="5"/>
        <v>15</v>
      </c>
      <c r="K23" s="19">
        <f t="shared" si="5"/>
        <v>15</v>
      </c>
      <c r="L23" s="19">
        <f t="shared" si="5"/>
        <v>7.5</v>
      </c>
      <c r="M23" s="19">
        <f t="shared" si="5"/>
        <v>3</v>
      </c>
    </row>
    <row r="24" spans="1:13" x14ac:dyDescent="0.2">
      <c r="C24" s="21"/>
    </row>
    <row r="25" spans="1:13" x14ac:dyDescent="0.2">
      <c r="C25" s="21"/>
    </row>
    <row r="26" spans="1:13" x14ac:dyDescent="0.2">
      <c r="C26" s="21"/>
    </row>
    <row r="48" spans="3:3" x14ac:dyDescent="0.2">
      <c r="C48" s="21"/>
    </row>
    <row r="49" spans="3:3" x14ac:dyDescent="0.2">
      <c r="C49" s="21"/>
    </row>
    <row r="50" spans="3:3" x14ac:dyDescent="0.2">
      <c r="C50" s="21"/>
    </row>
    <row r="51" spans="3:3" x14ac:dyDescent="0.2">
      <c r="C51" s="21"/>
    </row>
    <row r="52" spans="3:3" x14ac:dyDescent="0.2">
      <c r="C52" s="21"/>
    </row>
    <row r="53" spans="3:3" x14ac:dyDescent="0.2">
      <c r="C53" s="21"/>
    </row>
    <row r="54" spans="3:3" x14ac:dyDescent="0.2">
      <c r="C54" s="21"/>
    </row>
    <row r="55" spans="3:3" x14ac:dyDescent="0.2">
      <c r="C55" s="21"/>
    </row>
    <row r="56" spans="3:3" x14ac:dyDescent="0.2">
      <c r="C56" s="21"/>
    </row>
    <row r="57" spans="3:3" x14ac:dyDescent="0.2">
      <c r="C57" s="21"/>
    </row>
    <row r="58" spans="3:3" x14ac:dyDescent="0.2">
      <c r="C58" s="21"/>
    </row>
    <row r="59" spans="3:3" x14ac:dyDescent="0.2">
      <c r="C59" s="21"/>
    </row>
    <row r="60" spans="3:3" x14ac:dyDescent="0.2">
      <c r="C60" s="21"/>
    </row>
    <row r="61" spans="3:3" x14ac:dyDescent="0.2">
      <c r="C61" s="21"/>
    </row>
    <row r="62" spans="3:3" x14ac:dyDescent="0.2">
      <c r="C62" s="21"/>
    </row>
    <row r="63" spans="3:3" x14ac:dyDescent="0.2">
      <c r="C63" s="21"/>
    </row>
    <row r="64" spans="3:3" x14ac:dyDescent="0.2">
      <c r="C64" s="21"/>
    </row>
    <row r="65" spans="3:3" x14ac:dyDescent="0.2">
      <c r="C65" s="21"/>
    </row>
    <row r="66" spans="3:3" x14ac:dyDescent="0.2">
      <c r="C66" s="21"/>
    </row>
    <row r="67" spans="3:3" x14ac:dyDescent="0.2">
      <c r="C67" s="21"/>
    </row>
    <row r="68" spans="3:3" x14ac:dyDescent="0.2">
      <c r="C68" s="21"/>
    </row>
    <row r="69" spans="3:3" x14ac:dyDescent="0.2">
      <c r="C69" s="21"/>
    </row>
    <row r="70" spans="3:3" x14ac:dyDescent="0.2">
      <c r="C70" s="21"/>
    </row>
    <row r="71" spans="3:3" x14ac:dyDescent="0.2">
      <c r="C71" s="21"/>
    </row>
    <row r="72" spans="3:3" x14ac:dyDescent="0.2">
      <c r="C72" s="21"/>
    </row>
    <row r="73" spans="3:3" x14ac:dyDescent="0.2">
      <c r="C73" s="21"/>
    </row>
    <row r="74" spans="3:3" x14ac:dyDescent="0.2">
      <c r="C74" s="21"/>
    </row>
    <row r="75" spans="3:3" x14ac:dyDescent="0.2">
      <c r="C75" s="21"/>
    </row>
    <row r="76" spans="3:3" x14ac:dyDescent="0.2">
      <c r="C76" s="21"/>
    </row>
    <row r="77" spans="3:3" x14ac:dyDescent="0.2">
      <c r="C77" s="21"/>
    </row>
    <row r="78" spans="3:3" x14ac:dyDescent="0.2">
      <c r="C78" s="21"/>
    </row>
    <row r="79" spans="3:3" x14ac:dyDescent="0.2">
      <c r="C79" s="21"/>
    </row>
    <row r="80" spans="3:3" x14ac:dyDescent="0.2">
      <c r="C80" s="21"/>
    </row>
    <row r="81" spans="3:3" x14ac:dyDescent="0.2">
      <c r="C81" s="21"/>
    </row>
    <row r="82" spans="3:3" x14ac:dyDescent="0.2">
      <c r="C82" s="21"/>
    </row>
    <row r="83" spans="3:3" x14ac:dyDescent="0.2">
      <c r="C83" s="21"/>
    </row>
    <row r="84" spans="3:3" x14ac:dyDescent="0.2">
      <c r="C84" s="21"/>
    </row>
    <row r="85" spans="3:3" x14ac:dyDescent="0.2">
      <c r="C85" s="21"/>
    </row>
    <row r="86" spans="3:3" x14ac:dyDescent="0.2">
      <c r="C86" s="21"/>
    </row>
    <row r="87" spans="3:3" x14ac:dyDescent="0.2">
      <c r="C87" s="21"/>
    </row>
    <row r="88" spans="3:3" x14ac:dyDescent="0.2">
      <c r="C88" s="21"/>
    </row>
    <row r="89" spans="3:3" x14ac:dyDescent="0.2">
      <c r="C89" s="21"/>
    </row>
    <row r="90" spans="3:3" x14ac:dyDescent="0.2">
      <c r="C90" s="21"/>
    </row>
    <row r="91" spans="3:3" x14ac:dyDescent="0.2">
      <c r="C91" s="21"/>
    </row>
    <row r="92" spans="3:3" x14ac:dyDescent="0.2">
      <c r="C92" s="21"/>
    </row>
    <row r="93" spans="3:3" x14ac:dyDescent="0.2">
      <c r="C93" s="21"/>
    </row>
    <row r="94" spans="3:3" x14ac:dyDescent="0.2">
      <c r="C94" s="21"/>
    </row>
    <row r="95" spans="3:3" x14ac:dyDescent="0.2">
      <c r="C95" s="21"/>
    </row>
    <row r="96" spans="3:3" x14ac:dyDescent="0.2">
      <c r="C96" s="21"/>
    </row>
    <row r="97" spans="3:3" x14ac:dyDescent="0.2">
      <c r="C97" s="21"/>
    </row>
    <row r="98" spans="3:3" x14ac:dyDescent="0.2">
      <c r="C98" s="21"/>
    </row>
    <row r="99" spans="3:3" x14ac:dyDescent="0.2">
      <c r="C99" s="21"/>
    </row>
    <row r="100" spans="3:3" x14ac:dyDescent="0.2">
      <c r="C100" s="21"/>
    </row>
    <row r="101" spans="3:3" x14ac:dyDescent="0.2">
      <c r="C101" s="21"/>
    </row>
    <row r="102" spans="3:3" x14ac:dyDescent="0.2">
      <c r="C102" s="21"/>
    </row>
    <row r="103" spans="3:3" x14ac:dyDescent="0.2">
      <c r="C103" s="21"/>
    </row>
    <row r="104" spans="3:3" x14ac:dyDescent="0.2">
      <c r="C104" s="21"/>
    </row>
    <row r="105" spans="3:3" x14ac:dyDescent="0.2">
      <c r="C105" s="21"/>
    </row>
    <row r="106" spans="3:3" x14ac:dyDescent="0.2">
      <c r="C106" s="21"/>
    </row>
    <row r="107" spans="3:3" x14ac:dyDescent="0.2">
      <c r="C107" s="21"/>
    </row>
    <row r="108" spans="3:3" x14ac:dyDescent="0.2">
      <c r="C108" s="21"/>
    </row>
    <row r="109" spans="3:3" x14ac:dyDescent="0.2">
      <c r="C109" s="21"/>
    </row>
    <row r="110" spans="3:3" x14ac:dyDescent="0.2">
      <c r="C110" s="21"/>
    </row>
    <row r="111" spans="3:3" x14ac:dyDescent="0.2">
      <c r="C111" s="21"/>
    </row>
    <row r="112" spans="3:3" x14ac:dyDescent="0.2">
      <c r="C112" s="21"/>
    </row>
    <row r="113" spans="3:3" x14ac:dyDescent="0.2">
      <c r="C113" s="21"/>
    </row>
    <row r="114" spans="3:3" x14ac:dyDescent="0.2">
      <c r="C114" s="21"/>
    </row>
    <row r="115" spans="3:3" x14ac:dyDescent="0.2">
      <c r="C115" s="21"/>
    </row>
    <row r="116" spans="3:3" x14ac:dyDescent="0.2">
      <c r="C116" s="21"/>
    </row>
    <row r="117" spans="3:3" x14ac:dyDescent="0.2">
      <c r="C117" s="21"/>
    </row>
    <row r="118" spans="3:3" x14ac:dyDescent="0.2">
      <c r="C118" s="21"/>
    </row>
    <row r="119" spans="3:3" x14ac:dyDescent="0.2">
      <c r="C119" s="21"/>
    </row>
    <row r="120" spans="3:3" x14ac:dyDescent="0.2">
      <c r="C120" s="21"/>
    </row>
    <row r="121" spans="3:3" x14ac:dyDescent="0.2">
      <c r="C121" s="21"/>
    </row>
    <row r="122" spans="3:3" x14ac:dyDescent="0.2">
      <c r="C122" s="21"/>
    </row>
    <row r="123" spans="3:3" x14ac:dyDescent="0.2">
      <c r="C123" s="21"/>
    </row>
    <row r="124" spans="3:3" x14ac:dyDescent="0.2">
      <c r="C124" s="21"/>
    </row>
    <row r="125" spans="3:3" x14ac:dyDescent="0.2">
      <c r="C125" s="21"/>
    </row>
    <row r="126" spans="3:3" x14ac:dyDescent="0.2">
      <c r="C126" s="21"/>
    </row>
    <row r="127" spans="3:3" x14ac:dyDescent="0.2">
      <c r="C127" s="21"/>
    </row>
    <row r="128" spans="3:3" x14ac:dyDescent="0.2">
      <c r="C128" s="21"/>
    </row>
    <row r="129" spans="3:3" x14ac:dyDescent="0.2">
      <c r="C129" s="21"/>
    </row>
    <row r="130" spans="3:3" x14ac:dyDescent="0.2">
      <c r="C130" s="21"/>
    </row>
    <row r="131" spans="3:3" x14ac:dyDescent="0.2">
      <c r="C131" s="21"/>
    </row>
    <row r="132" spans="3:3" x14ac:dyDescent="0.2">
      <c r="C132" s="21"/>
    </row>
    <row r="133" spans="3:3" x14ac:dyDescent="0.2">
      <c r="C133" s="21"/>
    </row>
    <row r="134" spans="3:3" x14ac:dyDescent="0.2">
      <c r="C134" s="21"/>
    </row>
    <row r="135" spans="3:3" x14ac:dyDescent="0.2">
      <c r="C135" s="21"/>
    </row>
    <row r="136" spans="3:3" x14ac:dyDescent="0.2">
      <c r="C136" s="21"/>
    </row>
    <row r="137" spans="3:3" x14ac:dyDescent="0.2">
      <c r="C137" s="21"/>
    </row>
    <row r="138" spans="3:3" x14ac:dyDescent="0.2">
      <c r="C138" s="21"/>
    </row>
    <row r="139" spans="3:3" x14ac:dyDescent="0.2">
      <c r="C139" s="21"/>
    </row>
    <row r="140" spans="3:3" x14ac:dyDescent="0.2">
      <c r="C140" s="21"/>
    </row>
    <row r="141" spans="3:3" x14ac:dyDescent="0.2">
      <c r="C141" s="21"/>
    </row>
    <row r="142" spans="3:3" x14ac:dyDescent="0.2">
      <c r="C142" s="21"/>
    </row>
    <row r="143" spans="3:3" x14ac:dyDescent="0.2">
      <c r="C143" s="21"/>
    </row>
    <row r="144" spans="3:3" x14ac:dyDescent="0.2">
      <c r="C144" s="21"/>
    </row>
    <row r="145" spans="3:3" x14ac:dyDescent="0.2">
      <c r="C145" s="21"/>
    </row>
    <row r="146" spans="3:3" x14ac:dyDescent="0.2">
      <c r="C146" s="21"/>
    </row>
    <row r="147" spans="3:3" x14ac:dyDescent="0.2">
      <c r="C147" s="21"/>
    </row>
    <row r="148" spans="3:3" x14ac:dyDescent="0.2">
      <c r="C148" s="21"/>
    </row>
    <row r="149" spans="3:3" x14ac:dyDescent="0.2">
      <c r="C149" s="21"/>
    </row>
    <row r="150" spans="3:3" x14ac:dyDescent="0.2">
      <c r="C150" s="21"/>
    </row>
    <row r="151" spans="3:3" x14ac:dyDescent="0.2">
      <c r="C151" s="21"/>
    </row>
    <row r="152" spans="3:3" x14ac:dyDescent="0.2">
      <c r="C152" s="21"/>
    </row>
    <row r="153" spans="3:3" x14ac:dyDescent="0.2">
      <c r="C153" s="21"/>
    </row>
    <row r="154" spans="3:3" x14ac:dyDescent="0.2">
      <c r="C154" s="21"/>
    </row>
    <row r="155" spans="3:3" x14ac:dyDescent="0.2">
      <c r="C155" s="21"/>
    </row>
    <row r="156" spans="3:3" x14ac:dyDescent="0.2">
      <c r="C156" s="21"/>
    </row>
    <row r="157" spans="3:3" x14ac:dyDescent="0.2">
      <c r="C157" s="21"/>
    </row>
    <row r="158" spans="3:3" x14ac:dyDescent="0.2">
      <c r="C158" s="21"/>
    </row>
    <row r="159" spans="3:3" x14ac:dyDescent="0.2">
      <c r="C159" s="21"/>
    </row>
    <row r="160" spans="3:3" x14ac:dyDescent="0.2">
      <c r="C160" s="21"/>
    </row>
    <row r="161" spans="3:3" x14ac:dyDescent="0.2">
      <c r="C161" s="21"/>
    </row>
    <row r="162" spans="3:3" x14ac:dyDescent="0.2">
      <c r="C162" s="21"/>
    </row>
    <row r="163" spans="3:3" x14ac:dyDescent="0.2">
      <c r="C163" s="21"/>
    </row>
    <row r="164" spans="3:3" x14ac:dyDescent="0.2">
      <c r="C164" s="21"/>
    </row>
    <row r="165" spans="3:3" x14ac:dyDescent="0.2">
      <c r="C165" s="21"/>
    </row>
    <row r="166" spans="3:3" x14ac:dyDescent="0.2">
      <c r="C166" s="21"/>
    </row>
    <row r="167" spans="3:3" x14ac:dyDescent="0.2">
      <c r="C167" s="21"/>
    </row>
    <row r="168" spans="3:3" x14ac:dyDescent="0.2">
      <c r="C168" s="21"/>
    </row>
    <row r="169" spans="3:3" x14ac:dyDescent="0.2">
      <c r="C169" s="21"/>
    </row>
    <row r="170" spans="3:3" x14ac:dyDescent="0.2">
      <c r="C170" s="21"/>
    </row>
    <row r="171" spans="3:3" x14ac:dyDescent="0.2">
      <c r="C171" s="21"/>
    </row>
    <row r="172" spans="3:3" x14ac:dyDescent="0.2">
      <c r="C172" s="21"/>
    </row>
    <row r="173" spans="3:3" x14ac:dyDescent="0.2">
      <c r="C173" s="21"/>
    </row>
    <row r="174" spans="3:3" x14ac:dyDescent="0.2">
      <c r="C174" s="21"/>
    </row>
    <row r="175" spans="3:3" x14ac:dyDescent="0.2">
      <c r="C175" s="21"/>
    </row>
    <row r="176" spans="3:3" x14ac:dyDescent="0.2">
      <c r="C176" s="21"/>
    </row>
    <row r="177" spans="1:3" x14ac:dyDescent="0.2">
      <c r="C177" s="21"/>
    </row>
    <row r="178" spans="1:3" x14ac:dyDescent="0.2">
      <c r="C178" s="21"/>
    </row>
    <row r="179" spans="1:3" x14ac:dyDescent="0.2">
      <c r="C179" s="21"/>
    </row>
    <row r="180" spans="1:3" s="23" customFormat="1" x14ac:dyDescent="0.2">
      <c r="A180" s="22"/>
      <c r="B180" s="22"/>
      <c r="C180" s="22"/>
    </row>
  </sheetData>
  <mergeCells count="13">
    <mergeCell ref="M1:M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F1:F2"/>
    <mergeCell ref="E1:E2"/>
  </mergeCells>
  <pageMargins left="0.75" right="0.75" top="1" bottom="1" header="0.5" footer="0.5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M180"/>
  <sheetViews>
    <sheetView zoomScaleNormal="100" workbookViewId="0">
      <selection activeCell="J11" sqref="J11"/>
    </sheetView>
  </sheetViews>
  <sheetFormatPr defaultRowHeight="12" x14ac:dyDescent="0.2"/>
  <cols>
    <col min="1" max="1" width="3.28515625" style="20" bestFit="1" customWidth="1"/>
    <col min="2" max="2" width="23.140625" style="20" customWidth="1"/>
    <col min="3" max="3" width="10" style="20" customWidth="1"/>
    <col min="4" max="4" width="10" style="1" customWidth="1"/>
    <col min="5" max="5" width="7.85546875" style="1" bestFit="1" customWidth="1"/>
    <col min="6" max="16384" width="9.140625" style="1"/>
  </cols>
  <sheetData>
    <row r="1" spans="1:13" ht="90.75" customHeight="1" x14ac:dyDescent="0.2">
      <c r="A1" s="50" t="s">
        <v>0</v>
      </c>
      <c r="B1" s="50" t="s">
        <v>42</v>
      </c>
      <c r="C1" s="50" t="s">
        <v>1</v>
      </c>
      <c r="D1" s="50" t="s">
        <v>2</v>
      </c>
      <c r="E1" s="52" t="s">
        <v>3</v>
      </c>
      <c r="F1" s="53" t="s">
        <v>4</v>
      </c>
      <c r="G1" s="53" t="s">
        <v>5</v>
      </c>
      <c r="H1" s="53" t="s">
        <v>6</v>
      </c>
      <c r="I1" s="53" t="s">
        <v>7</v>
      </c>
      <c r="J1" s="53" t="s">
        <v>8</v>
      </c>
      <c r="K1" s="53" t="s">
        <v>9</v>
      </c>
      <c r="L1" s="53" t="s">
        <v>10</v>
      </c>
      <c r="M1" s="53" t="s">
        <v>11</v>
      </c>
    </row>
    <row r="2" spans="1:13" s="2" customFormat="1" ht="12.75" customHeight="1" x14ac:dyDescent="0.2">
      <c r="A2" s="50"/>
      <c r="B2" s="50"/>
      <c r="C2" s="50"/>
      <c r="D2" s="50"/>
      <c r="E2" s="52"/>
      <c r="F2" s="53"/>
      <c r="G2" s="53"/>
      <c r="H2" s="53"/>
      <c r="I2" s="53"/>
      <c r="J2" s="53"/>
      <c r="K2" s="53"/>
      <c r="L2" s="53"/>
      <c r="M2" s="53"/>
    </row>
    <row r="3" spans="1:13" s="2" customFormat="1" ht="12.75" customHeight="1" x14ac:dyDescent="0.25">
      <c r="A3" s="3">
        <v>1</v>
      </c>
      <c r="B3" s="4" t="s">
        <v>12</v>
      </c>
      <c r="C3" s="5">
        <v>3502</v>
      </c>
      <c r="D3" s="6">
        <v>14.33</v>
      </c>
      <c r="E3" s="7">
        <f>'Data '!E3*'Data '!E$23</f>
        <v>0</v>
      </c>
      <c r="F3" s="7">
        <f>'Data '!F3*'Data '!F$23</f>
        <v>1.6666666666666667</v>
      </c>
      <c r="G3" s="7">
        <f>'Data '!G3*'Data '!G$23</f>
        <v>0</v>
      </c>
      <c r="H3" s="7">
        <f>'Data '!H3*'Data '!H$23</f>
        <v>0</v>
      </c>
      <c r="I3" s="7">
        <f>'Data '!I3*'Data '!I$23</f>
        <v>0</v>
      </c>
      <c r="J3" s="7">
        <f>'Data '!J3*'Data '!J$23</f>
        <v>0</v>
      </c>
      <c r="K3" s="7">
        <f>'Data '!K3*'Data '!K$23</f>
        <v>0</v>
      </c>
      <c r="L3" s="7">
        <f>'Data '!L3*'Data '!L$23</f>
        <v>0</v>
      </c>
      <c r="M3" s="7">
        <f>'Data '!M3*'Data '!M$23</f>
        <v>0</v>
      </c>
    </row>
    <row r="4" spans="1:13" s="2" customFormat="1" ht="12.75" customHeight="1" x14ac:dyDescent="0.25">
      <c r="A4" s="3">
        <f>A3+1</f>
        <v>2</v>
      </c>
      <c r="B4" s="4" t="s">
        <v>13</v>
      </c>
      <c r="C4" s="5">
        <v>1588</v>
      </c>
      <c r="D4" s="6">
        <v>12.61</v>
      </c>
      <c r="E4" s="7">
        <f>'Data '!E4*'Data '!E$23</f>
        <v>0</v>
      </c>
      <c r="F4" s="7">
        <f>'Data '!F4*'Data '!F$23</f>
        <v>0</v>
      </c>
      <c r="G4" s="7">
        <f>'Data '!G4*'Data '!G$23</f>
        <v>0</v>
      </c>
      <c r="H4" s="7">
        <f>'Data '!H4*'Data '!H$23</f>
        <v>0</v>
      </c>
      <c r="I4" s="7">
        <f>'Data '!I4*'Data '!I$23</f>
        <v>0</v>
      </c>
      <c r="J4" s="7">
        <f>'Data '!J4*'Data '!J$23</f>
        <v>0</v>
      </c>
      <c r="K4" s="7">
        <f>'Data '!K4*'Data '!K$23</f>
        <v>0</v>
      </c>
      <c r="L4" s="7">
        <f>'Data '!L4*'Data '!L$23</f>
        <v>0</v>
      </c>
      <c r="M4" s="7">
        <f>'Data '!M4*'Data '!M$23</f>
        <v>0</v>
      </c>
    </row>
    <row r="5" spans="1:13" s="2" customFormat="1" ht="12.75" customHeight="1" x14ac:dyDescent="0.25">
      <c r="A5" s="3">
        <f t="shared" ref="A5:A17" si="0">A4+1</f>
        <v>3</v>
      </c>
      <c r="B5" s="4" t="s">
        <v>14</v>
      </c>
      <c r="C5" s="5">
        <v>7682</v>
      </c>
      <c r="D5" s="6">
        <v>211.47</v>
      </c>
      <c r="E5" s="7">
        <f>'Data '!E5*'Data '!E$23</f>
        <v>7.5</v>
      </c>
      <c r="F5" s="7">
        <f>'Data '!F5*'Data '!F$23</f>
        <v>5</v>
      </c>
      <c r="G5" s="7">
        <f>'Data '!G5*'Data '!G$23</f>
        <v>0</v>
      </c>
      <c r="H5" s="7">
        <f>'Data '!H5*'Data '!H$23</f>
        <v>0</v>
      </c>
      <c r="I5" s="7">
        <f>'Data '!I5*'Data '!I$23</f>
        <v>2.5</v>
      </c>
      <c r="J5" s="7">
        <f>'Data '!J5*'Data '!J$23</f>
        <v>0</v>
      </c>
      <c r="K5" s="7">
        <f>'Data '!K5*'Data '!K$23</f>
        <v>0</v>
      </c>
      <c r="L5" s="7">
        <f>'Data '!L5*'Data '!L$23</f>
        <v>0</v>
      </c>
      <c r="M5" s="7">
        <f>'Data '!M5*'Data '!M$23</f>
        <v>3</v>
      </c>
    </row>
    <row r="6" spans="1:13" s="2" customFormat="1" ht="12.75" customHeight="1" x14ac:dyDescent="0.25">
      <c r="A6" s="3">
        <f t="shared" si="0"/>
        <v>4</v>
      </c>
      <c r="B6" s="4" t="s">
        <v>15</v>
      </c>
      <c r="C6" s="5">
        <v>3480</v>
      </c>
      <c r="D6" s="6">
        <v>235.7</v>
      </c>
      <c r="E6" s="7">
        <f>'Data '!E6*'Data '!E$23</f>
        <v>0</v>
      </c>
      <c r="F6" s="7">
        <f>'Data '!F6*'Data '!F$23</f>
        <v>0</v>
      </c>
      <c r="G6" s="7">
        <f>'Data '!G6*'Data '!G$23</f>
        <v>0</v>
      </c>
      <c r="H6" s="7">
        <f>'Data '!H6*'Data '!H$23</f>
        <v>0</v>
      </c>
      <c r="I6" s="7">
        <f>'Data '!I6*'Data '!I$23</f>
        <v>0</v>
      </c>
      <c r="J6" s="7">
        <f>'Data '!J6*'Data '!J$23</f>
        <v>0</v>
      </c>
      <c r="K6" s="7">
        <f>'Data '!K6*'Data '!K$23</f>
        <v>0</v>
      </c>
      <c r="L6" s="7">
        <f>'Data '!L6*'Data '!L$23</f>
        <v>0</v>
      </c>
      <c r="M6" s="7">
        <f>'Data '!M6*'Data '!M$23</f>
        <v>3</v>
      </c>
    </row>
    <row r="7" spans="1:13" s="2" customFormat="1" ht="12.75" customHeight="1" x14ac:dyDescent="0.25">
      <c r="A7" s="3">
        <f t="shared" si="0"/>
        <v>5</v>
      </c>
      <c r="B7" s="4" t="s">
        <v>16</v>
      </c>
      <c r="C7" s="5">
        <v>4001</v>
      </c>
      <c r="D7" s="6">
        <v>404.71</v>
      </c>
      <c r="E7" s="7">
        <f>'Data '!E7*'Data '!E$23</f>
        <v>3.75</v>
      </c>
      <c r="F7" s="7">
        <f>'Data '!F7*'Data '!F$23</f>
        <v>3.3333333333333335</v>
      </c>
      <c r="G7" s="7">
        <f>'Data '!G7*'Data '!G$23</f>
        <v>0</v>
      </c>
      <c r="H7" s="7">
        <f>'Data '!H7*'Data '!H$23</f>
        <v>0</v>
      </c>
      <c r="I7" s="7">
        <f>'Data '!I7*'Data '!I$23</f>
        <v>0</v>
      </c>
      <c r="J7" s="7">
        <f>'Data '!J7*'Data '!J$23</f>
        <v>0</v>
      </c>
      <c r="K7" s="7">
        <f>'Data '!K7*'Data '!K$23</f>
        <v>0</v>
      </c>
      <c r="L7" s="7">
        <f>'Data '!L7*'Data '!L$23</f>
        <v>0</v>
      </c>
      <c r="M7" s="7">
        <f>'Data '!M7*'Data '!M$23</f>
        <v>0</v>
      </c>
    </row>
    <row r="8" spans="1:13" s="2" customFormat="1" ht="12.75" customHeight="1" x14ac:dyDescent="0.25">
      <c r="A8" s="3">
        <f t="shared" si="0"/>
        <v>6</v>
      </c>
      <c r="B8" s="4" t="s">
        <v>17</v>
      </c>
      <c r="C8" s="5">
        <v>2542</v>
      </c>
      <c r="D8" s="6">
        <v>37.69</v>
      </c>
      <c r="E8" s="7">
        <f>'Data '!E8*'Data '!E$23</f>
        <v>3.75</v>
      </c>
      <c r="F8" s="7">
        <f>'Data '!F8*'Data '!F$23</f>
        <v>0</v>
      </c>
      <c r="G8" s="7">
        <f>'Data '!G8*'Data '!G$23</f>
        <v>0</v>
      </c>
      <c r="H8" s="7">
        <f>'Data '!H8*'Data '!H$23</f>
        <v>0</v>
      </c>
      <c r="I8" s="7">
        <f>'Data '!I8*'Data '!I$23</f>
        <v>0</v>
      </c>
      <c r="J8" s="7">
        <f>'Data '!J8*'Data '!J$23</f>
        <v>0</v>
      </c>
      <c r="K8" s="7">
        <f>'Data '!K8*'Data '!K$23</f>
        <v>0</v>
      </c>
      <c r="L8" s="7">
        <f>'Data '!L8*'Data '!L$23</f>
        <v>0</v>
      </c>
      <c r="M8" s="7">
        <f>'Data '!M8*'Data '!M$23</f>
        <v>3</v>
      </c>
    </row>
    <row r="9" spans="1:13" s="2" customFormat="1" ht="12.75" customHeight="1" x14ac:dyDescent="0.25">
      <c r="A9" s="3">
        <f t="shared" si="0"/>
        <v>7</v>
      </c>
      <c r="B9" s="4" t="s">
        <v>18</v>
      </c>
      <c r="C9" s="5">
        <v>3272</v>
      </c>
      <c r="D9" s="6">
        <v>45.15</v>
      </c>
      <c r="E9" s="7">
        <f>'Data '!E9*'Data '!E$23</f>
        <v>0</v>
      </c>
      <c r="F9" s="7">
        <f>'Data '!F9*'Data '!F$23</f>
        <v>6.666666666666667</v>
      </c>
      <c r="G9" s="7">
        <f>'Data '!G9*'Data '!G$23</f>
        <v>30</v>
      </c>
      <c r="H9" s="7">
        <f>'Data '!H9*'Data '!H$23</f>
        <v>11.25</v>
      </c>
      <c r="I9" s="7">
        <f>'Data '!I9*'Data '!I$23</f>
        <v>2.5</v>
      </c>
      <c r="J9" s="7">
        <f>'Data '!J9*'Data '!J$23</f>
        <v>15</v>
      </c>
      <c r="K9" s="7">
        <f>'Data '!K9*'Data '!K$23</f>
        <v>0</v>
      </c>
      <c r="L9" s="7">
        <f>'Data '!L9*'Data '!L$23</f>
        <v>22.5</v>
      </c>
      <c r="M9" s="7">
        <f>'Data '!M9*'Data '!M$23</f>
        <v>6</v>
      </c>
    </row>
    <row r="10" spans="1:13" s="2" customFormat="1" ht="12.75" customHeight="1" x14ac:dyDescent="0.25">
      <c r="A10" s="3">
        <f t="shared" si="0"/>
        <v>8</v>
      </c>
      <c r="B10" s="4" t="s">
        <v>19</v>
      </c>
      <c r="C10" s="5">
        <v>1647</v>
      </c>
      <c r="D10" s="6">
        <v>22.72</v>
      </c>
      <c r="E10" s="7">
        <f>'Data '!E10*'Data '!E$23</f>
        <v>0</v>
      </c>
      <c r="F10" s="7">
        <f>'Data '!F10*'Data '!F$23</f>
        <v>1.6666666666666667</v>
      </c>
      <c r="G10" s="7">
        <f>'Data '!G10*'Data '!G$23</f>
        <v>0</v>
      </c>
      <c r="H10" s="7">
        <f>'Data '!H10*'Data '!H$23</f>
        <v>0</v>
      </c>
      <c r="I10" s="7">
        <f>'Data '!I10*'Data '!I$23</f>
        <v>0</v>
      </c>
      <c r="J10" s="7">
        <f>'Data '!J10*'Data '!J$23</f>
        <v>0</v>
      </c>
      <c r="K10" s="7">
        <f>'Data '!K10*'Data '!K$23</f>
        <v>0</v>
      </c>
      <c r="L10" s="7">
        <f>'Data '!L10*'Data '!L$23</f>
        <v>0</v>
      </c>
      <c r="M10" s="7">
        <f>'Data '!M10*'Data '!M$23</f>
        <v>0</v>
      </c>
    </row>
    <row r="11" spans="1:13" s="2" customFormat="1" ht="12.75" customHeight="1" x14ac:dyDescent="0.25">
      <c r="A11" s="3">
        <f t="shared" si="0"/>
        <v>9</v>
      </c>
      <c r="B11" s="4" t="s">
        <v>20</v>
      </c>
      <c r="C11" s="5">
        <v>27639</v>
      </c>
      <c r="D11" s="6">
        <v>146.83000000000001</v>
      </c>
      <c r="E11" s="7">
        <f>'Data '!E11*'Data '!E$23</f>
        <v>3.75</v>
      </c>
      <c r="F11" s="7">
        <f>'Data '!F11*'Data '!F$23</f>
        <v>8.3333333333333339</v>
      </c>
      <c r="G11" s="7">
        <f>'Data '!G11*'Data '!G$23</f>
        <v>0</v>
      </c>
      <c r="H11" s="7">
        <f>'Data '!H11*'Data '!H$23</f>
        <v>3.75</v>
      </c>
      <c r="I11" s="7">
        <f>'Data '!I11*'Data '!I$23</f>
        <v>2.5</v>
      </c>
      <c r="J11" s="7">
        <f>'Data '!J11*'Data '!J$23</f>
        <v>0</v>
      </c>
      <c r="K11" s="7">
        <f>'Data '!K11*'Data '!K$23</f>
        <v>15</v>
      </c>
      <c r="L11" s="7">
        <f>'Data '!L11*'Data '!L$23</f>
        <v>7.5</v>
      </c>
      <c r="M11" s="7">
        <f>'Data '!M11*'Data '!M$23</f>
        <v>0</v>
      </c>
    </row>
    <row r="12" spans="1:13" s="2" customFormat="1" ht="12.75" customHeight="1" x14ac:dyDescent="0.25">
      <c r="A12" s="3">
        <f t="shared" si="0"/>
        <v>10</v>
      </c>
      <c r="B12" s="4" t="s">
        <v>21</v>
      </c>
      <c r="C12" s="5">
        <v>4440</v>
      </c>
      <c r="D12" s="6">
        <v>235.01</v>
      </c>
      <c r="E12" s="7">
        <f>'Data '!E12*'Data '!E$23</f>
        <v>0</v>
      </c>
      <c r="F12" s="7">
        <f>'Data '!F12*'Data '!F$23</f>
        <v>0</v>
      </c>
      <c r="G12" s="7">
        <f>'Data '!G12*'Data '!G$23</f>
        <v>0</v>
      </c>
      <c r="H12" s="7">
        <f>'Data '!H12*'Data '!H$23</f>
        <v>3.75</v>
      </c>
      <c r="I12" s="7">
        <f>'Data '!I12*'Data '!I$23</f>
        <v>0</v>
      </c>
      <c r="J12" s="7">
        <f>'Data '!J12*'Data '!J$23</f>
        <v>0</v>
      </c>
      <c r="K12" s="7">
        <f>'Data '!K12*'Data '!K$23</f>
        <v>0</v>
      </c>
      <c r="L12" s="7">
        <f>'Data '!L12*'Data '!L$23</f>
        <v>0</v>
      </c>
      <c r="M12" s="7">
        <f>'Data '!M12*'Data '!M$23</f>
        <v>0</v>
      </c>
    </row>
    <row r="13" spans="1:13" s="2" customFormat="1" ht="12.75" customHeight="1" x14ac:dyDescent="0.25">
      <c r="A13" s="3">
        <f t="shared" si="0"/>
        <v>11</v>
      </c>
      <c r="B13" s="4" t="s">
        <v>22</v>
      </c>
      <c r="C13" s="5">
        <v>3022</v>
      </c>
      <c r="D13" s="6">
        <v>172.71</v>
      </c>
      <c r="E13" s="7">
        <f>'Data '!E13*'Data '!E$23</f>
        <v>0</v>
      </c>
      <c r="F13" s="7">
        <f>'Data '!F13*'Data '!F$23</f>
        <v>0</v>
      </c>
      <c r="G13" s="7">
        <f>'Data '!G13*'Data '!G$23</f>
        <v>0</v>
      </c>
      <c r="H13" s="7">
        <f>'Data '!H13*'Data '!H$23</f>
        <v>0</v>
      </c>
      <c r="I13" s="7">
        <f>'Data '!I13*'Data '!I$23</f>
        <v>0</v>
      </c>
      <c r="J13" s="7">
        <f>'Data '!J13*'Data '!J$23</f>
        <v>0</v>
      </c>
      <c r="K13" s="7">
        <f>'Data '!K13*'Data '!K$23</f>
        <v>0</v>
      </c>
      <c r="L13" s="7">
        <f>'Data '!L13*'Data '!L$23</f>
        <v>0</v>
      </c>
      <c r="M13" s="7">
        <f>'Data '!M13*'Data '!M$23</f>
        <v>0</v>
      </c>
    </row>
    <row r="14" spans="1:13" s="2" customFormat="1" ht="12.75" customHeight="1" x14ac:dyDescent="0.25">
      <c r="A14" s="3">
        <f t="shared" si="0"/>
        <v>12</v>
      </c>
      <c r="B14" s="4" t="s">
        <v>23</v>
      </c>
      <c r="C14" s="5">
        <v>2586</v>
      </c>
      <c r="D14" s="6">
        <v>233.99</v>
      </c>
      <c r="E14" s="7">
        <f>'Data '!E14*'Data '!E$23</f>
        <v>0</v>
      </c>
      <c r="F14" s="7">
        <f>'Data '!F14*'Data '!F$23</f>
        <v>1.6666666666666667</v>
      </c>
      <c r="G14" s="7">
        <f>'Data '!G14*'Data '!G$23</f>
        <v>0</v>
      </c>
      <c r="H14" s="7">
        <f>'Data '!H14*'Data '!H$23</f>
        <v>3.75</v>
      </c>
      <c r="I14" s="7">
        <f>'Data '!I14*'Data '!I$23</f>
        <v>2.5</v>
      </c>
      <c r="J14" s="7">
        <f>'Data '!J14*'Data '!J$23</f>
        <v>0</v>
      </c>
      <c r="K14" s="7">
        <f>'Data '!K14*'Data '!K$23</f>
        <v>0</v>
      </c>
      <c r="L14" s="7">
        <f>'Data '!L14*'Data '!L$23</f>
        <v>0</v>
      </c>
      <c r="M14" s="7">
        <f>'Data '!M14*'Data '!M$23</f>
        <v>6</v>
      </c>
    </row>
    <row r="15" spans="1:13" s="2" customFormat="1" ht="12.75" customHeight="1" x14ac:dyDescent="0.25">
      <c r="A15" s="3">
        <f t="shared" si="0"/>
        <v>13</v>
      </c>
      <c r="B15" s="4" t="s">
        <v>24</v>
      </c>
      <c r="C15" s="5">
        <v>5117</v>
      </c>
      <c r="D15" s="6">
        <v>43.65</v>
      </c>
      <c r="E15" s="7">
        <f>'Data '!E15*'Data '!E$23</f>
        <v>0</v>
      </c>
      <c r="F15" s="7">
        <f>'Data '!F15*'Data '!F$23</f>
        <v>1.6666666666666667</v>
      </c>
      <c r="G15" s="7">
        <f>'Data '!G15*'Data '!G$23</f>
        <v>0</v>
      </c>
      <c r="H15" s="7">
        <f>'Data '!H15*'Data '!H$23</f>
        <v>0</v>
      </c>
      <c r="I15" s="7">
        <f>'Data '!I15*'Data '!I$23</f>
        <v>2.5</v>
      </c>
      <c r="J15" s="7">
        <f>'Data '!J15*'Data '!J$23</f>
        <v>0</v>
      </c>
      <c r="K15" s="7">
        <f>'Data '!K15*'Data '!K$23</f>
        <v>0</v>
      </c>
      <c r="L15" s="7">
        <f>'Data '!L15*'Data '!L$23</f>
        <v>0</v>
      </c>
      <c r="M15" s="7">
        <f>'Data '!M15*'Data '!M$23</f>
        <v>0</v>
      </c>
    </row>
    <row r="16" spans="1:13" s="2" customFormat="1" ht="12.75" customHeight="1" x14ac:dyDescent="0.25">
      <c r="A16" s="3">
        <f t="shared" si="0"/>
        <v>14</v>
      </c>
      <c r="B16" s="4" t="s">
        <v>25</v>
      </c>
      <c r="C16" s="5">
        <v>2884</v>
      </c>
      <c r="D16" s="6">
        <v>160.93</v>
      </c>
      <c r="E16" s="7">
        <f>'Data '!E16*'Data '!E$23</f>
        <v>0</v>
      </c>
      <c r="F16" s="7">
        <f>'Data '!F16*'Data '!F$23</f>
        <v>3.3333333333333335</v>
      </c>
      <c r="G16" s="7">
        <f>'Data '!G16*'Data '!G$23</f>
        <v>0</v>
      </c>
      <c r="H16" s="7">
        <f>'Data '!H16*'Data '!H$23</f>
        <v>0</v>
      </c>
      <c r="I16" s="7">
        <f>'Data '!I16*'Data '!I$23</f>
        <v>5</v>
      </c>
      <c r="J16" s="7">
        <f>'Data '!J16*'Data '!J$23</f>
        <v>0</v>
      </c>
      <c r="K16" s="7">
        <f>'Data '!K16*'Data '!K$23</f>
        <v>0</v>
      </c>
      <c r="L16" s="7">
        <f>'Data '!L16*'Data '!L$23</f>
        <v>0</v>
      </c>
      <c r="M16" s="7">
        <f>'Data '!M16*'Data '!M$23</f>
        <v>0</v>
      </c>
    </row>
    <row r="17" spans="1:13" s="2" customFormat="1" ht="12.75" customHeight="1" x14ac:dyDescent="0.25">
      <c r="A17" s="3">
        <f t="shared" si="0"/>
        <v>15</v>
      </c>
      <c r="B17" s="4" t="s">
        <v>26</v>
      </c>
      <c r="C17" s="5">
        <v>2790</v>
      </c>
      <c r="D17" s="6">
        <v>23.35</v>
      </c>
      <c r="E17" s="7">
        <f>'Data '!E17*'Data '!E$23</f>
        <v>0</v>
      </c>
      <c r="F17" s="7">
        <f>'Data '!F17*'Data '!F$23</f>
        <v>0</v>
      </c>
      <c r="G17" s="7">
        <f>'Data '!G17*'Data '!G$23</f>
        <v>0</v>
      </c>
      <c r="H17" s="7">
        <f>'Data '!H17*'Data '!H$23</f>
        <v>0</v>
      </c>
      <c r="I17" s="7">
        <f>'Data '!I17*'Data '!I$23</f>
        <v>0</v>
      </c>
      <c r="J17" s="7">
        <f>'Data '!J17*'Data '!J$23</f>
        <v>0</v>
      </c>
      <c r="K17" s="7">
        <f>'Data '!K17*'Data '!K$23</f>
        <v>0</v>
      </c>
      <c r="L17" s="7">
        <f>'Data '!L17*'Data '!L$23</f>
        <v>0</v>
      </c>
      <c r="M17" s="7">
        <f>'Data '!M17*'Data '!M$23</f>
        <v>0</v>
      </c>
    </row>
    <row r="18" spans="1:13" s="13" customFormat="1" x14ac:dyDescent="0.2">
      <c r="A18" s="11"/>
      <c r="B18" s="11" t="s">
        <v>27</v>
      </c>
      <c r="C18" s="12"/>
      <c r="D18" s="11"/>
      <c r="E18" s="11">
        <v>15</v>
      </c>
      <c r="F18" s="11">
        <v>15</v>
      </c>
      <c r="G18" s="11">
        <v>15</v>
      </c>
      <c r="H18" s="11">
        <v>15</v>
      </c>
      <c r="I18" s="11">
        <v>15</v>
      </c>
      <c r="J18" s="11">
        <v>15</v>
      </c>
      <c r="K18" s="11">
        <v>15</v>
      </c>
      <c r="L18" s="11">
        <v>15</v>
      </c>
      <c r="M18" s="11">
        <v>15</v>
      </c>
    </row>
    <row r="19" spans="1:13" s="13" customFormat="1" x14ac:dyDescent="0.2">
      <c r="A19" s="14"/>
      <c r="B19" s="14" t="s">
        <v>28</v>
      </c>
      <c r="C19" s="15"/>
      <c r="D19" s="15"/>
      <c r="E19" s="15">
        <f t="shared" ref="E19:M19" si="1">COUNTIF(E3:E17,"&gt;0")</f>
        <v>4</v>
      </c>
      <c r="F19" s="15">
        <f t="shared" si="1"/>
        <v>9</v>
      </c>
      <c r="G19" s="15">
        <f t="shared" si="1"/>
        <v>1</v>
      </c>
      <c r="H19" s="15">
        <f t="shared" si="1"/>
        <v>4</v>
      </c>
      <c r="I19" s="15">
        <f t="shared" si="1"/>
        <v>6</v>
      </c>
      <c r="J19" s="15">
        <f t="shared" si="1"/>
        <v>1</v>
      </c>
      <c r="K19" s="15">
        <f t="shared" si="1"/>
        <v>1</v>
      </c>
      <c r="L19" s="15">
        <f t="shared" si="1"/>
        <v>2</v>
      </c>
      <c r="M19" s="15">
        <f t="shared" si="1"/>
        <v>5</v>
      </c>
    </row>
    <row r="20" spans="1:13" s="13" customFormat="1" x14ac:dyDescent="0.2">
      <c r="A20" s="16"/>
      <c r="B20" s="16" t="s">
        <v>29</v>
      </c>
      <c r="C20" s="17"/>
      <c r="D20" s="17"/>
      <c r="E20" s="17">
        <f t="shared" ref="E20:M20" si="2">MIN(E3:E17)</f>
        <v>0</v>
      </c>
      <c r="F20" s="17">
        <f t="shared" si="2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 t="shared" si="2"/>
        <v>0</v>
      </c>
      <c r="L20" s="17">
        <f t="shared" si="2"/>
        <v>0</v>
      </c>
      <c r="M20" s="17">
        <f t="shared" si="2"/>
        <v>0</v>
      </c>
    </row>
    <row r="21" spans="1:13" s="13" customFormat="1" x14ac:dyDescent="0.2">
      <c r="A21" s="16"/>
      <c r="B21" s="16" t="s">
        <v>30</v>
      </c>
      <c r="C21" s="17"/>
      <c r="D21" s="17"/>
      <c r="E21" s="25">
        <f t="shared" ref="E21:M21" si="3">MAX(E3:E17)</f>
        <v>7.5</v>
      </c>
      <c r="F21" s="25">
        <f t="shared" si="3"/>
        <v>8.3333333333333339</v>
      </c>
      <c r="G21" s="25">
        <f t="shared" si="3"/>
        <v>30</v>
      </c>
      <c r="H21" s="25">
        <f t="shared" si="3"/>
        <v>11.25</v>
      </c>
      <c r="I21" s="25">
        <f t="shared" si="3"/>
        <v>5</v>
      </c>
      <c r="J21" s="25">
        <f t="shared" si="3"/>
        <v>15</v>
      </c>
      <c r="K21" s="25">
        <f t="shared" si="3"/>
        <v>15</v>
      </c>
      <c r="L21" s="25">
        <f t="shared" si="3"/>
        <v>22.5</v>
      </c>
      <c r="M21" s="25">
        <f t="shared" si="3"/>
        <v>6</v>
      </c>
    </row>
    <row r="22" spans="1:13" s="13" customFormat="1" x14ac:dyDescent="0.2">
      <c r="A22" s="16"/>
      <c r="B22" s="16" t="s">
        <v>31</v>
      </c>
      <c r="C22" s="17"/>
      <c r="D22" s="17"/>
      <c r="E22" s="18">
        <f t="shared" ref="E22:M22" si="4">STDEV(E3:E17)</f>
        <v>2.3145502494313788</v>
      </c>
      <c r="F22" s="18">
        <f t="shared" si="4"/>
        <v>2.6477503678749641</v>
      </c>
      <c r="G22" s="18">
        <f t="shared" si="4"/>
        <v>7.745966692414834</v>
      </c>
      <c r="H22" s="18">
        <f t="shared" si="4"/>
        <v>3.1052950170405937</v>
      </c>
      <c r="I22" s="18">
        <f t="shared" si="4"/>
        <v>1.599851183555461</v>
      </c>
      <c r="J22" s="18">
        <f t="shared" si="4"/>
        <v>3.872983346207417</v>
      </c>
      <c r="K22" s="18">
        <f t="shared" si="4"/>
        <v>3.872983346207417</v>
      </c>
      <c r="L22" s="18">
        <f t="shared" si="4"/>
        <v>5.991064775384852</v>
      </c>
      <c r="M22" s="18">
        <f t="shared" si="4"/>
        <v>2.2296700588716192</v>
      </c>
    </row>
    <row r="23" spans="1:13" s="13" customFormat="1" x14ac:dyDescent="0.2">
      <c r="A23" s="16"/>
      <c r="B23" s="16" t="s">
        <v>32</v>
      </c>
      <c r="C23" s="17"/>
      <c r="D23" s="17"/>
      <c r="E23" s="19">
        <f t="shared" ref="E23:M23" si="5">E18/E19</f>
        <v>3.75</v>
      </c>
      <c r="F23" s="19">
        <f t="shared" si="5"/>
        <v>1.6666666666666667</v>
      </c>
      <c r="G23" s="19">
        <f t="shared" si="5"/>
        <v>15</v>
      </c>
      <c r="H23" s="19">
        <f t="shared" si="5"/>
        <v>3.75</v>
      </c>
      <c r="I23" s="19">
        <f t="shared" si="5"/>
        <v>2.5</v>
      </c>
      <c r="J23" s="19">
        <f t="shared" si="5"/>
        <v>15</v>
      </c>
      <c r="K23" s="19">
        <f t="shared" si="5"/>
        <v>15</v>
      </c>
      <c r="L23" s="19">
        <f t="shared" si="5"/>
        <v>7.5</v>
      </c>
      <c r="M23" s="19">
        <f t="shared" si="5"/>
        <v>3</v>
      </c>
    </row>
    <row r="24" spans="1:13" x14ac:dyDescent="0.2">
      <c r="C24" s="21"/>
    </row>
    <row r="25" spans="1:13" x14ac:dyDescent="0.2">
      <c r="C25" s="21"/>
    </row>
    <row r="26" spans="1:13" x14ac:dyDescent="0.2">
      <c r="C26" s="21"/>
    </row>
    <row r="48" spans="3:3" x14ac:dyDescent="0.2">
      <c r="C48" s="21"/>
    </row>
    <row r="49" spans="3:3" x14ac:dyDescent="0.2">
      <c r="C49" s="21"/>
    </row>
    <row r="50" spans="3:3" x14ac:dyDescent="0.2">
      <c r="C50" s="21"/>
    </row>
    <row r="51" spans="3:3" x14ac:dyDescent="0.2">
      <c r="C51" s="21"/>
    </row>
    <row r="52" spans="3:3" x14ac:dyDescent="0.2">
      <c r="C52" s="21"/>
    </row>
    <row r="53" spans="3:3" x14ac:dyDescent="0.2">
      <c r="C53" s="21"/>
    </row>
    <row r="54" spans="3:3" x14ac:dyDescent="0.2">
      <c r="C54" s="21"/>
    </row>
    <row r="55" spans="3:3" x14ac:dyDescent="0.2">
      <c r="C55" s="21"/>
    </row>
    <row r="56" spans="3:3" x14ac:dyDescent="0.2">
      <c r="C56" s="21"/>
    </row>
    <row r="57" spans="3:3" x14ac:dyDescent="0.2">
      <c r="C57" s="21"/>
    </row>
    <row r="58" spans="3:3" x14ac:dyDescent="0.2">
      <c r="C58" s="21"/>
    </row>
    <row r="59" spans="3:3" x14ac:dyDescent="0.2">
      <c r="C59" s="21"/>
    </row>
    <row r="60" spans="3:3" x14ac:dyDescent="0.2">
      <c r="C60" s="21"/>
    </row>
    <row r="61" spans="3:3" x14ac:dyDescent="0.2">
      <c r="C61" s="21"/>
    </row>
    <row r="62" spans="3:3" x14ac:dyDescent="0.2">
      <c r="C62" s="21"/>
    </row>
    <row r="63" spans="3:3" x14ac:dyDescent="0.2">
      <c r="C63" s="21"/>
    </row>
    <row r="64" spans="3:3" x14ac:dyDescent="0.2">
      <c r="C64" s="21"/>
    </row>
    <row r="65" spans="3:3" x14ac:dyDescent="0.2">
      <c r="C65" s="21"/>
    </row>
    <row r="66" spans="3:3" x14ac:dyDescent="0.2">
      <c r="C66" s="21"/>
    </row>
    <row r="67" spans="3:3" x14ac:dyDescent="0.2">
      <c r="C67" s="21"/>
    </row>
    <row r="68" spans="3:3" x14ac:dyDescent="0.2">
      <c r="C68" s="21"/>
    </row>
    <row r="69" spans="3:3" x14ac:dyDescent="0.2">
      <c r="C69" s="21"/>
    </row>
    <row r="70" spans="3:3" x14ac:dyDescent="0.2">
      <c r="C70" s="21"/>
    </row>
    <row r="71" spans="3:3" x14ac:dyDescent="0.2">
      <c r="C71" s="21"/>
    </row>
    <row r="72" spans="3:3" x14ac:dyDescent="0.2">
      <c r="C72" s="21"/>
    </row>
    <row r="73" spans="3:3" x14ac:dyDescent="0.2">
      <c r="C73" s="21"/>
    </row>
    <row r="74" spans="3:3" x14ac:dyDescent="0.2">
      <c r="C74" s="21"/>
    </row>
    <row r="75" spans="3:3" x14ac:dyDescent="0.2">
      <c r="C75" s="21"/>
    </row>
    <row r="76" spans="3:3" x14ac:dyDescent="0.2">
      <c r="C76" s="21"/>
    </row>
    <row r="77" spans="3:3" x14ac:dyDescent="0.2">
      <c r="C77" s="21"/>
    </row>
    <row r="78" spans="3:3" x14ac:dyDescent="0.2">
      <c r="C78" s="21"/>
    </row>
    <row r="79" spans="3:3" x14ac:dyDescent="0.2">
      <c r="C79" s="21"/>
    </row>
    <row r="80" spans="3:3" x14ac:dyDescent="0.2">
      <c r="C80" s="21"/>
    </row>
    <row r="81" spans="3:3" x14ac:dyDescent="0.2">
      <c r="C81" s="21"/>
    </row>
    <row r="82" spans="3:3" x14ac:dyDescent="0.2">
      <c r="C82" s="21"/>
    </row>
    <row r="83" spans="3:3" x14ac:dyDescent="0.2">
      <c r="C83" s="21"/>
    </row>
    <row r="84" spans="3:3" x14ac:dyDescent="0.2">
      <c r="C84" s="21"/>
    </row>
    <row r="85" spans="3:3" x14ac:dyDescent="0.2">
      <c r="C85" s="21"/>
    </row>
    <row r="86" spans="3:3" x14ac:dyDescent="0.2">
      <c r="C86" s="21"/>
    </row>
    <row r="87" spans="3:3" x14ac:dyDescent="0.2">
      <c r="C87" s="21"/>
    </row>
    <row r="88" spans="3:3" x14ac:dyDescent="0.2">
      <c r="C88" s="21"/>
    </row>
    <row r="89" spans="3:3" x14ac:dyDescent="0.2">
      <c r="C89" s="21"/>
    </row>
    <row r="90" spans="3:3" x14ac:dyDescent="0.2">
      <c r="C90" s="21"/>
    </row>
    <row r="91" spans="3:3" x14ac:dyDescent="0.2">
      <c r="C91" s="21"/>
    </row>
    <row r="92" spans="3:3" x14ac:dyDescent="0.2">
      <c r="C92" s="21"/>
    </row>
    <row r="93" spans="3:3" x14ac:dyDescent="0.2">
      <c r="C93" s="21"/>
    </row>
    <row r="94" spans="3:3" x14ac:dyDescent="0.2">
      <c r="C94" s="21"/>
    </row>
    <row r="95" spans="3:3" x14ac:dyDescent="0.2">
      <c r="C95" s="21"/>
    </row>
    <row r="96" spans="3:3" x14ac:dyDescent="0.2">
      <c r="C96" s="21"/>
    </row>
    <row r="97" spans="3:3" x14ac:dyDescent="0.2">
      <c r="C97" s="21"/>
    </row>
    <row r="98" spans="3:3" x14ac:dyDescent="0.2">
      <c r="C98" s="21"/>
    </row>
    <row r="99" spans="3:3" x14ac:dyDescent="0.2">
      <c r="C99" s="21"/>
    </row>
    <row r="100" spans="3:3" x14ac:dyDescent="0.2">
      <c r="C100" s="21"/>
    </row>
    <row r="101" spans="3:3" x14ac:dyDescent="0.2">
      <c r="C101" s="21"/>
    </row>
    <row r="102" spans="3:3" x14ac:dyDescent="0.2">
      <c r="C102" s="21"/>
    </row>
    <row r="103" spans="3:3" x14ac:dyDescent="0.2">
      <c r="C103" s="21"/>
    </row>
    <row r="104" spans="3:3" x14ac:dyDescent="0.2">
      <c r="C104" s="21"/>
    </row>
    <row r="105" spans="3:3" x14ac:dyDescent="0.2">
      <c r="C105" s="21"/>
    </row>
    <row r="106" spans="3:3" x14ac:dyDescent="0.2">
      <c r="C106" s="21"/>
    </row>
    <row r="107" spans="3:3" x14ac:dyDescent="0.2">
      <c r="C107" s="21"/>
    </row>
    <row r="108" spans="3:3" x14ac:dyDescent="0.2">
      <c r="C108" s="21"/>
    </row>
    <row r="109" spans="3:3" x14ac:dyDescent="0.2">
      <c r="C109" s="21"/>
    </row>
    <row r="110" spans="3:3" x14ac:dyDescent="0.2">
      <c r="C110" s="21"/>
    </row>
    <row r="111" spans="3:3" x14ac:dyDescent="0.2">
      <c r="C111" s="21"/>
    </row>
    <row r="112" spans="3:3" x14ac:dyDescent="0.2">
      <c r="C112" s="21"/>
    </row>
    <row r="113" spans="3:3" x14ac:dyDescent="0.2">
      <c r="C113" s="21"/>
    </row>
    <row r="114" spans="3:3" x14ac:dyDescent="0.2">
      <c r="C114" s="21"/>
    </row>
    <row r="115" spans="3:3" x14ac:dyDescent="0.2">
      <c r="C115" s="21"/>
    </row>
    <row r="116" spans="3:3" x14ac:dyDescent="0.2">
      <c r="C116" s="21"/>
    </row>
    <row r="117" spans="3:3" x14ac:dyDescent="0.2">
      <c r="C117" s="21"/>
    </row>
    <row r="118" spans="3:3" x14ac:dyDescent="0.2">
      <c r="C118" s="21"/>
    </row>
    <row r="119" spans="3:3" x14ac:dyDescent="0.2">
      <c r="C119" s="21"/>
    </row>
    <row r="120" spans="3:3" x14ac:dyDescent="0.2">
      <c r="C120" s="21"/>
    </row>
    <row r="121" spans="3:3" x14ac:dyDescent="0.2">
      <c r="C121" s="21"/>
    </row>
    <row r="122" spans="3:3" x14ac:dyDescent="0.2">
      <c r="C122" s="21"/>
    </row>
    <row r="123" spans="3:3" x14ac:dyDescent="0.2">
      <c r="C123" s="21"/>
    </row>
    <row r="124" spans="3:3" x14ac:dyDescent="0.2">
      <c r="C124" s="21"/>
    </row>
    <row r="125" spans="3:3" x14ac:dyDescent="0.2">
      <c r="C125" s="21"/>
    </row>
    <row r="126" spans="3:3" x14ac:dyDescent="0.2">
      <c r="C126" s="21"/>
    </row>
    <row r="127" spans="3:3" x14ac:dyDescent="0.2">
      <c r="C127" s="21"/>
    </row>
    <row r="128" spans="3:3" x14ac:dyDescent="0.2">
      <c r="C128" s="21"/>
    </row>
    <row r="129" spans="3:3" x14ac:dyDescent="0.2">
      <c r="C129" s="21"/>
    </row>
    <row r="130" spans="3:3" x14ac:dyDescent="0.2">
      <c r="C130" s="21"/>
    </row>
    <row r="131" spans="3:3" x14ac:dyDescent="0.2">
      <c r="C131" s="21"/>
    </row>
    <row r="132" spans="3:3" x14ac:dyDescent="0.2">
      <c r="C132" s="21"/>
    </row>
    <row r="133" spans="3:3" x14ac:dyDescent="0.2">
      <c r="C133" s="21"/>
    </row>
    <row r="134" spans="3:3" x14ac:dyDescent="0.2">
      <c r="C134" s="21"/>
    </row>
    <row r="135" spans="3:3" x14ac:dyDescent="0.2">
      <c r="C135" s="21"/>
    </row>
    <row r="136" spans="3:3" x14ac:dyDescent="0.2">
      <c r="C136" s="21"/>
    </row>
    <row r="137" spans="3:3" x14ac:dyDescent="0.2">
      <c r="C137" s="21"/>
    </row>
    <row r="138" spans="3:3" x14ac:dyDescent="0.2">
      <c r="C138" s="21"/>
    </row>
    <row r="139" spans="3:3" x14ac:dyDescent="0.2">
      <c r="C139" s="21"/>
    </row>
    <row r="140" spans="3:3" x14ac:dyDescent="0.2">
      <c r="C140" s="21"/>
    </row>
    <row r="141" spans="3:3" x14ac:dyDescent="0.2">
      <c r="C141" s="21"/>
    </row>
    <row r="142" spans="3:3" x14ac:dyDescent="0.2">
      <c r="C142" s="21"/>
    </row>
    <row r="143" spans="3:3" x14ac:dyDescent="0.2">
      <c r="C143" s="21"/>
    </row>
    <row r="144" spans="3:3" x14ac:dyDescent="0.2">
      <c r="C144" s="21"/>
    </row>
    <row r="145" spans="3:3" x14ac:dyDescent="0.2">
      <c r="C145" s="21"/>
    </row>
    <row r="146" spans="3:3" x14ac:dyDescent="0.2">
      <c r="C146" s="21"/>
    </row>
    <row r="147" spans="3:3" x14ac:dyDescent="0.2">
      <c r="C147" s="21"/>
    </row>
    <row r="148" spans="3:3" x14ac:dyDescent="0.2">
      <c r="C148" s="21"/>
    </row>
    <row r="149" spans="3:3" x14ac:dyDescent="0.2">
      <c r="C149" s="21"/>
    </row>
    <row r="150" spans="3:3" x14ac:dyDescent="0.2">
      <c r="C150" s="21"/>
    </row>
    <row r="151" spans="3:3" x14ac:dyDescent="0.2">
      <c r="C151" s="21"/>
    </row>
    <row r="152" spans="3:3" x14ac:dyDescent="0.2">
      <c r="C152" s="21"/>
    </row>
    <row r="153" spans="3:3" x14ac:dyDescent="0.2">
      <c r="C153" s="21"/>
    </row>
    <row r="154" spans="3:3" x14ac:dyDescent="0.2">
      <c r="C154" s="21"/>
    </row>
    <row r="155" spans="3:3" x14ac:dyDescent="0.2">
      <c r="C155" s="21"/>
    </row>
    <row r="156" spans="3:3" x14ac:dyDescent="0.2">
      <c r="C156" s="21"/>
    </row>
    <row r="157" spans="3:3" x14ac:dyDescent="0.2">
      <c r="C157" s="21"/>
    </row>
    <row r="158" spans="3:3" x14ac:dyDescent="0.2">
      <c r="C158" s="21"/>
    </row>
    <row r="159" spans="3:3" x14ac:dyDescent="0.2">
      <c r="C159" s="21"/>
    </row>
    <row r="160" spans="3:3" x14ac:dyDescent="0.2">
      <c r="C160" s="21"/>
    </row>
    <row r="161" spans="3:3" x14ac:dyDescent="0.2">
      <c r="C161" s="21"/>
    </row>
    <row r="162" spans="3:3" x14ac:dyDescent="0.2">
      <c r="C162" s="21"/>
    </row>
    <row r="163" spans="3:3" x14ac:dyDescent="0.2">
      <c r="C163" s="21"/>
    </row>
    <row r="164" spans="3:3" x14ac:dyDescent="0.2">
      <c r="C164" s="21"/>
    </row>
    <row r="165" spans="3:3" x14ac:dyDescent="0.2">
      <c r="C165" s="21"/>
    </row>
    <row r="166" spans="3:3" x14ac:dyDescent="0.2">
      <c r="C166" s="21"/>
    </row>
    <row r="167" spans="3:3" x14ac:dyDescent="0.2">
      <c r="C167" s="21"/>
    </row>
    <row r="168" spans="3:3" x14ac:dyDescent="0.2">
      <c r="C168" s="21"/>
    </row>
    <row r="169" spans="3:3" x14ac:dyDescent="0.2">
      <c r="C169" s="21"/>
    </row>
    <row r="170" spans="3:3" x14ac:dyDescent="0.2">
      <c r="C170" s="21"/>
    </row>
    <row r="171" spans="3:3" x14ac:dyDescent="0.2">
      <c r="C171" s="21"/>
    </row>
    <row r="172" spans="3:3" x14ac:dyDescent="0.2">
      <c r="C172" s="21"/>
    </row>
    <row r="173" spans="3:3" x14ac:dyDescent="0.2">
      <c r="C173" s="21"/>
    </row>
    <row r="174" spans="3:3" x14ac:dyDescent="0.2">
      <c r="C174" s="21"/>
    </row>
    <row r="175" spans="3:3" x14ac:dyDescent="0.2">
      <c r="C175" s="21"/>
    </row>
    <row r="176" spans="3:3" x14ac:dyDescent="0.2">
      <c r="C176" s="21"/>
    </row>
    <row r="177" spans="1:3" x14ac:dyDescent="0.2">
      <c r="C177" s="21"/>
    </row>
    <row r="178" spans="1:3" x14ac:dyDescent="0.2">
      <c r="C178" s="21"/>
    </row>
    <row r="179" spans="1:3" x14ac:dyDescent="0.2">
      <c r="C179" s="21"/>
    </row>
    <row r="180" spans="1:3" s="23" customFormat="1" x14ac:dyDescent="0.2">
      <c r="A180" s="22"/>
      <c r="B180" s="22"/>
      <c r="C180" s="22"/>
    </row>
  </sheetData>
  <mergeCells count="13">
    <mergeCell ref="M1:M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F1:F2"/>
    <mergeCell ref="E1:E2"/>
  </mergeCells>
  <pageMargins left="0.75" right="0.75" top="1" bottom="1" header="0.5" footer="0.5"/>
  <pageSetup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M178"/>
  <sheetViews>
    <sheetView zoomScaleNormal="100" workbookViewId="0">
      <selection activeCell="E3" sqref="E3"/>
    </sheetView>
  </sheetViews>
  <sheetFormatPr defaultRowHeight="12" x14ac:dyDescent="0.2"/>
  <cols>
    <col min="1" max="1" width="3.28515625" style="20" bestFit="1" customWidth="1"/>
    <col min="2" max="2" width="23.140625" style="20" customWidth="1"/>
    <col min="3" max="3" width="10" style="20" customWidth="1"/>
    <col min="4" max="4" width="10" style="1" customWidth="1"/>
    <col min="5" max="5" width="7.85546875" style="1" bestFit="1" customWidth="1"/>
    <col min="6" max="16384" width="9.140625" style="1"/>
  </cols>
  <sheetData>
    <row r="1" spans="1:13" ht="90.75" customHeight="1" x14ac:dyDescent="0.2">
      <c r="A1" s="50" t="s">
        <v>0</v>
      </c>
      <c r="B1" s="50" t="s">
        <v>42</v>
      </c>
      <c r="C1" s="50" t="s">
        <v>1</v>
      </c>
      <c r="D1" s="50" t="s">
        <v>2</v>
      </c>
      <c r="E1" s="52" t="s">
        <v>50</v>
      </c>
      <c r="F1" s="53" t="s">
        <v>4</v>
      </c>
      <c r="G1" s="53" t="s">
        <v>5</v>
      </c>
      <c r="H1" s="53" t="s">
        <v>6</v>
      </c>
      <c r="I1" s="53" t="s">
        <v>7</v>
      </c>
      <c r="J1" s="53" t="s">
        <v>8</v>
      </c>
      <c r="K1" s="53" t="s">
        <v>9</v>
      </c>
      <c r="L1" s="53" t="s">
        <v>10</v>
      </c>
      <c r="M1" s="53" t="s">
        <v>11</v>
      </c>
    </row>
    <row r="2" spans="1:13" s="2" customFormat="1" ht="12.75" customHeight="1" x14ac:dyDescent="0.2">
      <c r="A2" s="50"/>
      <c r="B2" s="50"/>
      <c r="C2" s="50"/>
      <c r="D2" s="50"/>
      <c r="E2" s="52"/>
      <c r="F2" s="53"/>
      <c r="G2" s="53"/>
      <c r="H2" s="53"/>
      <c r="I2" s="53"/>
      <c r="J2" s="53"/>
      <c r="K2" s="53"/>
      <c r="L2" s="53"/>
      <c r="M2" s="53"/>
    </row>
    <row r="3" spans="1:13" s="2" customFormat="1" ht="12.75" customHeight="1" x14ac:dyDescent="0.25">
      <c r="A3" s="3">
        <v>1</v>
      </c>
      <c r="B3" s="4" t="s">
        <v>12</v>
      </c>
      <c r="C3" s="5">
        <v>3502</v>
      </c>
      <c r="D3" s="6">
        <v>14.33</v>
      </c>
      <c r="E3" s="24">
        <f>(PEMBOBOTAN!E3-PEMBOBOTAN!E$20)/PEMBOBOTAN!E$22</f>
        <v>0</v>
      </c>
      <c r="F3" s="24">
        <f>(PEMBOBOTAN!F3-PEMBOBOTAN!F$20)/PEMBOBOTAN!F$22</f>
        <v>0.62946518179668987</v>
      </c>
      <c r="G3" s="24">
        <f>(PEMBOBOTAN!G3-PEMBOBOTAN!G$20)/PEMBOBOTAN!G$22</f>
        <v>0</v>
      </c>
      <c r="H3" s="24">
        <f>(PEMBOBOTAN!H3-PEMBOBOTAN!H$20)/PEMBOBOTAN!H$22</f>
        <v>0</v>
      </c>
      <c r="I3" s="24">
        <f>(PEMBOBOTAN!I3-PEMBOBOTAN!I$20)/PEMBOBOTAN!I$22</f>
        <v>0</v>
      </c>
      <c r="J3" s="24">
        <f>(PEMBOBOTAN!J3-PEMBOBOTAN!J$20)/PEMBOBOTAN!J$22</f>
        <v>0</v>
      </c>
      <c r="K3" s="24">
        <f>(PEMBOBOTAN!K3-PEMBOBOTAN!K$20)/PEMBOBOTAN!K$22</f>
        <v>0</v>
      </c>
      <c r="L3" s="24">
        <f>(PEMBOBOTAN!L3-PEMBOBOTAN!L$20)/PEMBOBOTAN!L$22</f>
        <v>0</v>
      </c>
      <c r="M3" s="24">
        <f>(PEMBOBOTAN!M3-PEMBOBOTAN!M$20)/PEMBOBOTAN!M$22</f>
        <v>0</v>
      </c>
    </row>
    <row r="4" spans="1:13" s="2" customFormat="1" ht="12.75" customHeight="1" x14ac:dyDescent="0.25">
      <c r="A4" s="3">
        <f>A3+1</f>
        <v>2</v>
      </c>
      <c r="B4" s="4" t="s">
        <v>13</v>
      </c>
      <c r="C4" s="5">
        <v>1588</v>
      </c>
      <c r="D4" s="6">
        <v>12.61</v>
      </c>
      <c r="E4" s="24">
        <f>(PEMBOBOTAN!E4-PEMBOBOTAN!E$20)/PEMBOBOTAN!E$22</f>
        <v>0</v>
      </c>
      <c r="F4" s="24">
        <f>(PEMBOBOTAN!F4-PEMBOBOTAN!F$20)/PEMBOBOTAN!F$22</f>
        <v>0</v>
      </c>
      <c r="G4" s="24">
        <f>(PEMBOBOTAN!G4-PEMBOBOTAN!G$20)/PEMBOBOTAN!G$22</f>
        <v>0</v>
      </c>
      <c r="H4" s="24">
        <f>(PEMBOBOTAN!H4-PEMBOBOTAN!H$20)/PEMBOBOTAN!H$22</f>
        <v>0</v>
      </c>
      <c r="I4" s="24">
        <f>(PEMBOBOTAN!I4-PEMBOBOTAN!I$20)/PEMBOBOTAN!I$22</f>
        <v>0</v>
      </c>
      <c r="J4" s="24">
        <f>(PEMBOBOTAN!J4-PEMBOBOTAN!J$20)/PEMBOBOTAN!J$22</f>
        <v>0</v>
      </c>
      <c r="K4" s="24">
        <f>(PEMBOBOTAN!K4-PEMBOBOTAN!K$20)/PEMBOBOTAN!K$22</f>
        <v>0</v>
      </c>
      <c r="L4" s="24">
        <f>(PEMBOBOTAN!L4-PEMBOBOTAN!L$20)/PEMBOBOTAN!L$22</f>
        <v>0</v>
      </c>
      <c r="M4" s="24">
        <f>(PEMBOBOTAN!M4-PEMBOBOTAN!M$20)/PEMBOBOTAN!M$22</f>
        <v>0</v>
      </c>
    </row>
    <row r="5" spans="1:13" s="2" customFormat="1" ht="12.75" customHeight="1" x14ac:dyDescent="0.25">
      <c r="A5" s="3">
        <f t="shared" ref="A5:A17" si="0">A4+1</f>
        <v>3</v>
      </c>
      <c r="B5" s="4" t="s">
        <v>14</v>
      </c>
      <c r="C5" s="5">
        <v>7682</v>
      </c>
      <c r="D5" s="6">
        <v>211.47</v>
      </c>
      <c r="E5" s="24">
        <f>(PEMBOBOTAN!E5-PEMBOBOTAN!E$20)/PEMBOBOTAN!E$22</f>
        <v>3.2403703492039297</v>
      </c>
      <c r="F5" s="24">
        <f>(PEMBOBOTAN!F5-PEMBOBOTAN!F$20)/PEMBOBOTAN!F$22</f>
        <v>1.8883955453900696</v>
      </c>
      <c r="G5" s="24">
        <f>(PEMBOBOTAN!G5-PEMBOBOTAN!G$20)/PEMBOBOTAN!G$22</f>
        <v>0</v>
      </c>
      <c r="H5" s="24">
        <f>(PEMBOBOTAN!H5-PEMBOBOTAN!H$20)/PEMBOBOTAN!H$22</f>
        <v>0</v>
      </c>
      <c r="I5" s="24">
        <f>(PEMBOBOTAN!I5-PEMBOBOTAN!I$20)/PEMBOBOTAN!I$22</f>
        <v>1.5626453420774271</v>
      </c>
      <c r="J5" s="24">
        <f>(PEMBOBOTAN!J5-PEMBOBOTAN!J$20)/PEMBOBOTAN!J$22</f>
        <v>0</v>
      </c>
      <c r="K5" s="24">
        <f>(PEMBOBOTAN!K5-PEMBOBOTAN!K$20)/PEMBOBOTAN!K$22</f>
        <v>0</v>
      </c>
      <c r="L5" s="24">
        <f>(PEMBOBOTAN!L5-PEMBOBOTAN!L$20)/PEMBOBOTAN!L$22</f>
        <v>0</v>
      </c>
      <c r="M5" s="24">
        <f>(PEMBOBOTAN!M5-PEMBOBOTAN!M$20)/PEMBOBOTAN!M$22</f>
        <v>1.3454905527673569</v>
      </c>
    </row>
    <row r="6" spans="1:13" s="2" customFormat="1" ht="12.75" customHeight="1" x14ac:dyDescent="0.25">
      <c r="A6" s="3">
        <f t="shared" si="0"/>
        <v>4</v>
      </c>
      <c r="B6" s="4" t="s">
        <v>15</v>
      </c>
      <c r="C6" s="5">
        <v>3480</v>
      </c>
      <c r="D6" s="6">
        <v>235.7</v>
      </c>
      <c r="E6" s="24">
        <f>(PEMBOBOTAN!E6-PEMBOBOTAN!E$20)/PEMBOBOTAN!E$22</f>
        <v>0</v>
      </c>
      <c r="F6" s="24">
        <f>(PEMBOBOTAN!F6-PEMBOBOTAN!F$20)/PEMBOBOTAN!F$22</f>
        <v>0</v>
      </c>
      <c r="G6" s="24">
        <f>(PEMBOBOTAN!G6-PEMBOBOTAN!G$20)/PEMBOBOTAN!G$22</f>
        <v>0</v>
      </c>
      <c r="H6" s="24">
        <f>(PEMBOBOTAN!H6-PEMBOBOTAN!H$20)/PEMBOBOTAN!H$22</f>
        <v>0</v>
      </c>
      <c r="I6" s="24">
        <f>(PEMBOBOTAN!I6-PEMBOBOTAN!I$20)/PEMBOBOTAN!I$22</f>
        <v>0</v>
      </c>
      <c r="J6" s="24">
        <f>(PEMBOBOTAN!J6-PEMBOBOTAN!J$20)/PEMBOBOTAN!J$22</f>
        <v>0</v>
      </c>
      <c r="K6" s="24">
        <f>(PEMBOBOTAN!K6-PEMBOBOTAN!K$20)/PEMBOBOTAN!K$22</f>
        <v>0</v>
      </c>
      <c r="L6" s="24">
        <f>(PEMBOBOTAN!L6-PEMBOBOTAN!L$20)/PEMBOBOTAN!L$22</f>
        <v>0</v>
      </c>
      <c r="M6" s="24">
        <f>(PEMBOBOTAN!M6-PEMBOBOTAN!M$20)/PEMBOBOTAN!M$22</f>
        <v>1.3454905527673569</v>
      </c>
    </row>
    <row r="7" spans="1:13" s="2" customFormat="1" ht="12.75" customHeight="1" x14ac:dyDescent="0.25">
      <c r="A7" s="3">
        <f t="shared" si="0"/>
        <v>5</v>
      </c>
      <c r="B7" s="4" t="s">
        <v>16</v>
      </c>
      <c r="C7" s="5">
        <v>4001</v>
      </c>
      <c r="D7" s="6">
        <v>404.71</v>
      </c>
      <c r="E7" s="24">
        <f>(PEMBOBOTAN!E7-PEMBOBOTAN!E$20)/PEMBOBOTAN!E$22</f>
        <v>1.6201851746019649</v>
      </c>
      <c r="F7" s="24">
        <f>(PEMBOBOTAN!F7-PEMBOBOTAN!F$20)/PEMBOBOTAN!F$22</f>
        <v>1.2589303635933797</v>
      </c>
      <c r="G7" s="24">
        <f>(PEMBOBOTAN!G7-PEMBOBOTAN!G$20)/PEMBOBOTAN!G$22</f>
        <v>0</v>
      </c>
      <c r="H7" s="24">
        <f>(PEMBOBOTAN!H7-PEMBOBOTAN!H$20)/PEMBOBOTAN!H$22</f>
        <v>0</v>
      </c>
      <c r="I7" s="24">
        <f>(PEMBOBOTAN!I7-PEMBOBOTAN!I$20)/PEMBOBOTAN!I$22</f>
        <v>0</v>
      </c>
      <c r="J7" s="24">
        <f>(PEMBOBOTAN!J7-PEMBOBOTAN!J$20)/PEMBOBOTAN!J$22</f>
        <v>0</v>
      </c>
      <c r="K7" s="24">
        <f>(PEMBOBOTAN!K7-PEMBOBOTAN!K$20)/PEMBOBOTAN!K$22</f>
        <v>0</v>
      </c>
      <c r="L7" s="24">
        <f>(PEMBOBOTAN!L7-PEMBOBOTAN!L$20)/PEMBOBOTAN!L$22</f>
        <v>0</v>
      </c>
      <c r="M7" s="24">
        <f>(PEMBOBOTAN!M7-PEMBOBOTAN!M$20)/PEMBOBOTAN!M$22</f>
        <v>0</v>
      </c>
    </row>
    <row r="8" spans="1:13" s="2" customFormat="1" ht="12.75" customHeight="1" x14ac:dyDescent="0.25">
      <c r="A8" s="3">
        <f t="shared" si="0"/>
        <v>6</v>
      </c>
      <c r="B8" s="4" t="s">
        <v>17</v>
      </c>
      <c r="C8" s="5">
        <v>2542</v>
      </c>
      <c r="D8" s="6">
        <v>37.69</v>
      </c>
      <c r="E8" s="24">
        <f>(PEMBOBOTAN!E8-PEMBOBOTAN!E$20)/PEMBOBOTAN!E$22</f>
        <v>1.6201851746019649</v>
      </c>
      <c r="F8" s="24">
        <f>(PEMBOBOTAN!F8-PEMBOBOTAN!F$20)/PEMBOBOTAN!F$22</f>
        <v>0</v>
      </c>
      <c r="G8" s="24">
        <f>(PEMBOBOTAN!G8-PEMBOBOTAN!G$20)/PEMBOBOTAN!G$22</f>
        <v>0</v>
      </c>
      <c r="H8" s="24">
        <f>(PEMBOBOTAN!H8-PEMBOBOTAN!H$20)/PEMBOBOTAN!H$22</f>
        <v>0</v>
      </c>
      <c r="I8" s="24">
        <f>(PEMBOBOTAN!I8-PEMBOBOTAN!I$20)/PEMBOBOTAN!I$22</f>
        <v>0</v>
      </c>
      <c r="J8" s="24">
        <f>(PEMBOBOTAN!J8-PEMBOBOTAN!J$20)/PEMBOBOTAN!J$22</f>
        <v>0</v>
      </c>
      <c r="K8" s="24">
        <f>(PEMBOBOTAN!K8-PEMBOBOTAN!K$20)/PEMBOBOTAN!K$22</f>
        <v>0</v>
      </c>
      <c r="L8" s="24">
        <f>(PEMBOBOTAN!L8-PEMBOBOTAN!L$20)/PEMBOBOTAN!L$22</f>
        <v>0</v>
      </c>
      <c r="M8" s="24">
        <f>(PEMBOBOTAN!M8-PEMBOBOTAN!M$20)/PEMBOBOTAN!M$22</f>
        <v>1.3454905527673569</v>
      </c>
    </row>
    <row r="9" spans="1:13" s="2" customFormat="1" ht="12.75" customHeight="1" x14ac:dyDescent="0.25">
      <c r="A9" s="3">
        <f t="shared" si="0"/>
        <v>7</v>
      </c>
      <c r="B9" s="4" t="s">
        <v>18</v>
      </c>
      <c r="C9" s="5">
        <v>3272</v>
      </c>
      <c r="D9" s="6">
        <v>45.15</v>
      </c>
      <c r="E9" s="24">
        <f>(PEMBOBOTAN!E9-PEMBOBOTAN!E$20)/PEMBOBOTAN!E$22</f>
        <v>0</v>
      </c>
      <c r="F9" s="24">
        <f>(PEMBOBOTAN!F9-PEMBOBOTAN!F$20)/PEMBOBOTAN!F$22</f>
        <v>2.5178607271867595</v>
      </c>
      <c r="G9" s="24">
        <f>(PEMBOBOTAN!G9-PEMBOBOTAN!G$20)/PEMBOBOTAN!G$22</f>
        <v>3.8729833462074166</v>
      </c>
      <c r="H9" s="24">
        <f>(PEMBOBOTAN!H9-PEMBOBOTAN!H$20)/PEMBOBOTAN!H$22</f>
        <v>3.62284418654736</v>
      </c>
      <c r="I9" s="24">
        <f>(PEMBOBOTAN!I9-PEMBOBOTAN!I$20)/PEMBOBOTAN!I$22</f>
        <v>1.5626453420774271</v>
      </c>
      <c r="J9" s="24">
        <f>(PEMBOBOTAN!J9-PEMBOBOTAN!J$20)/PEMBOBOTAN!J$22</f>
        <v>3.8729833462074166</v>
      </c>
      <c r="K9" s="24">
        <f>(PEMBOBOTAN!K9-PEMBOBOTAN!K$20)/PEMBOBOTAN!K$22</f>
        <v>0</v>
      </c>
      <c r="L9" s="24">
        <f>(PEMBOBOTAN!L9-PEMBOBOTAN!L$20)/PEMBOBOTAN!L$22</f>
        <v>3.7555928442711006</v>
      </c>
      <c r="M9" s="24">
        <f>(PEMBOBOTAN!M9-PEMBOBOTAN!M$20)/PEMBOBOTAN!M$22</f>
        <v>2.6909811055347137</v>
      </c>
    </row>
    <row r="10" spans="1:13" s="2" customFormat="1" ht="12.75" customHeight="1" x14ac:dyDescent="0.25">
      <c r="A10" s="3">
        <f t="shared" si="0"/>
        <v>8</v>
      </c>
      <c r="B10" s="4" t="s">
        <v>19</v>
      </c>
      <c r="C10" s="5">
        <v>1647</v>
      </c>
      <c r="D10" s="6">
        <v>22.72</v>
      </c>
      <c r="E10" s="24">
        <f>(PEMBOBOTAN!E10-PEMBOBOTAN!E$20)/PEMBOBOTAN!E$22</f>
        <v>0</v>
      </c>
      <c r="F10" s="24">
        <f>(PEMBOBOTAN!F10-PEMBOBOTAN!F$20)/PEMBOBOTAN!F$22</f>
        <v>0.62946518179668987</v>
      </c>
      <c r="G10" s="24">
        <f>(PEMBOBOTAN!G10-PEMBOBOTAN!G$20)/PEMBOBOTAN!G$22</f>
        <v>0</v>
      </c>
      <c r="H10" s="24">
        <f>(PEMBOBOTAN!H10-PEMBOBOTAN!H$20)/PEMBOBOTAN!H$22</f>
        <v>0</v>
      </c>
      <c r="I10" s="24">
        <f>(PEMBOBOTAN!I10-PEMBOBOTAN!I$20)/PEMBOBOTAN!I$22</f>
        <v>0</v>
      </c>
      <c r="J10" s="24">
        <f>(PEMBOBOTAN!J10-PEMBOBOTAN!J$20)/PEMBOBOTAN!J$22</f>
        <v>0</v>
      </c>
      <c r="K10" s="24">
        <f>(PEMBOBOTAN!K10-PEMBOBOTAN!K$20)/PEMBOBOTAN!K$22</f>
        <v>0</v>
      </c>
      <c r="L10" s="24">
        <f>(PEMBOBOTAN!L10-PEMBOBOTAN!L$20)/PEMBOBOTAN!L$22</f>
        <v>0</v>
      </c>
      <c r="M10" s="24">
        <f>(PEMBOBOTAN!M10-PEMBOBOTAN!M$20)/PEMBOBOTAN!M$22</f>
        <v>0</v>
      </c>
    </row>
    <row r="11" spans="1:13" s="2" customFormat="1" ht="12.75" customHeight="1" x14ac:dyDescent="0.25">
      <c r="A11" s="3">
        <f t="shared" si="0"/>
        <v>9</v>
      </c>
      <c r="B11" s="4" t="s">
        <v>20</v>
      </c>
      <c r="C11" s="5">
        <v>27639</v>
      </c>
      <c r="D11" s="6">
        <v>146.83000000000001</v>
      </c>
      <c r="E11" s="24">
        <f>(PEMBOBOTAN!E11-PEMBOBOTAN!E$20)/PEMBOBOTAN!E$22</f>
        <v>1.6201851746019649</v>
      </c>
      <c r="F11" s="24">
        <f>(PEMBOBOTAN!F11-PEMBOBOTAN!F$20)/PEMBOBOTAN!F$22</f>
        <v>3.1473259089834493</v>
      </c>
      <c r="G11" s="24">
        <f>(PEMBOBOTAN!G11-PEMBOBOTAN!G$20)/PEMBOBOTAN!G$22</f>
        <v>0</v>
      </c>
      <c r="H11" s="24">
        <f>(PEMBOBOTAN!H11-PEMBOBOTAN!H$20)/PEMBOBOTAN!H$22</f>
        <v>1.2076147288491199</v>
      </c>
      <c r="I11" s="24">
        <f>(PEMBOBOTAN!I11-PEMBOBOTAN!I$20)/PEMBOBOTAN!I$22</f>
        <v>1.5626453420774271</v>
      </c>
      <c r="J11" s="24">
        <f>(PEMBOBOTAN!J11-PEMBOBOTAN!J$20)/PEMBOBOTAN!J$22</f>
        <v>0</v>
      </c>
      <c r="K11" s="24">
        <f>(PEMBOBOTAN!K11-PEMBOBOTAN!K$20)/PEMBOBOTAN!K$22</f>
        <v>3.8729833462074166</v>
      </c>
      <c r="L11" s="24">
        <f>(PEMBOBOTAN!L11-PEMBOBOTAN!L$20)/PEMBOBOTAN!L$22</f>
        <v>1.2518642814237002</v>
      </c>
      <c r="M11" s="24">
        <f>(PEMBOBOTAN!M11-PEMBOBOTAN!M$20)/PEMBOBOTAN!M$22</f>
        <v>0</v>
      </c>
    </row>
    <row r="12" spans="1:13" s="2" customFormat="1" ht="12.75" customHeight="1" x14ac:dyDescent="0.25">
      <c r="A12" s="3">
        <f t="shared" si="0"/>
        <v>10</v>
      </c>
      <c r="B12" s="4" t="s">
        <v>21</v>
      </c>
      <c r="C12" s="5">
        <v>4440</v>
      </c>
      <c r="D12" s="6">
        <v>235.01</v>
      </c>
      <c r="E12" s="24">
        <f>(PEMBOBOTAN!E12-PEMBOBOTAN!E$20)/PEMBOBOTAN!E$22</f>
        <v>0</v>
      </c>
      <c r="F12" s="24">
        <f>(PEMBOBOTAN!F12-PEMBOBOTAN!F$20)/PEMBOBOTAN!F$22</f>
        <v>0</v>
      </c>
      <c r="G12" s="24">
        <f>(PEMBOBOTAN!G12-PEMBOBOTAN!G$20)/PEMBOBOTAN!G$22</f>
        <v>0</v>
      </c>
      <c r="H12" s="24">
        <f>(PEMBOBOTAN!H12-PEMBOBOTAN!H$20)/PEMBOBOTAN!H$22</f>
        <v>1.2076147288491199</v>
      </c>
      <c r="I12" s="24">
        <f>(PEMBOBOTAN!I12-PEMBOBOTAN!I$20)/PEMBOBOTAN!I$22</f>
        <v>0</v>
      </c>
      <c r="J12" s="24">
        <f>(PEMBOBOTAN!J12-PEMBOBOTAN!J$20)/PEMBOBOTAN!J$22</f>
        <v>0</v>
      </c>
      <c r="K12" s="24">
        <f>(PEMBOBOTAN!K12-PEMBOBOTAN!K$20)/PEMBOBOTAN!K$22</f>
        <v>0</v>
      </c>
      <c r="L12" s="24">
        <f>(PEMBOBOTAN!L12-PEMBOBOTAN!L$20)/PEMBOBOTAN!L$22</f>
        <v>0</v>
      </c>
      <c r="M12" s="24">
        <f>(PEMBOBOTAN!M12-PEMBOBOTAN!M$20)/PEMBOBOTAN!M$22</f>
        <v>0</v>
      </c>
    </row>
    <row r="13" spans="1:13" s="2" customFormat="1" ht="12.75" customHeight="1" x14ac:dyDescent="0.25">
      <c r="A13" s="3">
        <f t="shared" si="0"/>
        <v>11</v>
      </c>
      <c r="B13" s="4" t="s">
        <v>22</v>
      </c>
      <c r="C13" s="5">
        <v>3022</v>
      </c>
      <c r="D13" s="6">
        <v>172.71</v>
      </c>
      <c r="E13" s="24">
        <f>(PEMBOBOTAN!E13-PEMBOBOTAN!E$20)/PEMBOBOTAN!E$22</f>
        <v>0</v>
      </c>
      <c r="F13" s="24">
        <f>(PEMBOBOTAN!F13-PEMBOBOTAN!F$20)/PEMBOBOTAN!F$22</f>
        <v>0</v>
      </c>
      <c r="G13" s="24">
        <f>(PEMBOBOTAN!G13-PEMBOBOTAN!G$20)/PEMBOBOTAN!G$22</f>
        <v>0</v>
      </c>
      <c r="H13" s="24">
        <f>(PEMBOBOTAN!H13-PEMBOBOTAN!H$20)/PEMBOBOTAN!H$22</f>
        <v>0</v>
      </c>
      <c r="I13" s="24">
        <f>(PEMBOBOTAN!I13-PEMBOBOTAN!I$20)/PEMBOBOTAN!I$22</f>
        <v>0</v>
      </c>
      <c r="J13" s="24">
        <f>(PEMBOBOTAN!J13-PEMBOBOTAN!J$20)/PEMBOBOTAN!J$22</f>
        <v>0</v>
      </c>
      <c r="K13" s="24">
        <f>(PEMBOBOTAN!K13-PEMBOBOTAN!K$20)/PEMBOBOTAN!K$22</f>
        <v>0</v>
      </c>
      <c r="L13" s="24">
        <f>(PEMBOBOTAN!L13-PEMBOBOTAN!L$20)/PEMBOBOTAN!L$22</f>
        <v>0</v>
      </c>
      <c r="M13" s="24">
        <f>(PEMBOBOTAN!M13-PEMBOBOTAN!M$20)/PEMBOBOTAN!M$22</f>
        <v>0</v>
      </c>
    </row>
    <row r="14" spans="1:13" s="2" customFormat="1" ht="12.75" customHeight="1" x14ac:dyDescent="0.25">
      <c r="A14" s="3">
        <f t="shared" si="0"/>
        <v>12</v>
      </c>
      <c r="B14" s="4" t="s">
        <v>23</v>
      </c>
      <c r="C14" s="5">
        <v>2586</v>
      </c>
      <c r="D14" s="6">
        <v>233.99</v>
      </c>
      <c r="E14" s="24">
        <f>(PEMBOBOTAN!E14-PEMBOBOTAN!E$20)/PEMBOBOTAN!E$22</f>
        <v>0</v>
      </c>
      <c r="F14" s="24">
        <f>(PEMBOBOTAN!F14-PEMBOBOTAN!F$20)/PEMBOBOTAN!F$22</f>
        <v>0.62946518179668987</v>
      </c>
      <c r="G14" s="24">
        <f>(PEMBOBOTAN!G14-PEMBOBOTAN!G$20)/PEMBOBOTAN!G$22</f>
        <v>0</v>
      </c>
      <c r="H14" s="24">
        <f>(PEMBOBOTAN!H14-PEMBOBOTAN!H$20)/PEMBOBOTAN!H$22</f>
        <v>1.2076147288491199</v>
      </c>
      <c r="I14" s="24">
        <f>(PEMBOBOTAN!I14-PEMBOBOTAN!I$20)/PEMBOBOTAN!I$22</f>
        <v>1.5626453420774271</v>
      </c>
      <c r="J14" s="24">
        <f>(PEMBOBOTAN!J14-PEMBOBOTAN!J$20)/PEMBOBOTAN!J$22</f>
        <v>0</v>
      </c>
      <c r="K14" s="24">
        <f>(PEMBOBOTAN!K14-PEMBOBOTAN!K$20)/PEMBOBOTAN!K$22</f>
        <v>0</v>
      </c>
      <c r="L14" s="24">
        <f>(PEMBOBOTAN!L14-PEMBOBOTAN!L$20)/PEMBOBOTAN!L$22</f>
        <v>0</v>
      </c>
      <c r="M14" s="24">
        <f>(PEMBOBOTAN!M14-PEMBOBOTAN!M$20)/PEMBOBOTAN!M$22</f>
        <v>2.6909811055347137</v>
      </c>
    </row>
    <row r="15" spans="1:13" s="2" customFormat="1" ht="12.75" customHeight="1" x14ac:dyDescent="0.25">
      <c r="A15" s="3">
        <f t="shared" si="0"/>
        <v>13</v>
      </c>
      <c r="B15" s="4" t="s">
        <v>24</v>
      </c>
      <c r="C15" s="5">
        <v>5117</v>
      </c>
      <c r="D15" s="6">
        <v>43.65</v>
      </c>
      <c r="E15" s="24">
        <f>(PEMBOBOTAN!E15-PEMBOBOTAN!E$20)/PEMBOBOTAN!E$22</f>
        <v>0</v>
      </c>
      <c r="F15" s="24">
        <f>(PEMBOBOTAN!F15-PEMBOBOTAN!F$20)/PEMBOBOTAN!F$22</f>
        <v>0.62946518179668987</v>
      </c>
      <c r="G15" s="24">
        <f>(PEMBOBOTAN!G15-PEMBOBOTAN!G$20)/PEMBOBOTAN!G$22</f>
        <v>0</v>
      </c>
      <c r="H15" s="24">
        <f>(PEMBOBOTAN!H15-PEMBOBOTAN!H$20)/PEMBOBOTAN!H$22</f>
        <v>0</v>
      </c>
      <c r="I15" s="24">
        <f>(PEMBOBOTAN!I15-PEMBOBOTAN!I$20)/PEMBOBOTAN!I$22</f>
        <v>1.5626453420774271</v>
      </c>
      <c r="J15" s="24">
        <f>(PEMBOBOTAN!J15-PEMBOBOTAN!J$20)/PEMBOBOTAN!J$22</f>
        <v>0</v>
      </c>
      <c r="K15" s="24">
        <f>(PEMBOBOTAN!K15-PEMBOBOTAN!K$20)/PEMBOBOTAN!K$22</f>
        <v>0</v>
      </c>
      <c r="L15" s="24">
        <f>(PEMBOBOTAN!L15-PEMBOBOTAN!L$20)/PEMBOBOTAN!L$22</f>
        <v>0</v>
      </c>
      <c r="M15" s="24">
        <f>(PEMBOBOTAN!M15-PEMBOBOTAN!M$20)/PEMBOBOTAN!M$22</f>
        <v>0</v>
      </c>
    </row>
    <row r="16" spans="1:13" s="2" customFormat="1" ht="12.75" customHeight="1" x14ac:dyDescent="0.25">
      <c r="A16" s="3">
        <f t="shared" si="0"/>
        <v>14</v>
      </c>
      <c r="B16" s="4" t="s">
        <v>25</v>
      </c>
      <c r="C16" s="5">
        <v>2884</v>
      </c>
      <c r="D16" s="6">
        <v>160.93</v>
      </c>
      <c r="E16" s="24">
        <f>(PEMBOBOTAN!E16-PEMBOBOTAN!E$20)/PEMBOBOTAN!E$22</f>
        <v>0</v>
      </c>
      <c r="F16" s="24">
        <f>(PEMBOBOTAN!F16-PEMBOBOTAN!F$20)/PEMBOBOTAN!F$22</f>
        <v>1.2589303635933797</v>
      </c>
      <c r="G16" s="24">
        <f>(PEMBOBOTAN!G16-PEMBOBOTAN!G$20)/PEMBOBOTAN!G$22</f>
        <v>0</v>
      </c>
      <c r="H16" s="24">
        <f>(PEMBOBOTAN!H16-PEMBOBOTAN!H$20)/PEMBOBOTAN!H$22</f>
        <v>0</v>
      </c>
      <c r="I16" s="24">
        <f>(PEMBOBOTAN!I16-PEMBOBOTAN!I$20)/PEMBOBOTAN!I$22</f>
        <v>3.1252906841548542</v>
      </c>
      <c r="J16" s="24">
        <f>(PEMBOBOTAN!J16-PEMBOBOTAN!J$20)/PEMBOBOTAN!J$22</f>
        <v>0</v>
      </c>
      <c r="K16" s="24">
        <f>(PEMBOBOTAN!K16-PEMBOBOTAN!K$20)/PEMBOBOTAN!K$22</f>
        <v>0</v>
      </c>
      <c r="L16" s="24">
        <f>(PEMBOBOTAN!L16-PEMBOBOTAN!L$20)/PEMBOBOTAN!L$22</f>
        <v>0</v>
      </c>
      <c r="M16" s="24">
        <f>(PEMBOBOTAN!M16-PEMBOBOTAN!M$20)/PEMBOBOTAN!M$22</f>
        <v>0</v>
      </c>
    </row>
    <row r="17" spans="1:13" s="2" customFormat="1" ht="12.75" customHeight="1" x14ac:dyDescent="0.25">
      <c r="A17" s="3">
        <f t="shared" si="0"/>
        <v>15</v>
      </c>
      <c r="B17" s="4" t="s">
        <v>26</v>
      </c>
      <c r="C17" s="5">
        <v>2790</v>
      </c>
      <c r="D17" s="6">
        <v>23.35</v>
      </c>
      <c r="E17" s="24">
        <f>(PEMBOBOTAN!E17-PEMBOBOTAN!E$20)/PEMBOBOTAN!E$22</f>
        <v>0</v>
      </c>
      <c r="F17" s="24">
        <f>(PEMBOBOTAN!F17-PEMBOBOTAN!F$20)/PEMBOBOTAN!F$22</f>
        <v>0</v>
      </c>
      <c r="G17" s="24">
        <f>(PEMBOBOTAN!G17-PEMBOBOTAN!G$20)/PEMBOBOTAN!G$22</f>
        <v>0</v>
      </c>
      <c r="H17" s="24">
        <f>(PEMBOBOTAN!H17-PEMBOBOTAN!H$20)/PEMBOBOTAN!H$22</f>
        <v>0</v>
      </c>
      <c r="I17" s="24">
        <f>(PEMBOBOTAN!I17-PEMBOBOTAN!I$20)/PEMBOBOTAN!I$22</f>
        <v>0</v>
      </c>
      <c r="J17" s="24">
        <f>(PEMBOBOTAN!J17-PEMBOBOTAN!J$20)/PEMBOBOTAN!J$22</f>
        <v>0</v>
      </c>
      <c r="K17" s="24">
        <f>(PEMBOBOTAN!K17-PEMBOBOTAN!K$20)/PEMBOBOTAN!K$22</f>
        <v>0</v>
      </c>
      <c r="L17" s="24">
        <f>(PEMBOBOTAN!L17-PEMBOBOTAN!L$20)/PEMBOBOTAN!L$22</f>
        <v>0</v>
      </c>
      <c r="M17" s="24">
        <f>(PEMBOBOTAN!M17-PEMBOBOTAN!M$20)/PEMBOBOTAN!M$22</f>
        <v>0</v>
      </c>
    </row>
    <row r="18" spans="1:13" s="13" customFormat="1" x14ac:dyDescent="0.2">
      <c r="A18" s="11"/>
      <c r="B18" s="11" t="s">
        <v>27</v>
      </c>
      <c r="C18" s="12"/>
      <c r="D18" s="11"/>
      <c r="E18" s="11">
        <v>15</v>
      </c>
      <c r="F18" s="11">
        <v>15</v>
      </c>
      <c r="G18" s="11">
        <v>15</v>
      </c>
      <c r="H18" s="11">
        <v>15</v>
      </c>
      <c r="I18" s="11">
        <v>15</v>
      </c>
      <c r="J18" s="11">
        <v>15</v>
      </c>
      <c r="K18" s="11">
        <v>15</v>
      </c>
      <c r="L18" s="11">
        <v>15</v>
      </c>
      <c r="M18" s="11">
        <v>15</v>
      </c>
    </row>
    <row r="19" spans="1:13" s="13" customFormat="1" x14ac:dyDescent="0.2">
      <c r="A19" s="14"/>
      <c r="B19" s="14" t="s">
        <v>28</v>
      </c>
      <c r="C19" s="15"/>
      <c r="D19" s="15"/>
      <c r="E19" s="15">
        <f t="shared" ref="E19:M19" si="1">COUNTIF(E3:E17,"&gt;0")</f>
        <v>4</v>
      </c>
      <c r="F19" s="15">
        <f t="shared" si="1"/>
        <v>9</v>
      </c>
      <c r="G19" s="15">
        <f t="shared" si="1"/>
        <v>1</v>
      </c>
      <c r="H19" s="15">
        <f t="shared" si="1"/>
        <v>4</v>
      </c>
      <c r="I19" s="15">
        <f t="shared" si="1"/>
        <v>6</v>
      </c>
      <c r="J19" s="15">
        <f t="shared" si="1"/>
        <v>1</v>
      </c>
      <c r="K19" s="15">
        <f t="shared" si="1"/>
        <v>1</v>
      </c>
      <c r="L19" s="15">
        <f t="shared" si="1"/>
        <v>2</v>
      </c>
      <c r="M19" s="15">
        <f t="shared" si="1"/>
        <v>5</v>
      </c>
    </row>
    <row r="20" spans="1:13" s="13" customFormat="1" x14ac:dyDescent="0.2">
      <c r="A20" s="16"/>
      <c r="B20" s="16" t="s">
        <v>29</v>
      </c>
      <c r="C20" s="17"/>
      <c r="D20" s="17"/>
      <c r="E20" s="17">
        <f t="shared" ref="E20:M20" si="2">MIN(E3:E17)</f>
        <v>0</v>
      </c>
      <c r="F20" s="17">
        <f t="shared" si="2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 t="shared" si="2"/>
        <v>0</v>
      </c>
      <c r="L20" s="17">
        <f t="shared" si="2"/>
        <v>0</v>
      </c>
      <c r="M20" s="17">
        <f t="shared" si="2"/>
        <v>0</v>
      </c>
    </row>
    <row r="21" spans="1:13" s="13" customFormat="1" x14ac:dyDescent="0.2">
      <c r="A21" s="16"/>
      <c r="B21" s="16" t="s">
        <v>31</v>
      </c>
      <c r="C21" s="17"/>
      <c r="D21" s="17"/>
      <c r="E21" s="17">
        <f t="shared" ref="E21:M21" si="3">STDEV(E3:E17)</f>
        <v>0.99999999999999989</v>
      </c>
      <c r="F21" s="17">
        <f t="shared" si="3"/>
        <v>1.0000000000000004</v>
      </c>
      <c r="G21" s="17">
        <f t="shared" si="3"/>
        <v>1</v>
      </c>
      <c r="H21" s="17">
        <f t="shared" si="3"/>
        <v>1</v>
      </c>
      <c r="I21" s="17">
        <f t="shared" si="3"/>
        <v>1.0000000000000002</v>
      </c>
      <c r="J21" s="17">
        <f t="shared" si="3"/>
        <v>1</v>
      </c>
      <c r="K21" s="17">
        <f t="shared" si="3"/>
        <v>1</v>
      </c>
      <c r="L21" s="17">
        <f t="shared" si="3"/>
        <v>0.99999999999999989</v>
      </c>
      <c r="M21" s="17">
        <f t="shared" si="3"/>
        <v>1</v>
      </c>
    </row>
    <row r="22" spans="1:13" x14ac:dyDescent="0.2">
      <c r="A22" s="16"/>
      <c r="B22" s="16" t="s">
        <v>32</v>
      </c>
      <c r="C22" s="17"/>
      <c r="D22" s="17"/>
      <c r="E22" s="18">
        <f t="shared" ref="E22:M22" si="4">E18/E19</f>
        <v>3.75</v>
      </c>
      <c r="F22" s="18">
        <f t="shared" si="4"/>
        <v>1.6666666666666667</v>
      </c>
      <c r="G22" s="18">
        <f t="shared" si="4"/>
        <v>15</v>
      </c>
      <c r="H22" s="18">
        <f t="shared" si="4"/>
        <v>3.75</v>
      </c>
      <c r="I22" s="18">
        <f t="shared" si="4"/>
        <v>2.5</v>
      </c>
      <c r="J22" s="18">
        <f t="shared" si="4"/>
        <v>15</v>
      </c>
      <c r="K22" s="18">
        <f t="shared" si="4"/>
        <v>15</v>
      </c>
      <c r="L22" s="18">
        <f t="shared" si="4"/>
        <v>7.5</v>
      </c>
      <c r="M22" s="18">
        <f t="shared" si="4"/>
        <v>3</v>
      </c>
    </row>
    <row r="23" spans="1:13" x14ac:dyDescent="0.2">
      <c r="C23" s="21"/>
    </row>
    <row r="24" spans="1:13" x14ac:dyDescent="0.2">
      <c r="C24" s="21"/>
    </row>
    <row r="46" spans="3:3" x14ac:dyDescent="0.2">
      <c r="C46" s="21"/>
    </row>
    <row r="47" spans="3:3" x14ac:dyDescent="0.2">
      <c r="C47" s="21"/>
    </row>
    <row r="48" spans="3:3" x14ac:dyDescent="0.2">
      <c r="C48" s="21"/>
    </row>
    <row r="49" spans="3:3" x14ac:dyDescent="0.2">
      <c r="C49" s="21"/>
    </row>
    <row r="50" spans="3:3" x14ac:dyDescent="0.2">
      <c r="C50" s="21"/>
    </row>
    <row r="51" spans="3:3" x14ac:dyDescent="0.2">
      <c r="C51" s="21"/>
    </row>
    <row r="52" spans="3:3" x14ac:dyDescent="0.2">
      <c r="C52" s="21"/>
    </row>
    <row r="53" spans="3:3" x14ac:dyDescent="0.2">
      <c r="C53" s="21"/>
    </row>
    <row r="54" spans="3:3" x14ac:dyDescent="0.2">
      <c r="C54" s="21"/>
    </row>
    <row r="55" spans="3:3" x14ac:dyDescent="0.2">
      <c r="C55" s="21"/>
    </row>
    <row r="56" spans="3:3" x14ac:dyDescent="0.2">
      <c r="C56" s="21"/>
    </row>
    <row r="57" spans="3:3" x14ac:dyDescent="0.2">
      <c r="C57" s="21"/>
    </row>
    <row r="58" spans="3:3" x14ac:dyDescent="0.2">
      <c r="C58" s="21"/>
    </row>
    <row r="59" spans="3:3" x14ac:dyDescent="0.2">
      <c r="C59" s="21"/>
    </row>
    <row r="60" spans="3:3" x14ac:dyDescent="0.2">
      <c r="C60" s="21"/>
    </row>
    <row r="61" spans="3:3" x14ac:dyDescent="0.2">
      <c r="C61" s="21"/>
    </row>
    <row r="62" spans="3:3" x14ac:dyDescent="0.2">
      <c r="C62" s="21"/>
    </row>
    <row r="63" spans="3:3" x14ac:dyDescent="0.2">
      <c r="C63" s="21"/>
    </row>
    <row r="64" spans="3:3" x14ac:dyDescent="0.2">
      <c r="C64" s="21"/>
    </row>
    <row r="65" spans="3:3" x14ac:dyDescent="0.2">
      <c r="C65" s="21"/>
    </row>
    <row r="66" spans="3:3" x14ac:dyDescent="0.2">
      <c r="C66" s="21"/>
    </row>
    <row r="67" spans="3:3" x14ac:dyDescent="0.2">
      <c r="C67" s="21"/>
    </row>
    <row r="68" spans="3:3" x14ac:dyDescent="0.2">
      <c r="C68" s="21"/>
    </row>
    <row r="69" spans="3:3" x14ac:dyDescent="0.2">
      <c r="C69" s="21"/>
    </row>
    <row r="70" spans="3:3" x14ac:dyDescent="0.2">
      <c r="C70" s="21"/>
    </row>
    <row r="71" spans="3:3" x14ac:dyDescent="0.2">
      <c r="C71" s="21"/>
    </row>
    <row r="72" spans="3:3" x14ac:dyDescent="0.2">
      <c r="C72" s="21"/>
    </row>
    <row r="73" spans="3:3" x14ac:dyDescent="0.2">
      <c r="C73" s="21"/>
    </row>
    <row r="74" spans="3:3" x14ac:dyDescent="0.2">
      <c r="C74" s="21"/>
    </row>
    <row r="75" spans="3:3" x14ac:dyDescent="0.2">
      <c r="C75" s="21"/>
    </row>
    <row r="76" spans="3:3" x14ac:dyDescent="0.2">
      <c r="C76" s="21"/>
    </row>
    <row r="77" spans="3:3" x14ac:dyDescent="0.2">
      <c r="C77" s="21"/>
    </row>
    <row r="78" spans="3:3" x14ac:dyDescent="0.2">
      <c r="C78" s="21"/>
    </row>
    <row r="79" spans="3:3" x14ac:dyDescent="0.2">
      <c r="C79" s="21"/>
    </row>
    <row r="80" spans="3:3" x14ac:dyDescent="0.2">
      <c r="C80" s="21"/>
    </row>
    <row r="81" spans="3:3" x14ac:dyDescent="0.2">
      <c r="C81" s="21"/>
    </row>
    <row r="82" spans="3:3" x14ac:dyDescent="0.2">
      <c r="C82" s="21"/>
    </row>
    <row r="83" spans="3:3" x14ac:dyDescent="0.2">
      <c r="C83" s="21"/>
    </row>
    <row r="84" spans="3:3" x14ac:dyDescent="0.2">
      <c r="C84" s="21"/>
    </row>
    <row r="85" spans="3:3" x14ac:dyDescent="0.2">
      <c r="C85" s="21"/>
    </row>
    <row r="86" spans="3:3" x14ac:dyDescent="0.2">
      <c r="C86" s="21"/>
    </row>
    <row r="87" spans="3:3" x14ac:dyDescent="0.2">
      <c r="C87" s="21"/>
    </row>
    <row r="88" spans="3:3" x14ac:dyDescent="0.2">
      <c r="C88" s="21"/>
    </row>
    <row r="89" spans="3:3" x14ac:dyDescent="0.2">
      <c r="C89" s="21"/>
    </row>
    <row r="90" spans="3:3" x14ac:dyDescent="0.2">
      <c r="C90" s="21"/>
    </row>
    <row r="91" spans="3:3" x14ac:dyDescent="0.2">
      <c r="C91" s="21"/>
    </row>
    <row r="92" spans="3:3" x14ac:dyDescent="0.2">
      <c r="C92" s="21"/>
    </row>
    <row r="93" spans="3:3" x14ac:dyDescent="0.2">
      <c r="C93" s="21"/>
    </row>
    <row r="94" spans="3:3" x14ac:dyDescent="0.2">
      <c r="C94" s="21"/>
    </row>
    <row r="95" spans="3:3" x14ac:dyDescent="0.2">
      <c r="C95" s="21"/>
    </row>
    <row r="96" spans="3:3" x14ac:dyDescent="0.2">
      <c r="C96" s="21"/>
    </row>
    <row r="97" spans="3:3" x14ac:dyDescent="0.2">
      <c r="C97" s="21"/>
    </row>
    <row r="98" spans="3:3" x14ac:dyDescent="0.2">
      <c r="C98" s="21"/>
    </row>
    <row r="99" spans="3:3" x14ac:dyDescent="0.2">
      <c r="C99" s="21"/>
    </row>
    <row r="100" spans="3:3" x14ac:dyDescent="0.2">
      <c r="C100" s="21"/>
    </row>
    <row r="101" spans="3:3" x14ac:dyDescent="0.2">
      <c r="C101" s="21"/>
    </row>
    <row r="102" spans="3:3" x14ac:dyDescent="0.2">
      <c r="C102" s="21"/>
    </row>
    <row r="103" spans="3:3" x14ac:dyDescent="0.2">
      <c r="C103" s="21"/>
    </row>
    <row r="104" spans="3:3" x14ac:dyDescent="0.2">
      <c r="C104" s="21"/>
    </row>
    <row r="105" spans="3:3" x14ac:dyDescent="0.2">
      <c r="C105" s="21"/>
    </row>
    <row r="106" spans="3:3" x14ac:dyDescent="0.2">
      <c r="C106" s="21"/>
    </row>
    <row r="107" spans="3:3" x14ac:dyDescent="0.2">
      <c r="C107" s="21"/>
    </row>
    <row r="108" spans="3:3" x14ac:dyDescent="0.2">
      <c r="C108" s="21"/>
    </row>
    <row r="109" spans="3:3" x14ac:dyDescent="0.2">
      <c r="C109" s="21"/>
    </row>
    <row r="110" spans="3:3" x14ac:dyDescent="0.2">
      <c r="C110" s="21"/>
    </row>
    <row r="111" spans="3:3" x14ac:dyDescent="0.2">
      <c r="C111" s="21"/>
    </row>
    <row r="112" spans="3:3" x14ac:dyDescent="0.2">
      <c r="C112" s="21"/>
    </row>
    <row r="113" spans="3:3" x14ac:dyDescent="0.2">
      <c r="C113" s="21"/>
    </row>
    <row r="114" spans="3:3" x14ac:dyDescent="0.2">
      <c r="C114" s="21"/>
    </row>
    <row r="115" spans="3:3" x14ac:dyDescent="0.2">
      <c r="C115" s="21"/>
    </row>
    <row r="116" spans="3:3" x14ac:dyDescent="0.2">
      <c r="C116" s="21"/>
    </row>
    <row r="117" spans="3:3" x14ac:dyDescent="0.2">
      <c r="C117" s="21"/>
    </row>
    <row r="118" spans="3:3" x14ac:dyDescent="0.2">
      <c r="C118" s="21"/>
    </row>
    <row r="119" spans="3:3" x14ac:dyDescent="0.2">
      <c r="C119" s="21"/>
    </row>
    <row r="120" spans="3:3" x14ac:dyDescent="0.2">
      <c r="C120" s="21"/>
    </row>
    <row r="121" spans="3:3" x14ac:dyDescent="0.2">
      <c r="C121" s="21"/>
    </row>
    <row r="122" spans="3:3" x14ac:dyDescent="0.2">
      <c r="C122" s="21"/>
    </row>
    <row r="123" spans="3:3" x14ac:dyDescent="0.2">
      <c r="C123" s="21"/>
    </row>
    <row r="124" spans="3:3" x14ac:dyDescent="0.2">
      <c r="C124" s="21"/>
    </row>
    <row r="125" spans="3:3" x14ac:dyDescent="0.2">
      <c r="C125" s="21"/>
    </row>
    <row r="126" spans="3:3" x14ac:dyDescent="0.2">
      <c r="C126" s="21"/>
    </row>
    <row r="127" spans="3:3" x14ac:dyDescent="0.2">
      <c r="C127" s="21"/>
    </row>
    <row r="128" spans="3:3" x14ac:dyDescent="0.2">
      <c r="C128" s="21"/>
    </row>
    <row r="129" spans="3:3" x14ac:dyDescent="0.2">
      <c r="C129" s="21"/>
    </row>
    <row r="130" spans="3:3" x14ac:dyDescent="0.2">
      <c r="C130" s="21"/>
    </row>
    <row r="131" spans="3:3" x14ac:dyDescent="0.2">
      <c r="C131" s="21"/>
    </row>
    <row r="132" spans="3:3" x14ac:dyDescent="0.2">
      <c r="C132" s="21"/>
    </row>
    <row r="133" spans="3:3" x14ac:dyDescent="0.2">
      <c r="C133" s="21"/>
    </row>
    <row r="134" spans="3:3" x14ac:dyDescent="0.2">
      <c r="C134" s="21"/>
    </row>
    <row r="135" spans="3:3" x14ac:dyDescent="0.2">
      <c r="C135" s="21"/>
    </row>
    <row r="136" spans="3:3" x14ac:dyDescent="0.2">
      <c r="C136" s="21"/>
    </row>
    <row r="137" spans="3:3" x14ac:dyDescent="0.2">
      <c r="C137" s="21"/>
    </row>
    <row r="138" spans="3:3" x14ac:dyDescent="0.2">
      <c r="C138" s="21"/>
    </row>
    <row r="139" spans="3:3" x14ac:dyDescent="0.2">
      <c r="C139" s="21"/>
    </row>
    <row r="140" spans="3:3" x14ac:dyDescent="0.2">
      <c r="C140" s="21"/>
    </row>
    <row r="141" spans="3:3" x14ac:dyDescent="0.2">
      <c r="C141" s="21"/>
    </row>
    <row r="142" spans="3:3" x14ac:dyDescent="0.2">
      <c r="C142" s="21"/>
    </row>
    <row r="143" spans="3:3" x14ac:dyDescent="0.2">
      <c r="C143" s="21"/>
    </row>
    <row r="144" spans="3:3" x14ac:dyDescent="0.2">
      <c r="C144" s="21"/>
    </row>
    <row r="145" spans="3:3" x14ac:dyDescent="0.2">
      <c r="C145" s="21"/>
    </row>
    <row r="146" spans="3:3" x14ac:dyDescent="0.2">
      <c r="C146" s="21"/>
    </row>
    <row r="147" spans="3:3" x14ac:dyDescent="0.2">
      <c r="C147" s="21"/>
    </row>
    <row r="148" spans="3:3" x14ac:dyDescent="0.2">
      <c r="C148" s="21"/>
    </row>
    <row r="149" spans="3:3" x14ac:dyDescent="0.2">
      <c r="C149" s="21"/>
    </row>
    <row r="150" spans="3:3" x14ac:dyDescent="0.2">
      <c r="C150" s="21"/>
    </row>
    <row r="151" spans="3:3" x14ac:dyDescent="0.2">
      <c r="C151" s="21"/>
    </row>
    <row r="152" spans="3:3" x14ac:dyDescent="0.2">
      <c r="C152" s="21"/>
    </row>
    <row r="153" spans="3:3" x14ac:dyDescent="0.2">
      <c r="C153" s="21"/>
    </row>
    <row r="154" spans="3:3" x14ac:dyDescent="0.2">
      <c r="C154" s="21"/>
    </row>
    <row r="155" spans="3:3" x14ac:dyDescent="0.2">
      <c r="C155" s="21"/>
    </row>
    <row r="156" spans="3:3" x14ac:dyDescent="0.2">
      <c r="C156" s="21"/>
    </row>
    <row r="157" spans="3:3" x14ac:dyDescent="0.2">
      <c r="C157" s="21"/>
    </row>
    <row r="158" spans="3:3" x14ac:dyDescent="0.2">
      <c r="C158" s="21"/>
    </row>
    <row r="159" spans="3:3" x14ac:dyDescent="0.2">
      <c r="C159" s="21"/>
    </row>
    <row r="160" spans="3:3" x14ac:dyDescent="0.2">
      <c r="C160" s="21"/>
    </row>
    <row r="161" spans="3:3" x14ac:dyDescent="0.2">
      <c r="C161" s="21"/>
    </row>
    <row r="162" spans="3:3" x14ac:dyDescent="0.2">
      <c r="C162" s="21"/>
    </row>
    <row r="163" spans="3:3" x14ac:dyDescent="0.2">
      <c r="C163" s="21"/>
    </row>
    <row r="164" spans="3:3" x14ac:dyDescent="0.2">
      <c r="C164" s="21"/>
    </row>
    <row r="165" spans="3:3" x14ac:dyDescent="0.2">
      <c r="C165" s="21"/>
    </row>
    <row r="166" spans="3:3" x14ac:dyDescent="0.2">
      <c r="C166" s="21"/>
    </row>
    <row r="167" spans="3:3" x14ac:dyDescent="0.2">
      <c r="C167" s="21"/>
    </row>
    <row r="168" spans="3:3" x14ac:dyDescent="0.2">
      <c r="C168" s="21"/>
    </row>
    <row r="169" spans="3:3" x14ac:dyDescent="0.2">
      <c r="C169" s="21"/>
    </row>
    <row r="170" spans="3:3" x14ac:dyDescent="0.2">
      <c r="C170" s="21"/>
    </row>
    <row r="171" spans="3:3" x14ac:dyDescent="0.2">
      <c r="C171" s="21"/>
    </row>
    <row r="172" spans="3:3" x14ac:dyDescent="0.2">
      <c r="C172" s="21"/>
    </row>
    <row r="173" spans="3:3" x14ac:dyDescent="0.2">
      <c r="C173" s="21"/>
    </row>
    <row r="174" spans="3:3" x14ac:dyDescent="0.2">
      <c r="C174" s="21"/>
    </row>
    <row r="175" spans="3:3" x14ac:dyDescent="0.2">
      <c r="C175" s="21"/>
    </row>
    <row r="176" spans="3:3" x14ac:dyDescent="0.2">
      <c r="C176" s="21"/>
    </row>
    <row r="177" spans="1:3" x14ac:dyDescent="0.2">
      <c r="C177" s="21"/>
    </row>
    <row r="178" spans="1:3" s="23" customFormat="1" x14ac:dyDescent="0.2">
      <c r="A178" s="22"/>
      <c r="B178" s="22"/>
      <c r="C178" s="22"/>
    </row>
  </sheetData>
  <mergeCells count="13">
    <mergeCell ref="M1:M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F1:F2"/>
    <mergeCell ref="E1:E2"/>
  </mergeCells>
  <pageMargins left="0.75" right="0.75" top="1" bottom="1" header="0.5" footer="0.5"/>
  <pageSetup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P178"/>
  <sheetViews>
    <sheetView zoomScaleNormal="100" workbookViewId="0">
      <selection activeCell="J15" sqref="J15"/>
    </sheetView>
  </sheetViews>
  <sheetFormatPr defaultRowHeight="12" x14ac:dyDescent="0.2"/>
  <cols>
    <col min="1" max="1" width="3.28515625" style="20" bestFit="1" customWidth="1"/>
    <col min="2" max="2" width="23.140625" style="20" customWidth="1"/>
    <col min="3" max="3" width="10" style="20" customWidth="1"/>
    <col min="4" max="4" width="10" style="1" customWidth="1"/>
    <col min="5" max="5" width="7.85546875" style="1" bestFit="1" customWidth="1"/>
    <col min="6" max="16384" width="9.140625" style="1"/>
  </cols>
  <sheetData>
    <row r="1" spans="1:16" ht="90.75" customHeight="1" x14ac:dyDescent="0.2">
      <c r="A1" s="50" t="s">
        <v>0</v>
      </c>
      <c r="B1" s="50" t="s">
        <v>42</v>
      </c>
      <c r="C1" s="50" t="s">
        <v>1</v>
      </c>
      <c r="D1" s="50" t="s">
        <v>2</v>
      </c>
      <c r="E1" s="52" t="s">
        <v>50</v>
      </c>
      <c r="F1" s="53" t="s">
        <v>4</v>
      </c>
      <c r="G1" s="53" t="s">
        <v>5</v>
      </c>
      <c r="H1" s="53" t="s">
        <v>6</v>
      </c>
      <c r="I1" s="53" t="s">
        <v>7</v>
      </c>
      <c r="J1" s="53" t="s">
        <v>8</v>
      </c>
      <c r="K1" s="53" t="s">
        <v>9</v>
      </c>
      <c r="L1" s="53" t="s">
        <v>10</v>
      </c>
      <c r="M1" s="53" t="s">
        <v>11</v>
      </c>
      <c r="N1" s="54" t="s">
        <v>33</v>
      </c>
      <c r="O1" s="54" t="s">
        <v>34</v>
      </c>
      <c r="P1" s="55" t="s">
        <v>35</v>
      </c>
    </row>
    <row r="2" spans="1:16" s="2" customFormat="1" ht="12.75" customHeight="1" x14ac:dyDescent="0.2">
      <c r="A2" s="50"/>
      <c r="B2" s="50"/>
      <c r="C2" s="50"/>
      <c r="D2" s="50"/>
      <c r="E2" s="52"/>
      <c r="F2" s="53"/>
      <c r="G2" s="53"/>
      <c r="H2" s="53"/>
      <c r="I2" s="53"/>
      <c r="J2" s="53"/>
      <c r="K2" s="53"/>
      <c r="L2" s="53"/>
      <c r="M2" s="53"/>
      <c r="N2" s="54"/>
      <c r="O2" s="54"/>
      <c r="P2" s="56"/>
    </row>
    <row r="3" spans="1:16" s="2" customFormat="1" ht="12.75" customHeight="1" x14ac:dyDescent="0.25">
      <c r="A3" s="3">
        <v>1</v>
      </c>
      <c r="B3" s="4" t="s">
        <v>12</v>
      </c>
      <c r="C3" s="5">
        <v>3502</v>
      </c>
      <c r="D3" s="6">
        <v>14.33</v>
      </c>
      <c r="E3" s="24">
        <f>(PEMBOBOTAN!E3-PEMBOBOTAN!E$20)/PEMBOBOTAN!E$22</f>
        <v>0</v>
      </c>
      <c r="F3" s="24">
        <f>(PEMBOBOTAN!F3-PEMBOBOTAN!F$20)/PEMBOBOTAN!F$22</f>
        <v>0.62946518179668987</v>
      </c>
      <c r="G3" s="24">
        <f>(PEMBOBOTAN!G3-PEMBOBOTAN!G$20)/PEMBOBOTAN!G$22</f>
        <v>0</v>
      </c>
      <c r="H3" s="24">
        <f>(PEMBOBOTAN!H3-PEMBOBOTAN!H$20)/PEMBOBOTAN!H$22</f>
        <v>0</v>
      </c>
      <c r="I3" s="24">
        <f>(PEMBOBOTAN!I3-PEMBOBOTAN!I$20)/PEMBOBOTAN!I$22</f>
        <v>0</v>
      </c>
      <c r="J3" s="24">
        <f>(PEMBOBOTAN!J3-PEMBOBOTAN!J$20)/PEMBOBOTAN!J$22</f>
        <v>0</v>
      </c>
      <c r="K3" s="24">
        <f>(PEMBOBOTAN!K3-PEMBOBOTAN!K$20)/PEMBOBOTAN!K$22</f>
        <v>0</v>
      </c>
      <c r="L3" s="24">
        <f>(PEMBOBOTAN!L3-PEMBOBOTAN!L$20)/PEMBOBOTAN!L$22</f>
        <v>0</v>
      </c>
      <c r="M3" s="24">
        <f>(PEMBOBOTAN!M3-PEMBOBOTAN!M$20)/PEMBOBOTAN!M$22</f>
        <v>0</v>
      </c>
      <c r="N3" s="29">
        <f t="shared" ref="N3:N17" si="0">SUM(E3:M3)</f>
        <v>0.62946518179668987</v>
      </c>
      <c r="O3" s="32">
        <f t="shared" ref="O3:O17" si="1">COUNTIF(E3:N3,"&gt;0")</f>
        <v>2</v>
      </c>
      <c r="P3" s="33" t="str">
        <f>IF(N3&gt;N$20+N$21,"Hirarki 1",IF(N3&gt;=N$20,"Hirarki 2","Hirarki 3"))</f>
        <v>Hirarki 3</v>
      </c>
    </row>
    <row r="4" spans="1:16" s="2" customFormat="1" ht="12.75" customHeight="1" x14ac:dyDescent="0.25">
      <c r="A4" s="3">
        <f>A3+1</f>
        <v>2</v>
      </c>
      <c r="B4" s="4" t="s">
        <v>13</v>
      </c>
      <c r="C4" s="5">
        <v>1588</v>
      </c>
      <c r="D4" s="6">
        <v>12.61</v>
      </c>
      <c r="E4" s="24">
        <f>(PEMBOBOTAN!E4-PEMBOBOTAN!E$20)/PEMBOBOTAN!E$22</f>
        <v>0</v>
      </c>
      <c r="F4" s="24">
        <f>(PEMBOBOTAN!F4-PEMBOBOTAN!F$20)/PEMBOBOTAN!F$22</f>
        <v>0</v>
      </c>
      <c r="G4" s="24">
        <f>(PEMBOBOTAN!G4-PEMBOBOTAN!G$20)/PEMBOBOTAN!G$22</f>
        <v>0</v>
      </c>
      <c r="H4" s="24">
        <f>(PEMBOBOTAN!H4-PEMBOBOTAN!H$20)/PEMBOBOTAN!H$22</f>
        <v>0</v>
      </c>
      <c r="I4" s="24">
        <f>(PEMBOBOTAN!I4-PEMBOBOTAN!I$20)/PEMBOBOTAN!I$22</f>
        <v>0</v>
      </c>
      <c r="J4" s="24">
        <f>(PEMBOBOTAN!J4-PEMBOBOTAN!J$20)/PEMBOBOTAN!J$22</f>
        <v>0</v>
      </c>
      <c r="K4" s="24">
        <f>(PEMBOBOTAN!K4-PEMBOBOTAN!K$20)/PEMBOBOTAN!K$22</f>
        <v>0</v>
      </c>
      <c r="L4" s="24">
        <f>(PEMBOBOTAN!L4-PEMBOBOTAN!L$20)/PEMBOBOTAN!L$22</f>
        <v>0</v>
      </c>
      <c r="M4" s="24">
        <f>(PEMBOBOTAN!M4-PEMBOBOTAN!M$20)/PEMBOBOTAN!M$22</f>
        <v>0</v>
      </c>
      <c r="N4" s="29">
        <f t="shared" si="0"/>
        <v>0</v>
      </c>
      <c r="O4" s="32">
        <f t="shared" si="1"/>
        <v>0</v>
      </c>
      <c r="P4" s="33" t="str">
        <f t="shared" ref="P4:P17" si="2">IF(N4&gt;N$20+N$21,"Hirarki 1",IF(N4&gt;=N$20,"Hirarki 2","Hirarki 3"))</f>
        <v>Hirarki 3</v>
      </c>
    </row>
    <row r="5" spans="1:16" s="2" customFormat="1" ht="12.75" customHeight="1" x14ac:dyDescent="0.25">
      <c r="A5" s="3">
        <f t="shared" ref="A5:A17" si="3">A4+1</f>
        <v>3</v>
      </c>
      <c r="B5" s="4" t="s">
        <v>14</v>
      </c>
      <c r="C5" s="5">
        <v>7682</v>
      </c>
      <c r="D5" s="6">
        <v>211.47</v>
      </c>
      <c r="E5" s="24">
        <f>(PEMBOBOTAN!E5-PEMBOBOTAN!E$20)/PEMBOBOTAN!E$22</f>
        <v>3.2403703492039297</v>
      </c>
      <c r="F5" s="24">
        <f>(PEMBOBOTAN!F5-PEMBOBOTAN!F$20)/PEMBOBOTAN!F$22</f>
        <v>1.8883955453900696</v>
      </c>
      <c r="G5" s="24">
        <f>(PEMBOBOTAN!G5-PEMBOBOTAN!G$20)/PEMBOBOTAN!G$22</f>
        <v>0</v>
      </c>
      <c r="H5" s="24">
        <f>(PEMBOBOTAN!H5-PEMBOBOTAN!H$20)/PEMBOBOTAN!H$22</f>
        <v>0</v>
      </c>
      <c r="I5" s="24">
        <f>(PEMBOBOTAN!I5-PEMBOBOTAN!I$20)/PEMBOBOTAN!I$22</f>
        <v>1.5626453420774271</v>
      </c>
      <c r="J5" s="24">
        <f>(PEMBOBOTAN!J5-PEMBOBOTAN!J$20)/PEMBOBOTAN!J$22</f>
        <v>0</v>
      </c>
      <c r="K5" s="24">
        <f>(PEMBOBOTAN!K5-PEMBOBOTAN!K$20)/PEMBOBOTAN!K$22</f>
        <v>0</v>
      </c>
      <c r="L5" s="24">
        <f>(PEMBOBOTAN!L5-PEMBOBOTAN!L$20)/PEMBOBOTAN!L$22</f>
        <v>0</v>
      </c>
      <c r="M5" s="24">
        <f>(PEMBOBOTAN!M5-PEMBOBOTAN!M$20)/PEMBOBOTAN!M$22</f>
        <v>1.3454905527673569</v>
      </c>
      <c r="N5" s="29">
        <f t="shared" si="0"/>
        <v>8.0369017894387831</v>
      </c>
      <c r="O5" s="32">
        <f t="shared" si="1"/>
        <v>5</v>
      </c>
      <c r="P5" s="33" t="str">
        <f t="shared" si="2"/>
        <v>Hirarki 2</v>
      </c>
    </row>
    <row r="6" spans="1:16" s="2" customFormat="1" ht="12.75" customHeight="1" x14ac:dyDescent="0.25">
      <c r="A6" s="3">
        <f t="shared" si="3"/>
        <v>4</v>
      </c>
      <c r="B6" s="4" t="s">
        <v>15</v>
      </c>
      <c r="C6" s="5">
        <v>3480</v>
      </c>
      <c r="D6" s="6">
        <v>235.7</v>
      </c>
      <c r="E6" s="24">
        <f>(PEMBOBOTAN!E6-PEMBOBOTAN!E$20)/PEMBOBOTAN!E$22</f>
        <v>0</v>
      </c>
      <c r="F6" s="24">
        <f>(PEMBOBOTAN!F6-PEMBOBOTAN!F$20)/PEMBOBOTAN!F$22</f>
        <v>0</v>
      </c>
      <c r="G6" s="24">
        <f>(PEMBOBOTAN!G6-PEMBOBOTAN!G$20)/PEMBOBOTAN!G$22</f>
        <v>0</v>
      </c>
      <c r="H6" s="24">
        <f>(PEMBOBOTAN!H6-PEMBOBOTAN!H$20)/PEMBOBOTAN!H$22</f>
        <v>0</v>
      </c>
      <c r="I6" s="24">
        <f>(PEMBOBOTAN!I6-PEMBOBOTAN!I$20)/PEMBOBOTAN!I$22</f>
        <v>0</v>
      </c>
      <c r="J6" s="24">
        <f>(PEMBOBOTAN!J6-PEMBOBOTAN!J$20)/PEMBOBOTAN!J$22</f>
        <v>0</v>
      </c>
      <c r="K6" s="24">
        <f>(PEMBOBOTAN!K6-PEMBOBOTAN!K$20)/PEMBOBOTAN!K$22</f>
        <v>0</v>
      </c>
      <c r="L6" s="24">
        <f>(PEMBOBOTAN!L6-PEMBOBOTAN!L$20)/PEMBOBOTAN!L$22</f>
        <v>0</v>
      </c>
      <c r="M6" s="24">
        <f>(PEMBOBOTAN!M6-PEMBOBOTAN!M$20)/PEMBOBOTAN!M$22</f>
        <v>1.3454905527673569</v>
      </c>
      <c r="N6" s="29">
        <f t="shared" si="0"/>
        <v>1.3454905527673569</v>
      </c>
      <c r="O6" s="32">
        <f t="shared" si="1"/>
        <v>2</v>
      </c>
      <c r="P6" s="33" t="str">
        <f t="shared" si="2"/>
        <v>Hirarki 3</v>
      </c>
    </row>
    <row r="7" spans="1:16" s="2" customFormat="1" ht="12.75" customHeight="1" x14ac:dyDescent="0.25">
      <c r="A7" s="3">
        <f t="shared" si="3"/>
        <v>5</v>
      </c>
      <c r="B7" s="4" t="s">
        <v>16</v>
      </c>
      <c r="C7" s="5">
        <v>4001</v>
      </c>
      <c r="D7" s="6">
        <v>404.71</v>
      </c>
      <c r="E7" s="24">
        <f>(PEMBOBOTAN!E7-PEMBOBOTAN!E$20)/PEMBOBOTAN!E$22</f>
        <v>1.6201851746019649</v>
      </c>
      <c r="F7" s="24">
        <f>(PEMBOBOTAN!F7-PEMBOBOTAN!F$20)/PEMBOBOTAN!F$22</f>
        <v>1.2589303635933797</v>
      </c>
      <c r="G7" s="24">
        <f>(PEMBOBOTAN!G7-PEMBOBOTAN!G$20)/PEMBOBOTAN!G$22</f>
        <v>0</v>
      </c>
      <c r="H7" s="24">
        <f>(PEMBOBOTAN!H7-PEMBOBOTAN!H$20)/PEMBOBOTAN!H$22</f>
        <v>0</v>
      </c>
      <c r="I7" s="24">
        <f>(PEMBOBOTAN!I7-PEMBOBOTAN!I$20)/PEMBOBOTAN!I$22</f>
        <v>0</v>
      </c>
      <c r="J7" s="24">
        <f>(PEMBOBOTAN!J7-PEMBOBOTAN!J$20)/PEMBOBOTAN!J$22</f>
        <v>0</v>
      </c>
      <c r="K7" s="24">
        <f>(PEMBOBOTAN!K7-PEMBOBOTAN!K$20)/PEMBOBOTAN!K$22</f>
        <v>0</v>
      </c>
      <c r="L7" s="24">
        <f>(PEMBOBOTAN!L7-PEMBOBOTAN!L$20)/PEMBOBOTAN!L$22</f>
        <v>0</v>
      </c>
      <c r="M7" s="24">
        <f>(PEMBOBOTAN!M7-PEMBOBOTAN!M$20)/PEMBOBOTAN!M$22</f>
        <v>0</v>
      </c>
      <c r="N7" s="29">
        <f t="shared" si="0"/>
        <v>2.8791155381953448</v>
      </c>
      <c r="O7" s="32">
        <f t="shared" si="1"/>
        <v>3</v>
      </c>
      <c r="P7" s="33" t="str">
        <f t="shared" si="2"/>
        <v>Hirarki 3</v>
      </c>
    </row>
    <row r="8" spans="1:16" s="2" customFormat="1" ht="12.75" customHeight="1" x14ac:dyDescent="0.25">
      <c r="A8" s="3">
        <f t="shared" si="3"/>
        <v>6</v>
      </c>
      <c r="B8" s="4" t="s">
        <v>17</v>
      </c>
      <c r="C8" s="5">
        <v>2542</v>
      </c>
      <c r="D8" s="6">
        <v>37.69</v>
      </c>
      <c r="E8" s="24">
        <f>(PEMBOBOTAN!E8-PEMBOBOTAN!E$20)/PEMBOBOTAN!E$22</f>
        <v>1.6201851746019649</v>
      </c>
      <c r="F8" s="24">
        <f>(PEMBOBOTAN!F8-PEMBOBOTAN!F$20)/PEMBOBOTAN!F$22</f>
        <v>0</v>
      </c>
      <c r="G8" s="24">
        <f>(PEMBOBOTAN!G8-PEMBOBOTAN!G$20)/PEMBOBOTAN!G$22</f>
        <v>0</v>
      </c>
      <c r="H8" s="24">
        <f>(PEMBOBOTAN!H8-PEMBOBOTAN!H$20)/PEMBOBOTAN!H$22</f>
        <v>0</v>
      </c>
      <c r="I8" s="24">
        <f>(PEMBOBOTAN!I8-PEMBOBOTAN!I$20)/PEMBOBOTAN!I$22</f>
        <v>0</v>
      </c>
      <c r="J8" s="24">
        <f>(PEMBOBOTAN!J8-PEMBOBOTAN!J$20)/PEMBOBOTAN!J$22</f>
        <v>0</v>
      </c>
      <c r="K8" s="24">
        <f>(PEMBOBOTAN!K8-PEMBOBOTAN!K$20)/PEMBOBOTAN!K$22</f>
        <v>0</v>
      </c>
      <c r="L8" s="24">
        <f>(PEMBOBOTAN!L8-PEMBOBOTAN!L$20)/PEMBOBOTAN!L$22</f>
        <v>0</v>
      </c>
      <c r="M8" s="24">
        <f>(PEMBOBOTAN!M8-PEMBOBOTAN!M$20)/PEMBOBOTAN!M$22</f>
        <v>1.3454905527673569</v>
      </c>
      <c r="N8" s="29">
        <f t="shared" si="0"/>
        <v>2.9656757273693217</v>
      </c>
      <c r="O8" s="32">
        <f t="shared" si="1"/>
        <v>3</v>
      </c>
      <c r="P8" s="33" t="str">
        <f t="shared" si="2"/>
        <v>Hirarki 3</v>
      </c>
    </row>
    <row r="9" spans="1:16" s="2" customFormat="1" ht="12.75" customHeight="1" x14ac:dyDescent="0.25">
      <c r="A9" s="3">
        <f t="shared" si="3"/>
        <v>7</v>
      </c>
      <c r="B9" s="4" t="s">
        <v>18</v>
      </c>
      <c r="C9" s="5">
        <v>3272</v>
      </c>
      <c r="D9" s="6">
        <v>45.15</v>
      </c>
      <c r="E9" s="24">
        <f>(PEMBOBOTAN!E9-PEMBOBOTAN!E$20)/PEMBOBOTAN!E$22</f>
        <v>0</v>
      </c>
      <c r="F9" s="24">
        <f>(PEMBOBOTAN!F9-PEMBOBOTAN!F$20)/PEMBOBOTAN!F$22</f>
        <v>2.5178607271867595</v>
      </c>
      <c r="G9" s="24">
        <f>(PEMBOBOTAN!G9-PEMBOBOTAN!G$20)/PEMBOBOTAN!G$22</f>
        <v>3.8729833462074166</v>
      </c>
      <c r="H9" s="24">
        <f>(PEMBOBOTAN!H9-PEMBOBOTAN!H$20)/PEMBOBOTAN!H$22</f>
        <v>3.62284418654736</v>
      </c>
      <c r="I9" s="24">
        <f>(PEMBOBOTAN!I9-PEMBOBOTAN!I$20)/PEMBOBOTAN!I$22</f>
        <v>1.5626453420774271</v>
      </c>
      <c r="J9" s="24">
        <f>(PEMBOBOTAN!J9-PEMBOBOTAN!J$20)/PEMBOBOTAN!J$22</f>
        <v>3.8729833462074166</v>
      </c>
      <c r="K9" s="24">
        <f>(PEMBOBOTAN!K9-PEMBOBOTAN!K$20)/PEMBOBOTAN!K$22</f>
        <v>0</v>
      </c>
      <c r="L9" s="24">
        <f>(PEMBOBOTAN!L9-PEMBOBOTAN!L$20)/PEMBOBOTAN!L$22</f>
        <v>3.7555928442711006</v>
      </c>
      <c r="M9" s="24">
        <f>(PEMBOBOTAN!M9-PEMBOBOTAN!M$20)/PEMBOBOTAN!M$22</f>
        <v>2.6909811055347137</v>
      </c>
      <c r="N9" s="29">
        <f t="shared" si="0"/>
        <v>21.895890898032192</v>
      </c>
      <c r="O9" s="32">
        <f t="shared" si="1"/>
        <v>8</v>
      </c>
      <c r="P9" s="33" t="str">
        <f t="shared" si="2"/>
        <v>Hirarki 1</v>
      </c>
    </row>
    <row r="10" spans="1:16" s="2" customFormat="1" ht="12.75" customHeight="1" x14ac:dyDescent="0.25">
      <c r="A10" s="3">
        <f t="shared" si="3"/>
        <v>8</v>
      </c>
      <c r="B10" s="4" t="s">
        <v>19</v>
      </c>
      <c r="C10" s="5">
        <v>1647</v>
      </c>
      <c r="D10" s="6">
        <v>22.72</v>
      </c>
      <c r="E10" s="24">
        <f>(PEMBOBOTAN!E10-PEMBOBOTAN!E$20)/PEMBOBOTAN!E$22</f>
        <v>0</v>
      </c>
      <c r="F10" s="24">
        <f>(PEMBOBOTAN!F10-PEMBOBOTAN!F$20)/PEMBOBOTAN!F$22</f>
        <v>0.62946518179668987</v>
      </c>
      <c r="G10" s="24">
        <f>(PEMBOBOTAN!G10-PEMBOBOTAN!G$20)/PEMBOBOTAN!G$22</f>
        <v>0</v>
      </c>
      <c r="H10" s="24">
        <f>(PEMBOBOTAN!H10-PEMBOBOTAN!H$20)/PEMBOBOTAN!H$22</f>
        <v>0</v>
      </c>
      <c r="I10" s="24">
        <f>(PEMBOBOTAN!I10-PEMBOBOTAN!I$20)/PEMBOBOTAN!I$22</f>
        <v>0</v>
      </c>
      <c r="J10" s="24">
        <f>(PEMBOBOTAN!J10-PEMBOBOTAN!J$20)/PEMBOBOTAN!J$22</f>
        <v>0</v>
      </c>
      <c r="K10" s="24">
        <f>(PEMBOBOTAN!K10-PEMBOBOTAN!K$20)/PEMBOBOTAN!K$22</f>
        <v>0</v>
      </c>
      <c r="L10" s="24">
        <f>(PEMBOBOTAN!L10-PEMBOBOTAN!L$20)/PEMBOBOTAN!L$22</f>
        <v>0</v>
      </c>
      <c r="M10" s="24">
        <f>(PEMBOBOTAN!M10-PEMBOBOTAN!M$20)/PEMBOBOTAN!M$22</f>
        <v>0</v>
      </c>
      <c r="N10" s="29">
        <f t="shared" si="0"/>
        <v>0.62946518179668987</v>
      </c>
      <c r="O10" s="32">
        <f t="shared" si="1"/>
        <v>2</v>
      </c>
      <c r="P10" s="33" t="str">
        <f t="shared" si="2"/>
        <v>Hirarki 3</v>
      </c>
    </row>
    <row r="11" spans="1:16" s="2" customFormat="1" ht="12.75" customHeight="1" x14ac:dyDescent="0.25">
      <c r="A11" s="3">
        <f t="shared" si="3"/>
        <v>9</v>
      </c>
      <c r="B11" s="4" t="s">
        <v>20</v>
      </c>
      <c r="C11" s="5">
        <v>27639</v>
      </c>
      <c r="D11" s="6">
        <v>146.83000000000001</v>
      </c>
      <c r="E11" s="24">
        <f>(PEMBOBOTAN!E11-PEMBOBOTAN!E$20)/PEMBOBOTAN!E$22</f>
        <v>1.6201851746019649</v>
      </c>
      <c r="F11" s="24">
        <f>(PEMBOBOTAN!F11-PEMBOBOTAN!F$20)/PEMBOBOTAN!F$22</f>
        <v>3.1473259089834493</v>
      </c>
      <c r="G11" s="24">
        <f>(PEMBOBOTAN!G11-PEMBOBOTAN!G$20)/PEMBOBOTAN!G$22</f>
        <v>0</v>
      </c>
      <c r="H11" s="24">
        <f>(PEMBOBOTAN!H11-PEMBOBOTAN!H$20)/PEMBOBOTAN!H$22</f>
        <v>1.2076147288491199</v>
      </c>
      <c r="I11" s="24">
        <f>(PEMBOBOTAN!I11-PEMBOBOTAN!I$20)/PEMBOBOTAN!I$22</f>
        <v>1.5626453420774271</v>
      </c>
      <c r="J11" s="24">
        <f>(PEMBOBOTAN!J11-PEMBOBOTAN!J$20)/PEMBOBOTAN!J$22</f>
        <v>0</v>
      </c>
      <c r="K11" s="24">
        <f>(PEMBOBOTAN!K11-PEMBOBOTAN!K$20)/PEMBOBOTAN!K$22</f>
        <v>3.8729833462074166</v>
      </c>
      <c r="L11" s="24">
        <f>(PEMBOBOTAN!L11-PEMBOBOTAN!L$20)/PEMBOBOTAN!L$22</f>
        <v>1.2518642814237002</v>
      </c>
      <c r="M11" s="24">
        <f>(PEMBOBOTAN!M11-PEMBOBOTAN!M$20)/PEMBOBOTAN!M$22</f>
        <v>0</v>
      </c>
      <c r="N11" s="29">
        <f t="shared" si="0"/>
        <v>12.662618782143078</v>
      </c>
      <c r="O11" s="32">
        <f t="shared" si="1"/>
        <v>7</v>
      </c>
      <c r="P11" s="33" t="str">
        <f t="shared" si="2"/>
        <v>Hirarki 1</v>
      </c>
    </row>
    <row r="12" spans="1:16" s="2" customFormat="1" ht="12.75" customHeight="1" x14ac:dyDescent="0.25">
      <c r="A12" s="3">
        <f t="shared" si="3"/>
        <v>10</v>
      </c>
      <c r="B12" s="4" t="s">
        <v>21</v>
      </c>
      <c r="C12" s="5">
        <v>4440</v>
      </c>
      <c r="D12" s="6">
        <v>235.01</v>
      </c>
      <c r="E12" s="24">
        <f>(PEMBOBOTAN!E12-PEMBOBOTAN!E$20)/PEMBOBOTAN!E$22</f>
        <v>0</v>
      </c>
      <c r="F12" s="24">
        <f>(PEMBOBOTAN!F12-PEMBOBOTAN!F$20)/PEMBOBOTAN!F$22</f>
        <v>0</v>
      </c>
      <c r="G12" s="24">
        <f>(PEMBOBOTAN!G12-PEMBOBOTAN!G$20)/PEMBOBOTAN!G$22</f>
        <v>0</v>
      </c>
      <c r="H12" s="24">
        <f>(PEMBOBOTAN!H12-PEMBOBOTAN!H$20)/PEMBOBOTAN!H$22</f>
        <v>1.2076147288491199</v>
      </c>
      <c r="I12" s="24">
        <f>(PEMBOBOTAN!I12-PEMBOBOTAN!I$20)/PEMBOBOTAN!I$22</f>
        <v>0</v>
      </c>
      <c r="J12" s="24">
        <f>(PEMBOBOTAN!J12-PEMBOBOTAN!J$20)/PEMBOBOTAN!J$22</f>
        <v>0</v>
      </c>
      <c r="K12" s="24">
        <f>(PEMBOBOTAN!K12-PEMBOBOTAN!K$20)/PEMBOBOTAN!K$22</f>
        <v>0</v>
      </c>
      <c r="L12" s="24">
        <f>(PEMBOBOTAN!L12-PEMBOBOTAN!L$20)/PEMBOBOTAN!L$22</f>
        <v>0</v>
      </c>
      <c r="M12" s="24">
        <f>(PEMBOBOTAN!M12-PEMBOBOTAN!M$20)/PEMBOBOTAN!M$22</f>
        <v>0</v>
      </c>
      <c r="N12" s="29">
        <f t="shared" si="0"/>
        <v>1.2076147288491199</v>
      </c>
      <c r="O12" s="32">
        <f t="shared" si="1"/>
        <v>2</v>
      </c>
      <c r="P12" s="33" t="str">
        <f t="shared" si="2"/>
        <v>Hirarki 3</v>
      </c>
    </row>
    <row r="13" spans="1:16" s="2" customFormat="1" ht="12.75" customHeight="1" x14ac:dyDescent="0.25">
      <c r="A13" s="3">
        <f t="shared" si="3"/>
        <v>11</v>
      </c>
      <c r="B13" s="4" t="s">
        <v>22</v>
      </c>
      <c r="C13" s="5">
        <v>3022</v>
      </c>
      <c r="D13" s="6">
        <v>172.71</v>
      </c>
      <c r="E13" s="24">
        <f>(PEMBOBOTAN!E13-PEMBOBOTAN!E$20)/PEMBOBOTAN!E$22</f>
        <v>0</v>
      </c>
      <c r="F13" s="24">
        <f>(PEMBOBOTAN!F13-PEMBOBOTAN!F$20)/PEMBOBOTAN!F$22</f>
        <v>0</v>
      </c>
      <c r="G13" s="24">
        <f>(PEMBOBOTAN!G13-PEMBOBOTAN!G$20)/PEMBOBOTAN!G$22</f>
        <v>0</v>
      </c>
      <c r="H13" s="24">
        <f>(PEMBOBOTAN!H13-PEMBOBOTAN!H$20)/PEMBOBOTAN!H$22</f>
        <v>0</v>
      </c>
      <c r="I13" s="24">
        <f>(PEMBOBOTAN!I13-PEMBOBOTAN!I$20)/PEMBOBOTAN!I$22</f>
        <v>0</v>
      </c>
      <c r="J13" s="24">
        <f>(PEMBOBOTAN!J13-PEMBOBOTAN!J$20)/PEMBOBOTAN!J$22</f>
        <v>0</v>
      </c>
      <c r="K13" s="24">
        <f>(PEMBOBOTAN!K13-PEMBOBOTAN!K$20)/PEMBOBOTAN!K$22</f>
        <v>0</v>
      </c>
      <c r="L13" s="24">
        <f>(PEMBOBOTAN!L13-PEMBOBOTAN!L$20)/PEMBOBOTAN!L$22</f>
        <v>0</v>
      </c>
      <c r="M13" s="24">
        <f>(PEMBOBOTAN!M13-PEMBOBOTAN!M$20)/PEMBOBOTAN!M$22</f>
        <v>0</v>
      </c>
      <c r="N13" s="29">
        <f t="shared" si="0"/>
        <v>0</v>
      </c>
      <c r="O13" s="32">
        <f t="shared" si="1"/>
        <v>0</v>
      </c>
      <c r="P13" s="33" t="str">
        <f t="shared" si="2"/>
        <v>Hirarki 3</v>
      </c>
    </row>
    <row r="14" spans="1:16" s="2" customFormat="1" ht="12.75" customHeight="1" x14ac:dyDescent="0.25">
      <c r="A14" s="3">
        <f t="shared" si="3"/>
        <v>12</v>
      </c>
      <c r="B14" s="4" t="s">
        <v>23</v>
      </c>
      <c r="C14" s="5">
        <v>2586</v>
      </c>
      <c r="D14" s="6">
        <v>233.99</v>
      </c>
      <c r="E14" s="24">
        <f>(PEMBOBOTAN!E14-PEMBOBOTAN!E$20)/PEMBOBOTAN!E$22</f>
        <v>0</v>
      </c>
      <c r="F14" s="24">
        <f>(PEMBOBOTAN!F14-PEMBOBOTAN!F$20)/PEMBOBOTAN!F$22</f>
        <v>0.62946518179668987</v>
      </c>
      <c r="G14" s="24">
        <f>(PEMBOBOTAN!G14-PEMBOBOTAN!G$20)/PEMBOBOTAN!G$22</f>
        <v>0</v>
      </c>
      <c r="H14" s="24">
        <f>(PEMBOBOTAN!H14-PEMBOBOTAN!H$20)/PEMBOBOTAN!H$22</f>
        <v>1.2076147288491199</v>
      </c>
      <c r="I14" s="24">
        <f>(PEMBOBOTAN!I14-PEMBOBOTAN!I$20)/PEMBOBOTAN!I$22</f>
        <v>1.5626453420774271</v>
      </c>
      <c r="J14" s="24">
        <f>(PEMBOBOTAN!J14-PEMBOBOTAN!J$20)/PEMBOBOTAN!J$22</f>
        <v>0</v>
      </c>
      <c r="K14" s="24">
        <f>(PEMBOBOTAN!K14-PEMBOBOTAN!K$20)/PEMBOBOTAN!K$22</f>
        <v>0</v>
      </c>
      <c r="L14" s="24">
        <f>(PEMBOBOTAN!L14-PEMBOBOTAN!L$20)/PEMBOBOTAN!L$22</f>
        <v>0</v>
      </c>
      <c r="M14" s="24">
        <f>(PEMBOBOTAN!M14-PEMBOBOTAN!M$20)/PEMBOBOTAN!M$22</f>
        <v>2.6909811055347137</v>
      </c>
      <c r="N14" s="29">
        <f t="shared" si="0"/>
        <v>6.0907063582579504</v>
      </c>
      <c r="O14" s="32">
        <f t="shared" si="1"/>
        <v>5</v>
      </c>
      <c r="P14" s="33" t="str">
        <f t="shared" si="2"/>
        <v>Hirarki 2</v>
      </c>
    </row>
    <row r="15" spans="1:16" s="2" customFormat="1" ht="12.75" customHeight="1" x14ac:dyDescent="0.25">
      <c r="A15" s="3">
        <f t="shared" si="3"/>
        <v>13</v>
      </c>
      <c r="B15" s="4" t="s">
        <v>24</v>
      </c>
      <c r="C15" s="5">
        <v>5117</v>
      </c>
      <c r="D15" s="6">
        <v>43.65</v>
      </c>
      <c r="E15" s="24">
        <f>(PEMBOBOTAN!E15-PEMBOBOTAN!E$20)/PEMBOBOTAN!E$22</f>
        <v>0</v>
      </c>
      <c r="F15" s="24">
        <f>(PEMBOBOTAN!F15-PEMBOBOTAN!F$20)/PEMBOBOTAN!F$22</f>
        <v>0.62946518179668987</v>
      </c>
      <c r="G15" s="24">
        <f>(PEMBOBOTAN!G15-PEMBOBOTAN!G$20)/PEMBOBOTAN!G$22</f>
        <v>0</v>
      </c>
      <c r="H15" s="24">
        <f>(PEMBOBOTAN!H15-PEMBOBOTAN!H$20)/PEMBOBOTAN!H$22</f>
        <v>0</v>
      </c>
      <c r="I15" s="24">
        <f>(PEMBOBOTAN!I15-PEMBOBOTAN!I$20)/PEMBOBOTAN!I$22</f>
        <v>1.5626453420774271</v>
      </c>
      <c r="J15" s="24">
        <f>(PEMBOBOTAN!J15-PEMBOBOTAN!J$20)/PEMBOBOTAN!J$22</f>
        <v>0</v>
      </c>
      <c r="K15" s="24">
        <f>(PEMBOBOTAN!K15-PEMBOBOTAN!K$20)/PEMBOBOTAN!K$22</f>
        <v>0</v>
      </c>
      <c r="L15" s="24">
        <f>(PEMBOBOTAN!L15-PEMBOBOTAN!L$20)/PEMBOBOTAN!L$22</f>
        <v>0</v>
      </c>
      <c r="M15" s="24">
        <f>(PEMBOBOTAN!M15-PEMBOBOTAN!M$20)/PEMBOBOTAN!M$22</f>
        <v>0</v>
      </c>
      <c r="N15" s="29">
        <f t="shared" si="0"/>
        <v>2.192110523874117</v>
      </c>
      <c r="O15" s="32">
        <f t="shared" si="1"/>
        <v>3</v>
      </c>
      <c r="P15" s="33" t="str">
        <f t="shared" si="2"/>
        <v>Hirarki 3</v>
      </c>
    </row>
    <row r="16" spans="1:16" s="2" customFormat="1" ht="12.75" customHeight="1" x14ac:dyDescent="0.25">
      <c r="A16" s="3">
        <f t="shared" si="3"/>
        <v>14</v>
      </c>
      <c r="B16" s="4" t="s">
        <v>25</v>
      </c>
      <c r="C16" s="5">
        <v>2884</v>
      </c>
      <c r="D16" s="6">
        <v>160.93</v>
      </c>
      <c r="E16" s="24">
        <f>(PEMBOBOTAN!E16-PEMBOBOTAN!E$20)/PEMBOBOTAN!E$22</f>
        <v>0</v>
      </c>
      <c r="F16" s="24">
        <f>(PEMBOBOTAN!F16-PEMBOBOTAN!F$20)/PEMBOBOTAN!F$22</f>
        <v>1.2589303635933797</v>
      </c>
      <c r="G16" s="24">
        <f>(PEMBOBOTAN!G16-PEMBOBOTAN!G$20)/PEMBOBOTAN!G$22</f>
        <v>0</v>
      </c>
      <c r="H16" s="24">
        <f>(PEMBOBOTAN!H16-PEMBOBOTAN!H$20)/PEMBOBOTAN!H$22</f>
        <v>0</v>
      </c>
      <c r="I16" s="24">
        <f>(PEMBOBOTAN!I16-PEMBOBOTAN!I$20)/PEMBOBOTAN!I$22</f>
        <v>3.1252906841548542</v>
      </c>
      <c r="J16" s="24">
        <f>(PEMBOBOTAN!J16-PEMBOBOTAN!J$20)/PEMBOBOTAN!J$22</f>
        <v>0</v>
      </c>
      <c r="K16" s="24">
        <f>(PEMBOBOTAN!K16-PEMBOBOTAN!K$20)/PEMBOBOTAN!K$22</f>
        <v>0</v>
      </c>
      <c r="L16" s="24">
        <f>(PEMBOBOTAN!L16-PEMBOBOTAN!L$20)/PEMBOBOTAN!L$22</f>
        <v>0</v>
      </c>
      <c r="M16" s="24">
        <f>(PEMBOBOTAN!M16-PEMBOBOTAN!M$20)/PEMBOBOTAN!M$22</f>
        <v>0</v>
      </c>
      <c r="N16" s="29">
        <f t="shared" si="0"/>
        <v>4.384221047748234</v>
      </c>
      <c r="O16" s="32">
        <f t="shared" si="1"/>
        <v>3</v>
      </c>
      <c r="P16" s="33" t="str">
        <f t="shared" si="2"/>
        <v>Hirarki 2</v>
      </c>
    </row>
    <row r="17" spans="1:16" s="2" customFormat="1" ht="12.75" customHeight="1" x14ac:dyDescent="0.25">
      <c r="A17" s="3">
        <f t="shared" si="3"/>
        <v>15</v>
      </c>
      <c r="B17" s="4" t="s">
        <v>26</v>
      </c>
      <c r="C17" s="5">
        <v>2790</v>
      </c>
      <c r="D17" s="6">
        <v>23.35</v>
      </c>
      <c r="E17" s="24">
        <f>(PEMBOBOTAN!E17-PEMBOBOTAN!E$20)/PEMBOBOTAN!E$22</f>
        <v>0</v>
      </c>
      <c r="F17" s="24">
        <f>(PEMBOBOTAN!F17-PEMBOBOTAN!F$20)/PEMBOBOTAN!F$22</f>
        <v>0</v>
      </c>
      <c r="G17" s="24">
        <f>(PEMBOBOTAN!G17-PEMBOBOTAN!G$20)/PEMBOBOTAN!G$22</f>
        <v>0</v>
      </c>
      <c r="H17" s="24">
        <f>(PEMBOBOTAN!H17-PEMBOBOTAN!H$20)/PEMBOBOTAN!H$22</f>
        <v>0</v>
      </c>
      <c r="I17" s="24">
        <f>(PEMBOBOTAN!I17-PEMBOBOTAN!I$20)/PEMBOBOTAN!I$22</f>
        <v>0</v>
      </c>
      <c r="J17" s="24">
        <f>(PEMBOBOTAN!J17-PEMBOBOTAN!J$20)/PEMBOBOTAN!J$22</f>
        <v>0</v>
      </c>
      <c r="K17" s="24">
        <f>(PEMBOBOTAN!K17-PEMBOBOTAN!K$20)/PEMBOBOTAN!K$22</f>
        <v>0</v>
      </c>
      <c r="L17" s="24">
        <f>(PEMBOBOTAN!L17-PEMBOBOTAN!L$20)/PEMBOBOTAN!L$22</f>
        <v>0</v>
      </c>
      <c r="M17" s="24">
        <f>(PEMBOBOTAN!M17-PEMBOBOTAN!M$20)/PEMBOBOTAN!M$22</f>
        <v>0</v>
      </c>
      <c r="N17" s="29">
        <f t="shared" si="0"/>
        <v>0</v>
      </c>
      <c r="O17" s="32">
        <f t="shared" si="1"/>
        <v>0</v>
      </c>
      <c r="P17" s="33" t="str">
        <f t="shared" si="2"/>
        <v>Hirarki 3</v>
      </c>
    </row>
    <row r="18" spans="1:16" s="13" customFormat="1" x14ac:dyDescent="0.2">
      <c r="A18" s="11"/>
      <c r="B18" s="11" t="s">
        <v>36</v>
      </c>
      <c r="C18" s="12"/>
      <c r="D18" s="11"/>
      <c r="E18" s="30">
        <f t="shared" ref="E18:N18" si="4">SUM(E3:E17)</f>
        <v>8.1009258730098246</v>
      </c>
      <c r="F18" s="30">
        <f t="shared" si="4"/>
        <v>12.589303635933796</v>
      </c>
      <c r="G18" s="30">
        <f t="shared" si="4"/>
        <v>3.8729833462074166</v>
      </c>
      <c r="H18" s="30">
        <f t="shared" si="4"/>
        <v>7.2456883730947199</v>
      </c>
      <c r="I18" s="30">
        <f t="shared" si="4"/>
        <v>10.938517394541989</v>
      </c>
      <c r="J18" s="30">
        <f t="shared" si="4"/>
        <v>3.8729833462074166</v>
      </c>
      <c r="K18" s="30">
        <f t="shared" si="4"/>
        <v>3.8729833462074166</v>
      </c>
      <c r="L18" s="30">
        <f t="shared" si="4"/>
        <v>5.0074571256948008</v>
      </c>
      <c r="M18" s="30">
        <f t="shared" si="4"/>
        <v>9.4184338693714977</v>
      </c>
      <c r="N18" s="30">
        <f t="shared" si="4"/>
        <v>64.919276310268884</v>
      </c>
      <c r="O18" s="28"/>
      <c r="P18" s="28"/>
    </row>
    <row r="19" spans="1:16" s="13" customFormat="1" x14ac:dyDescent="0.2">
      <c r="A19" s="14"/>
      <c r="B19" s="14" t="s">
        <v>28</v>
      </c>
      <c r="C19" s="15"/>
      <c r="D19" s="15"/>
      <c r="E19" s="15">
        <f t="shared" ref="E19:N19" si="5">COUNTIF(E3:E17,"&gt;0")</f>
        <v>4</v>
      </c>
      <c r="F19" s="15">
        <f t="shared" si="5"/>
        <v>9</v>
      </c>
      <c r="G19" s="15">
        <f t="shared" si="5"/>
        <v>1</v>
      </c>
      <c r="H19" s="15">
        <f t="shared" si="5"/>
        <v>4</v>
      </c>
      <c r="I19" s="15">
        <f t="shared" si="5"/>
        <v>6</v>
      </c>
      <c r="J19" s="15">
        <f t="shared" si="5"/>
        <v>1</v>
      </c>
      <c r="K19" s="15">
        <f t="shared" si="5"/>
        <v>1</v>
      </c>
      <c r="L19" s="15">
        <f t="shared" si="5"/>
        <v>2</v>
      </c>
      <c r="M19" s="15">
        <f t="shared" si="5"/>
        <v>5</v>
      </c>
      <c r="N19" s="15">
        <f t="shared" si="5"/>
        <v>12</v>
      </c>
      <c r="O19" s="28"/>
      <c r="P19" s="28"/>
    </row>
    <row r="20" spans="1:16" s="13" customFormat="1" x14ac:dyDescent="0.2">
      <c r="A20" s="16"/>
      <c r="B20" s="16" t="s">
        <v>37</v>
      </c>
      <c r="C20" s="17"/>
      <c r="D20" s="17"/>
      <c r="E20" s="25">
        <f t="shared" ref="E20:N20" si="6">AVERAGE(E3:E17)</f>
        <v>0.54006172486732162</v>
      </c>
      <c r="F20" s="25">
        <f t="shared" si="6"/>
        <v>0.83928690906225301</v>
      </c>
      <c r="G20" s="25">
        <f t="shared" si="6"/>
        <v>0.2581988897471611</v>
      </c>
      <c r="H20" s="25">
        <f t="shared" si="6"/>
        <v>0.483045891539648</v>
      </c>
      <c r="I20" s="25">
        <f t="shared" si="6"/>
        <v>0.72923449296946596</v>
      </c>
      <c r="J20" s="25">
        <f t="shared" si="6"/>
        <v>0.2581988897471611</v>
      </c>
      <c r="K20" s="25">
        <f t="shared" si="6"/>
        <v>0.2581988897471611</v>
      </c>
      <c r="L20" s="25">
        <f t="shared" si="6"/>
        <v>0.33383047504632007</v>
      </c>
      <c r="M20" s="25">
        <f t="shared" si="6"/>
        <v>0.62789559129143313</v>
      </c>
      <c r="N20" s="25">
        <f t="shared" si="6"/>
        <v>4.327951754017926</v>
      </c>
      <c r="O20" s="28"/>
      <c r="P20" s="28"/>
    </row>
    <row r="21" spans="1:16" s="13" customFormat="1" x14ac:dyDescent="0.2">
      <c r="A21" s="16"/>
      <c r="B21" s="16" t="s">
        <v>31</v>
      </c>
      <c r="C21" s="17"/>
      <c r="D21" s="17"/>
      <c r="E21" s="27">
        <f t="shared" ref="E21:N21" si="7">STDEV(E3:E17)</f>
        <v>0.99999999999999989</v>
      </c>
      <c r="F21" s="27">
        <f t="shared" si="7"/>
        <v>1.0000000000000004</v>
      </c>
      <c r="G21" s="27">
        <f t="shared" si="7"/>
        <v>1</v>
      </c>
      <c r="H21" s="27">
        <f t="shared" si="7"/>
        <v>1</v>
      </c>
      <c r="I21" s="27">
        <f t="shared" si="7"/>
        <v>1.0000000000000002</v>
      </c>
      <c r="J21" s="27">
        <f t="shared" si="7"/>
        <v>1</v>
      </c>
      <c r="K21" s="27">
        <f t="shared" si="7"/>
        <v>1</v>
      </c>
      <c r="L21" s="27">
        <f t="shared" si="7"/>
        <v>0.99999999999999989</v>
      </c>
      <c r="M21" s="27">
        <f t="shared" si="7"/>
        <v>1</v>
      </c>
      <c r="N21" s="26">
        <f t="shared" si="7"/>
        <v>6.0099047040050548</v>
      </c>
      <c r="O21" s="28"/>
      <c r="P21" s="28"/>
    </row>
    <row r="22" spans="1:16" x14ac:dyDescent="0.2">
      <c r="C22" s="21"/>
    </row>
    <row r="23" spans="1:16" x14ac:dyDescent="0.2">
      <c r="B23" s="31" t="s">
        <v>35</v>
      </c>
      <c r="C23" s="21"/>
    </row>
    <row r="24" spans="1:16" x14ac:dyDescent="0.2">
      <c r="B24" s="31" t="s">
        <v>38</v>
      </c>
      <c r="C24" s="21"/>
    </row>
    <row r="25" spans="1:16" x14ac:dyDescent="0.2">
      <c r="B25" s="31" t="s">
        <v>39</v>
      </c>
    </row>
    <row r="26" spans="1:16" x14ac:dyDescent="0.2">
      <c r="B26" s="31" t="s">
        <v>40</v>
      </c>
    </row>
    <row r="46" spans="3:3" x14ac:dyDescent="0.2">
      <c r="C46" s="21"/>
    </row>
    <row r="47" spans="3:3" x14ac:dyDescent="0.2">
      <c r="C47" s="21"/>
    </row>
    <row r="48" spans="3:3" x14ac:dyDescent="0.2">
      <c r="C48" s="21"/>
    </row>
    <row r="49" spans="3:3" x14ac:dyDescent="0.2">
      <c r="C49" s="21"/>
    </row>
    <row r="50" spans="3:3" x14ac:dyDescent="0.2">
      <c r="C50" s="21"/>
    </row>
    <row r="51" spans="3:3" x14ac:dyDescent="0.2">
      <c r="C51" s="21"/>
    </row>
    <row r="52" spans="3:3" x14ac:dyDescent="0.2">
      <c r="C52" s="21"/>
    </row>
    <row r="53" spans="3:3" x14ac:dyDescent="0.2">
      <c r="C53" s="21"/>
    </row>
    <row r="54" spans="3:3" x14ac:dyDescent="0.2">
      <c r="C54" s="21"/>
    </row>
    <row r="55" spans="3:3" x14ac:dyDescent="0.2">
      <c r="C55" s="21"/>
    </row>
    <row r="56" spans="3:3" x14ac:dyDescent="0.2">
      <c r="C56" s="21"/>
    </row>
    <row r="57" spans="3:3" x14ac:dyDescent="0.2">
      <c r="C57" s="21"/>
    </row>
    <row r="58" spans="3:3" x14ac:dyDescent="0.2">
      <c r="C58" s="21"/>
    </row>
    <row r="59" spans="3:3" x14ac:dyDescent="0.2">
      <c r="C59" s="21"/>
    </row>
    <row r="60" spans="3:3" x14ac:dyDescent="0.2">
      <c r="C60" s="21"/>
    </row>
    <row r="61" spans="3:3" x14ac:dyDescent="0.2">
      <c r="C61" s="21"/>
    </row>
    <row r="62" spans="3:3" x14ac:dyDescent="0.2">
      <c r="C62" s="21"/>
    </row>
    <row r="63" spans="3:3" x14ac:dyDescent="0.2">
      <c r="C63" s="21"/>
    </row>
    <row r="64" spans="3:3" x14ac:dyDescent="0.2">
      <c r="C64" s="21"/>
    </row>
    <row r="65" spans="3:3" x14ac:dyDescent="0.2">
      <c r="C65" s="21"/>
    </row>
    <row r="66" spans="3:3" x14ac:dyDescent="0.2">
      <c r="C66" s="21"/>
    </row>
    <row r="67" spans="3:3" x14ac:dyDescent="0.2">
      <c r="C67" s="21"/>
    </row>
    <row r="68" spans="3:3" x14ac:dyDescent="0.2">
      <c r="C68" s="21"/>
    </row>
    <row r="69" spans="3:3" x14ac:dyDescent="0.2">
      <c r="C69" s="21"/>
    </row>
    <row r="70" spans="3:3" x14ac:dyDescent="0.2">
      <c r="C70" s="21"/>
    </row>
    <row r="71" spans="3:3" x14ac:dyDescent="0.2">
      <c r="C71" s="21"/>
    </row>
    <row r="72" spans="3:3" x14ac:dyDescent="0.2">
      <c r="C72" s="21"/>
    </row>
    <row r="73" spans="3:3" x14ac:dyDescent="0.2">
      <c r="C73" s="21"/>
    </row>
    <row r="74" spans="3:3" x14ac:dyDescent="0.2">
      <c r="C74" s="21"/>
    </row>
    <row r="75" spans="3:3" x14ac:dyDescent="0.2">
      <c r="C75" s="21"/>
    </row>
    <row r="76" spans="3:3" x14ac:dyDescent="0.2">
      <c r="C76" s="21"/>
    </row>
    <row r="77" spans="3:3" x14ac:dyDescent="0.2">
      <c r="C77" s="21"/>
    </row>
    <row r="78" spans="3:3" x14ac:dyDescent="0.2">
      <c r="C78" s="21"/>
    </row>
    <row r="79" spans="3:3" x14ac:dyDescent="0.2">
      <c r="C79" s="21"/>
    </row>
    <row r="80" spans="3:3" x14ac:dyDescent="0.2">
      <c r="C80" s="21"/>
    </row>
    <row r="81" spans="3:3" x14ac:dyDescent="0.2">
      <c r="C81" s="21"/>
    </row>
    <row r="82" spans="3:3" x14ac:dyDescent="0.2">
      <c r="C82" s="21"/>
    </row>
    <row r="83" spans="3:3" x14ac:dyDescent="0.2">
      <c r="C83" s="21"/>
    </row>
    <row r="84" spans="3:3" x14ac:dyDescent="0.2">
      <c r="C84" s="21"/>
    </row>
    <row r="85" spans="3:3" x14ac:dyDescent="0.2">
      <c r="C85" s="21"/>
    </row>
    <row r="86" spans="3:3" x14ac:dyDescent="0.2">
      <c r="C86" s="21"/>
    </row>
    <row r="87" spans="3:3" x14ac:dyDescent="0.2">
      <c r="C87" s="21"/>
    </row>
    <row r="88" spans="3:3" x14ac:dyDescent="0.2">
      <c r="C88" s="21"/>
    </row>
    <row r="89" spans="3:3" x14ac:dyDescent="0.2">
      <c r="C89" s="21"/>
    </row>
    <row r="90" spans="3:3" x14ac:dyDescent="0.2">
      <c r="C90" s="21"/>
    </row>
    <row r="91" spans="3:3" x14ac:dyDescent="0.2">
      <c r="C91" s="21"/>
    </row>
    <row r="92" spans="3:3" x14ac:dyDescent="0.2">
      <c r="C92" s="21"/>
    </row>
    <row r="93" spans="3:3" x14ac:dyDescent="0.2">
      <c r="C93" s="21"/>
    </row>
    <row r="94" spans="3:3" x14ac:dyDescent="0.2">
      <c r="C94" s="21"/>
    </row>
    <row r="95" spans="3:3" x14ac:dyDescent="0.2">
      <c r="C95" s="21"/>
    </row>
    <row r="96" spans="3:3" x14ac:dyDescent="0.2">
      <c r="C96" s="21"/>
    </row>
    <row r="97" spans="3:3" x14ac:dyDescent="0.2">
      <c r="C97" s="21"/>
    </row>
    <row r="98" spans="3:3" x14ac:dyDescent="0.2">
      <c r="C98" s="21"/>
    </row>
    <row r="99" spans="3:3" x14ac:dyDescent="0.2">
      <c r="C99" s="21"/>
    </row>
    <row r="100" spans="3:3" x14ac:dyDescent="0.2">
      <c r="C100" s="21"/>
    </row>
    <row r="101" spans="3:3" x14ac:dyDescent="0.2">
      <c r="C101" s="21"/>
    </row>
    <row r="102" spans="3:3" x14ac:dyDescent="0.2">
      <c r="C102" s="21"/>
    </row>
    <row r="103" spans="3:3" x14ac:dyDescent="0.2">
      <c r="C103" s="21"/>
    </row>
    <row r="104" spans="3:3" x14ac:dyDescent="0.2">
      <c r="C104" s="21"/>
    </row>
    <row r="105" spans="3:3" x14ac:dyDescent="0.2">
      <c r="C105" s="21"/>
    </row>
    <row r="106" spans="3:3" x14ac:dyDescent="0.2">
      <c r="C106" s="21"/>
    </row>
    <row r="107" spans="3:3" x14ac:dyDescent="0.2">
      <c r="C107" s="21"/>
    </row>
    <row r="108" spans="3:3" x14ac:dyDescent="0.2">
      <c r="C108" s="21"/>
    </row>
    <row r="109" spans="3:3" x14ac:dyDescent="0.2">
      <c r="C109" s="21"/>
    </row>
    <row r="110" spans="3:3" x14ac:dyDescent="0.2">
      <c r="C110" s="21"/>
    </row>
    <row r="111" spans="3:3" x14ac:dyDescent="0.2">
      <c r="C111" s="21"/>
    </row>
    <row r="112" spans="3:3" x14ac:dyDescent="0.2">
      <c r="C112" s="21"/>
    </row>
    <row r="113" spans="3:3" x14ac:dyDescent="0.2">
      <c r="C113" s="21"/>
    </row>
    <row r="114" spans="3:3" x14ac:dyDescent="0.2">
      <c r="C114" s="21"/>
    </row>
    <row r="115" spans="3:3" x14ac:dyDescent="0.2">
      <c r="C115" s="21"/>
    </row>
    <row r="116" spans="3:3" x14ac:dyDescent="0.2">
      <c r="C116" s="21"/>
    </row>
    <row r="117" spans="3:3" x14ac:dyDescent="0.2">
      <c r="C117" s="21"/>
    </row>
    <row r="118" spans="3:3" x14ac:dyDescent="0.2">
      <c r="C118" s="21"/>
    </row>
    <row r="119" spans="3:3" x14ac:dyDescent="0.2">
      <c r="C119" s="21"/>
    </row>
    <row r="120" spans="3:3" x14ac:dyDescent="0.2">
      <c r="C120" s="21"/>
    </row>
    <row r="121" spans="3:3" x14ac:dyDescent="0.2">
      <c r="C121" s="21"/>
    </row>
    <row r="122" spans="3:3" x14ac:dyDescent="0.2">
      <c r="C122" s="21"/>
    </row>
    <row r="123" spans="3:3" x14ac:dyDescent="0.2">
      <c r="C123" s="21"/>
    </row>
    <row r="124" spans="3:3" x14ac:dyDescent="0.2">
      <c r="C124" s="21"/>
    </row>
    <row r="125" spans="3:3" x14ac:dyDescent="0.2">
      <c r="C125" s="21"/>
    </row>
    <row r="126" spans="3:3" x14ac:dyDescent="0.2">
      <c r="C126" s="21"/>
    </row>
    <row r="127" spans="3:3" x14ac:dyDescent="0.2">
      <c r="C127" s="21"/>
    </row>
    <row r="128" spans="3:3" x14ac:dyDescent="0.2">
      <c r="C128" s="21"/>
    </row>
    <row r="129" spans="3:3" x14ac:dyDescent="0.2">
      <c r="C129" s="21"/>
    </row>
    <row r="130" spans="3:3" x14ac:dyDescent="0.2">
      <c r="C130" s="21"/>
    </row>
    <row r="131" spans="3:3" x14ac:dyDescent="0.2">
      <c r="C131" s="21"/>
    </row>
    <row r="132" spans="3:3" x14ac:dyDescent="0.2">
      <c r="C132" s="21"/>
    </row>
    <row r="133" spans="3:3" x14ac:dyDescent="0.2">
      <c r="C133" s="21"/>
    </row>
    <row r="134" spans="3:3" x14ac:dyDescent="0.2">
      <c r="C134" s="21"/>
    </row>
    <row r="135" spans="3:3" x14ac:dyDescent="0.2">
      <c r="C135" s="21"/>
    </row>
    <row r="136" spans="3:3" x14ac:dyDescent="0.2">
      <c r="C136" s="21"/>
    </row>
    <row r="137" spans="3:3" x14ac:dyDescent="0.2">
      <c r="C137" s="21"/>
    </row>
    <row r="138" spans="3:3" x14ac:dyDescent="0.2">
      <c r="C138" s="21"/>
    </row>
    <row r="139" spans="3:3" x14ac:dyDescent="0.2">
      <c r="C139" s="21"/>
    </row>
    <row r="140" spans="3:3" x14ac:dyDescent="0.2">
      <c r="C140" s="21"/>
    </row>
    <row r="141" spans="3:3" x14ac:dyDescent="0.2">
      <c r="C141" s="21"/>
    </row>
    <row r="142" spans="3:3" x14ac:dyDescent="0.2">
      <c r="C142" s="21"/>
    </row>
    <row r="143" spans="3:3" x14ac:dyDescent="0.2">
      <c r="C143" s="21"/>
    </row>
    <row r="144" spans="3:3" x14ac:dyDescent="0.2">
      <c r="C144" s="21"/>
    </row>
    <row r="145" spans="3:3" x14ac:dyDescent="0.2">
      <c r="C145" s="21"/>
    </row>
    <row r="146" spans="3:3" x14ac:dyDescent="0.2">
      <c r="C146" s="21"/>
    </row>
    <row r="147" spans="3:3" x14ac:dyDescent="0.2">
      <c r="C147" s="21"/>
    </row>
    <row r="148" spans="3:3" x14ac:dyDescent="0.2">
      <c r="C148" s="21"/>
    </row>
    <row r="149" spans="3:3" x14ac:dyDescent="0.2">
      <c r="C149" s="21"/>
    </row>
    <row r="150" spans="3:3" x14ac:dyDescent="0.2">
      <c r="C150" s="21"/>
    </row>
    <row r="151" spans="3:3" x14ac:dyDescent="0.2">
      <c r="C151" s="21"/>
    </row>
    <row r="152" spans="3:3" x14ac:dyDescent="0.2">
      <c r="C152" s="21"/>
    </row>
    <row r="153" spans="3:3" x14ac:dyDescent="0.2">
      <c r="C153" s="21"/>
    </row>
    <row r="154" spans="3:3" x14ac:dyDescent="0.2">
      <c r="C154" s="21"/>
    </row>
    <row r="155" spans="3:3" x14ac:dyDescent="0.2">
      <c r="C155" s="21"/>
    </row>
    <row r="156" spans="3:3" x14ac:dyDescent="0.2">
      <c r="C156" s="21"/>
    </row>
    <row r="157" spans="3:3" x14ac:dyDescent="0.2">
      <c r="C157" s="21"/>
    </row>
    <row r="158" spans="3:3" x14ac:dyDescent="0.2">
      <c r="C158" s="21"/>
    </row>
    <row r="159" spans="3:3" x14ac:dyDescent="0.2">
      <c r="C159" s="21"/>
    </row>
    <row r="160" spans="3:3" x14ac:dyDescent="0.2">
      <c r="C160" s="21"/>
    </row>
    <row r="161" spans="3:3" x14ac:dyDescent="0.2">
      <c r="C161" s="21"/>
    </row>
    <row r="162" spans="3:3" x14ac:dyDescent="0.2">
      <c r="C162" s="21"/>
    </row>
    <row r="163" spans="3:3" x14ac:dyDescent="0.2">
      <c r="C163" s="21"/>
    </row>
    <row r="164" spans="3:3" x14ac:dyDescent="0.2">
      <c r="C164" s="21"/>
    </row>
    <row r="165" spans="3:3" x14ac:dyDescent="0.2">
      <c r="C165" s="21"/>
    </row>
    <row r="166" spans="3:3" x14ac:dyDescent="0.2">
      <c r="C166" s="21"/>
    </row>
    <row r="167" spans="3:3" x14ac:dyDescent="0.2">
      <c r="C167" s="21"/>
    </row>
    <row r="168" spans="3:3" x14ac:dyDescent="0.2">
      <c r="C168" s="21"/>
    </row>
    <row r="169" spans="3:3" x14ac:dyDescent="0.2">
      <c r="C169" s="21"/>
    </row>
    <row r="170" spans="3:3" x14ac:dyDescent="0.2">
      <c r="C170" s="21"/>
    </row>
    <row r="171" spans="3:3" x14ac:dyDescent="0.2">
      <c r="C171" s="21"/>
    </row>
    <row r="172" spans="3:3" x14ac:dyDescent="0.2">
      <c r="C172" s="21"/>
    </row>
    <row r="173" spans="3:3" x14ac:dyDescent="0.2">
      <c r="C173" s="21"/>
    </row>
    <row r="174" spans="3:3" x14ac:dyDescent="0.2">
      <c r="C174" s="21"/>
    </row>
    <row r="175" spans="3:3" x14ac:dyDescent="0.2">
      <c r="C175" s="21"/>
    </row>
    <row r="176" spans="3:3" x14ac:dyDescent="0.2">
      <c r="C176" s="21"/>
    </row>
    <row r="177" spans="1:3" x14ac:dyDescent="0.2">
      <c r="C177" s="21"/>
    </row>
    <row r="178" spans="1:3" s="23" customFormat="1" x14ac:dyDescent="0.2">
      <c r="A178" s="22"/>
      <c r="B178" s="22"/>
      <c r="C178" s="22"/>
    </row>
  </sheetData>
  <mergeCells count="16"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F1:F2"/>
    <mergeCell ref="E1:E2"/>
  </mergeCells>
  <pageMargins left="0.75" right="0.75" top="1" bottom="1" header="0.5" footer="0.5"/>
  <pageSetup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78"/>
  <sheetViews>
    <sheetView zoomScaleNormal="100" workbookViewId="0">
      <selection activeCell="N3" sqref="N3:P17"/>
    </sheetView>
  </sheetViews>
  <sheetFormatPr defaultRowHeight="12" x14ac:dyDescent="0.2"/>
  <cols>
    <col min="1" max="1" width="3.28515625" style="20" bestFit="1" customWidth="1"/>
    <col min="2" max="2" width="23.140625" style="20" customWidth="1"/>
    <col min="3" max="3" width="10" style="20" customWidth="1"/>
    <col min="4" max="4" width="10" style="1" customWidth="1"/>
    <col min="5" max="5" width="7.85546875" style="1" bestFit="1" customWidth="1"/>
    <col min="6" max="16384" width="9.140625" style="1"/>
  </cols>
  <sheetData>
    <row r="1" spans="1:16" ht="90.75" customHeight="1" x14ac:dyDescent="0.2">
      <c r="A1" s="50" t="s">
        <v>0</v>
      </c>
      <c r="B1" s="50" t="s">
        <v>42</v>
      </c>
      <c r="C1" s="50" t="s">
        <v>1</v>
      </c>
      <c r="D1" s="50" t="s">
        <v>2</v>
      </c>
      <c r="E1" s="52" t="s">
        <v>50</v>
      </c>
      <c r="F1" s="53" t="s">
        <v>4</v>
      </c>
      <c r="G1" s="53" t="s">
        <v>5</v>
      </c>
      <c r="H1" s="53" t="s">
        <v>6</v>
      </c>
      <c r="I1" s="53" t="s">
        <v>7</v>
      </c>
      <c r="J1" s="53" t="s">
        <v>8</v>
      </c>
      <c r="K1" s="53" t="s">
        <v>9</v>
      </c>
      <c r="L1" s="53" t="s">
        <v>10</v>
      </c>
      <c r="M1" s="53" t="s">
        <v>11</v>
      </c>
      <c r="N1" s="54" t="s">
        <v>33</v>
      </c>
      <c r="O1" s="54" t="s">
        <v>34</v>
      </c>
      <c r="P1" s="55" t="s">
        <v>35</v>
      </c>
    </row>
    <row r="2" spans="1:16" s="2" customFormat="1" ht="12.75" customHeight="1" x14ac:dyDescent="0.2">
      <c r="A2" s="50"/>
      <c r="B2" s="50"/>
      <c r="C2" s="50"/>
      <c r="D2" s="50"/>
      <c r="E2" s="52"/>
      <c r="F2" s="53"/>
      <c r="G2" s="53"/>
      <c r="H2" s="53"/>
      <c r="I2" s="53"/>
      <c r="J2" s="53"/>
      <c r="K2" s="53"/>
      <c r="L2" s="53"/>
      <c r="M2" s="53"/>
      <c r="N2" s="54"/>
      <c r="O2" s="54"/>
      <c r="P2" s="56"/>
    </row>
    <row r="3" spans="1:16" s="2" customFormat="1" ht="12.75" customHeight="1" x14ac:dyDescent="0.25">
      <c r="A3" s="3">
        <f>A2+1</f>
        <v>1</v>
      </c>
      <c r="B3" s="4" t="s">
        <v>20</v>
      </c>
      <c r="C3" s="5">
        <v>27639</v>
      </c>
      <c r="D3" s="6">
        <v>146.83000000000001</v>
      </c>
      <c r="E3" s="24">
        <f>(PEMBOBOTAN!E11-PEMBOBOTAN!E$20)/PEMBOBOTAN!E$22</f>
        <v>1.6201851746019649</v>
      </c>
      <c r="F3" s="24">
        <f>(PEMBOBOTAN!F11-PEMBOBOTAN!F$20)/PEMBOBOTAN!F$22</f>
        <v>3.1473259089834493</v>
      </c>
      <c r="G3" s="24">
        <f>(PEMBOBOTAN!G11-PEMBOBOTAN!G$20)/PEMBOBOTAN!G$22</f>
        <v>0</v>
      </c>
      <c r="H3" s="24">
        <f>(PEMBOBOTAN!H11-PEMBOBOTAN!H$20)/PEMBOBOTAN!H$22</f>
        <v>1.2076147288491199</v>
      </c>
      <c r="I3" s="24">
        <f>(PEMBOBOTAN!I11-PEMBOBOTAN!I$20)/PEMBOBOTAN!I$22</f>
        <v>1.5626453420774271</v>
      </c>
      <c r="J3" s="24">
        <f>(PEMBOBOTAN!J11-PEMBOBOTAN!J$20)/PEMBOBOTAN!J$22</f>
        <v>0</v>
      </c>
      <c r="K3" s="24">
        <f>(PEMBOBOTAN!K11-PEMBOBOTAN!K$20)/PEMBOBOTAN!K$22</f>
        <v>3.8729833462074166</v>
      </c>
      <c r="L3" s="24">
        <f>(PEMBOBOTAN!L11-PEMBOBOTAN!L$20)/PEMBOBOTAN!L$22</f>
        <v>1.2518642814237002</v>
      </c>
      <c r="M3" s="24">
        <f>(PEMBOBOTAN!M11-PEMBOBOTAN!M$20)/PEMBOBOTAN!M$22</f>
        <v>0</v>
      </c>
      <c r="N3" s="29">
        <f t="shared" ref="N3:N17" si="0">SUM(E3:M3)</f>
        <v>12.662618782143078</v>
      </c>
      <c r="O3" s="32">
        <f t="shared" ref="O3:O17" si="1">COUNTIF(E3:N3,"&gt;0")</f>
        <v>7</v>
      </c>
      <c r="P3" s="33" t="str">
        <f t="shared" ref="P3:P17" si="2">IF(N3&gt;N$20+N$21,"Hirarki 1",IF(N3&gt;=N$20,"Hirarki 2","Hirarki 3"))</f>
        <v>Hirarki 1</v>
      </c>
    </row>
    <row r="4" spans="1:16" s="2" customFormat="1" ht="12.75" customHeight="1" x14ac:dyDescent="0.25">
      <c r="A4" s="3">
        <f>A3+1</f>
        <v>2</v>
      </c>
      <c r="B4" s="4" t="s">
        <v>14</v>
      </c>
      <c r="C4" s="5">
        <v>7682</v>
      </c>
      <c r="D4" s="6">
        <v>211.47</v>
      </c>
      <c r="E4" s="24">
        <f>(PEMBOBOTAN!E5-PEMBOBOTAN!E$20)/PEMBOBOTAN!E$22</f>
        <v>3.2403703492039297</v>
      </c>
      <c r="F4" s="24">
        <f>(PEMBOBOTAN!F5-PEMBOBOTAN!F$20)/PEMBOBOTAN!F$22</f>
        <v>1.8883955453900696</v>
      </c>
      <c r="G4" s="24">
        <f>(PEMBOBOTAN!G5-PEMBOBOTAN!G$20)/PEMBOBOTAN!G$22</f>
        <v>0</v>
      </c>
      <c r="H4" s="24">
        <f>(PEMBOBOTAN!H5-PEMBOBOTAN!H$20)/PEMBOBOTAN!H$22</f>
        <v>0</v>
      </c>
      <c r="I4" s="24">
        <f>(PEMBOBOTAN!I5-PEMBOBOTAN!I$20)/PEMBOBOTAN!I$22</f>
        <v>1.5626453420774271</v>
      </c>
      <c r="J4" s="24">
        <f>(PEMBOBOTAN!J5-PEMBOBOTAN!J$20)/PEMBOBOTAN!J$22</f>
        <v>0</v>
      </c>
      <c r="K4" s="24">
        <f>(PEMBOBOTAN!K5-PEMBOBOTAN!K$20)/PEMBOBOTAN!K$22</f>
        <v>0</v>
      </c>
      <c r="L4" s="24">
        <f>(PEMBOBOTAN!L5-PEMBOBOTAN!L$20)/PEMBOBOTAN!L$22</f>
        <v>0</v>
      </c>
      <c r="M4" s="24">
        <f>(PEMBOBOTAN!M5-PEMBOBOTAN!M$20)/PEMBOBOTAN!M$22</f>
        <v>1.3454905527673569</v>
      </c>
      <c r="N4" s="29">
        <f t="shared" si="0"/>
        <v>8.0369017894387831</v>
      </c>
      <c r="O4" s="32">
        <f t="shared" si="1"/>
        <v>5</v>
      </c>
      <c r="P4" s="33" t="str">
        <f t="shared" si="2"/>
        <v>Hirarki 2</v>
      </c>
    </row>
    <row r="5" spans="1:16" s="2" customFormat="1" ht="12.75" customHeight="1" x14ac:dyDescent="0.25">
      <c r="A5" s="3">
        <f t="shared" ref="A5:A17" si="3">A4+1</f>
        <v>3</v>
      </c>
      <c r="B5" s="4" t="s">
        <v>21</v>
      </c>
      <c r="C5" s="5">
        <v>4440</v>
      </c>
      <c r="D5" s="6">
        <v>235.01</v>
      </c>
      <c r="E5" s="24">
        <f>(PEMBOBOTAN!E12-PEMBOBOTAN!E$20)/PEMBOBOTAN!E$22</f>
        <v>0</v>
      </c>
      <c r="F5" s="24">
        <f>(PEMBOBOTAN!F12-PEMBOBOTAN!F$20)/PEMBOBOTAN!F$22</f>
        <v>0</v>
      </c>
      <c r="G5" s="24">
        <f>(PEMBOBOTAN!G12-PEMBOBOTAN!G$20)/PEMBOBOTAN!G$22</f>
        <v>0</v>
      </c>
      <c r="H5" s="24">
        <f>(PEMBOBOTAN!H12-PEMBOBOTAN!H$20)/PEMBOBOTAN!H$22</f>
        <v>1.2076147288491199</v>
      </c>
      <c r="I5" s="24">
        <f>(PEMBOBOTAN!I12-PEMBOBOTAN!I$20)/PEMBOBOTAN!I$22</f>
        <v>0</v>
      </c>
      <c r="J5" s="24">
        <f>(PEMBOBOTAN!J12-PEMBOBOTAN!J$20)/PEMBOBOTAN!J$22</f>
        <v>0</v>
      </c>
      <c r="K5" s="24">
        <f>(PEMBOBOTAN!K12-PEMBOBOTAN!K$20)/PEMBOBOTAN!K$22</f>
        <v>0</v>
      </c>
      <c r="L5" s="24">
        <f>(PEMBOBOTAN!L12-PEMBOBOTAN!L$20)/PEMBOBOTAN!L$22</f>
        <v>0</v>
      </c>
      <c r="M5" s="24">
        <f>(PEMBOBOTAN!M12-PEMBOBOTAN!M$20)/PEMBOBOTAN!M$22</f>
        <v>0</v>
      </c>
      <c r="N5" s="29">
        <f t="shared" si="0"/>
        <v>1.2076147288491199</v>
      </c>
      <c r="O5" s="32">
        <f t="shared" si="1"/>
        <v>2</v>
      </c>
      <c r="P5" s="33" t="str">
        <f t="shared" si="2"/>
        <v>Hirarki 3</v>
      </c>
    </row>
    <row r="6" spans="1:16" s="2" customFormat="1" ht="12.75" customHeight="1" x14ac:dyDescent="0.25">
      <c r="A6" s="3">
        <f t="shared" si="3"/>
        <v>4</v>
      </c>
      <c r="B6" s="4" t="s">
        <v>18</v>
      </c>
      <c r="C6" s="5">
        <v>3272</v>
      </c>
      <c r="D6" s="6">
        <v>45.15</v>
      </c>
      <c r="E6" s="24">
        <f>(PEMBOBOTAN!E9-PEMBOBOTAN!E$20)/PEMBOBOTAN!E$22</f>
        <v>0</v>
      </c>
      <c r="F6" s="24">
        <f>(PEMBOBOTAN!F9-PEMBOBOTAN!F$20)/PEMBOBOTAN!F$22</f>
        <v>2.5178607271867595</v>
      </c>
      <c r="G6" s="24">
        <f>(PEMBOBOTAN!G9-PEMBOBOTAN!G$20)/PEMBOBOTAN!G$22</f>
        <v>3.8729833462074166</v>
      </c>
      <c r="H6" s="24">
        <f>(PEMBOBOTAN!H9-PEMBOBOTAN!H$20)/PEMBOBOTAN!H$22</f>
        <v>3.62284418654736</v>
      </c>
      <c r="I6" s="24">
        <f>(PEMBOBOTAN!I9-PEMBOBOTAN!I$20)/PEMBOBOTAN!I$22</f>
        <v>1.5626453420774271</v>
      </c>
      <c r="J6" s="24">
        <f>(PEMBOBOTAN!J9-PEMBOBOTAN!J$20)/PEMBOBOTAN!J$22</f>
        <v>3.8729833462074166</v>
      </c>
      <c r="K6" s="24">
        <f>(PEMBOBOTAN!K9-PEMBOBOTAN!K$20)/PEMBOBOTAN!K$22</f>
        <v>0</v>
      </c>
      <c r="L6" s="24">
        <f>(PEMBOBOTAN!L9-PEMBOBOTAN!L$20)/PEMBOBOTAN!L$22</f>
        <v>3.7555928442711006</v>
      </c>
      <c r="M6" s="24">
        <f>(PEMBOBOTAN!M9-PEMBOBOTAN!M$20)/PEMBOBOTAN!M$22</f>
        <v>2.6909811055347137</v>
      </c>
      <c r="N6" s="29">
        <f t="shared" si="0"/>
        <v>21.895890898032192</v>
      </c>
      <c r="O6" s="32">
        <f t="shared" si="1"/>
        <v>8</v>
      </c>
      <c r="P6" s="33" t="str">
        <f t="shared" si="2"/>
        <v>Hirarki 1</v>
      </c>
    </row>
    <row r="7" spans="1:16" s="2" customFormat="1" ht="12.75" customHeight="1" x14ac:dyDescent="0.25">
      <c r="A7" s="3">
        <f t="shared" si="3"/>
        <v>5</v>
      </c>
      <c r="B7" s="4" t="s">
        <v>23</v>
      </c>
      <c r="C7" s="5">
        <v>2586</v>
      </c>
      <c r="D7" s="6">
        <v>233.99</v>
      </c>
      <c r="E7" s="24">
        <f>(PEMBOBOTAN!E14-PEMBOBOTAN!E$20)/PEMBOBOTAN!E$22</f>
        <v>0</v>
      </c>
      <c r="F7" s="24">
        <f>(PEMBOBOTAN!F14-PEMBOBOTAN!F$20)/PEMBOBOTAN!F$22</f>
        <v>0.62946518179668987</v>
      </c>
      <c r="G7" s="24">
        <f>(PEMBOBOTAN!G14-PEMBOBOTAN!G$20)/PEMBOBOTAN!G$22</f>
        <v>0</v>
      </c>
      <c r="H7" s="24">
        <f>(PEMBOBOTAN!H14-PEMBOBOTAN!H$20)/PEMBOBOTAN!H$22</f>
        <v>1.2076147288491199</v>
      </c>
      <c r="I7" s="24">
        <f>(PEMBOBOTAN!I14-PEMBOBOTAN!I$20)/PEMBOBOTAN!I$22</f>
        <v>1.5626453420774271</v>
      </c>
      <c r="J7" s="24">
        <f>(PEMBOBOTAN!J14-PEMBOBOTAN!J$20)/PEMBOBOTAN!J$22</f>
        <v>0</v>
      </c>
      <c r="K7" s="24">
        <f>(PEMBOBOTAN!K14-PEMBOBOTAN!K$20)/PEMBOBOTAN!K$22</f>
        <v>0</v>
      </c>
      <c r="L7" s="24">
        <f>(PEMBOBOTAN!L14-PEMBOBOTAN!L$20)/PEMBOBOTAN!L$22</f>
        <v>0</v>
      </c>
      <c r="M7" s="24">
        <f>(PEMBOBOTAN!M14-PEMBOBOTAN!M$20)/PEMBOBOTAN!M$22</f>
        <v>2.6909811055347137</v>
      </c>
      <c r="N7" s="29">
        <f t="shared" si="0"/>
        <v>6.0907063582579504</v>
      </c>
      <c r="O7" s="32">
        <f t="shared" si="1"/>
        <v>5</v>
      </c>
      <c r="P7" s="33" t="str">
        <f t="shared" si="2"/>
        <v>Hirarki 2</v>
      </c>
    </row>
    <row r="8" spans="1:16" s="2" customFormat="1" ht="12.75" customHeight="1" x14ac:dyDescent="0.25">
      <c r="A8" s="3">
        <f t="shared" si="3"/>
        <v>6</v>
      </c>
      <c r="B8" s="4" t="s">
        <v>12</v>
      </c>
      <c r="C8" s="5">
        <v>3502</v>
      </c>
      <c r="D8" s="6">
        <v>14.33</v>
      </c>
      <c r="E8" s="24">
        <f>(PEMBOBOTAN!E3-PEMBOBOTAN!E$20)/PEMBOBOTAN!E$22</f>
        <v>0</v>
      </c>
      <c r="F8" s="24">
        <f>(PEMBOBOTAN!F3-PEMBOBOTAN!F$20)/PEMBOBOTAN!F$22</f>
        <v>0.62946518179668987</v>
      </c>
      <c r="G8" s="24">
        <f>(PEMBOBOTAN!G3-PEMBOBOTAN!G$20)/PEMBOBOTAN!G$22</f>
        <v>0</v>
      </c>
      <c r="H8" s="24">
        <f>(PEMBOBOTAN!H3-PEMBOBOTAN!H$20)/PEMBOBOTAN!H$22</f>
        <v>0</v>
      </c>
      <c r="I8" s="24">
        <f>(PEMBOBOTAN!I3-PEMBOBOTAN!I$20)/PEMBOBOTAN!I$22</f>
        <v>0</v>
      </c>
      <c r="J8" s="24">
        <f>(PEMBOBOTAN!J3-PEMBOBOTAN!J$20)/PEMBOBOTAN!J$22</f>
        <v>0</v>
      </c>
      <c r="K8" s="24">
        <f>(PEMBOBOTAN!K3-PEMBOBOTAN!K$20)/PEMBOBOTAN!K$22</f>
        <v>0</v>
      </c>
      <c r="L8" s="24">
        <f>(PEMBOBOTAN!L3-PEMBOBOTAN!L$20)/PEMBOBOTAN!L$22</f>
        <v>0</v>
      </c>
      <c r="M8" s="24">
        <f>(PEMBOBOTAN!M3-PEMBOBOTAN!M$20)/PEMBOBOTAN!M$22</f>
        <v>0</v>
      </c>
      <c r="N8" s="29">
        <f t="shared" si="0"/>
        <v>0.62946518179668987</v>
      </c>
      <c r="O8" s="32">
        <f t="shared" si="1"/>
        <v>2</v>
      </c>
      <c r="P8" s="33" t="str">
        <f t="shared" si="2"/>
        <v>Hirarki 3</v>
      </c>
    </row>
    <row r="9" spans="1:16" s="2" customFormat="1" ht="12.75" customHeight="1" x14ac:dyDescent="0.25">
      <c r="A9" s="3">
        <f t="shared" si="3"/>
        <v>7</v>
      </c>
      <c r="B9" s="4" t="s">
        <v>22</v>
      </c>
      <c r="C9" s="5">
        <v>3022</v>
      </c>
      <c r="D9" s="6">
        <v>172.71</v>
      </c>
      <c r="E9" s="24">
        <f>(PEMBOBOTAN!E13-PEMBOBOTAN!E$20)/PEMBOBOTAN!E$22</f>
        <v>0</v>
      </c>
      <c r="F9" s="24">
        <f>(PEMBOBOTAN!F13-PEMBOBOTAN!F$20)/PEMBOBOTAN!F$22</f>
        <v>0</v>
      </c>
      <c r="G9" s="24">
        <f>(PEMBOBOTAN!G13-PEMBOBOTAN!G$20)/PEMBOBOTAN!G$22</f>
        <v>0</v>
      </c>
      <c r="H9" s="24">
        <f>(PEMBOBOTAN!H13-PEMBOBOTAN!H$20)/PEMBOBOTAN!H$22</f>
        <v>0</v>
      </c>
      <c r="I9" s="24">
        <f>(PEMBOBOTAN!I13-PEMBOBOTAN!I$20)/PEMBOBOTAN!I$22</f>
        <v>0</v>
      </c>
      <c r="J9" s="24">
        <f>(PEMBOBOTAN!J13-PEMBOBOTAN!J$20)/PEMBOBOTAN!J$22</f>
        <v>0</v>
      </c>
      <c r="K9" s="24">
        <f>(PEMBOBOTAN!K13-PEMBOBOTAN!K$20)/PEMBOBOTAN!K$22</f>
        <v>0</v>
      </c>
      <c r="L9" s="24">
        <f>(PEMBOBOTAN!L13-PEMBOBOTAN!L$20)/PEMBOBOTAN!L$22</f>
        <v>0</v>
      </c>
      <c r="M9" s="24">
        <f>(PEMBOBOTAN!M13-PEMBOBOTAN!M$20)/PEMBOBOTAN!M$22</f>
        <v>0</v>
      </c>
      <c r="N9" s="29">
        <f t="shared" si="0"/>
        <v>0</v>
      </c>
      <c r="O9" s="32">
        <f t="shared" si="1"/>
        <v>0</v>
      </c>
      <c r="P9" s="33" t="str">
        <f t="shared" si="2"/>
        <v>Hirarki 3</v>
      </c>
    </row>
    <row r="10" spans="1:16" s="2" customFormat="1" ht="12.75" customHeight="1" x14ac:dyDescent="0.25">
      <c r="A10" s="3">
        <f t="shared" si="3"/>
        <v>8</v>
      </c>
      <c r="B10" s="4" t="s">
        <v>24</v>
      </c>
      <c r="C10" s="5">
        <v>5117</v>
      </c>
      <c r="D10" s="6">
        <v>43.65</v>
      </c>
      <c r="E10" s="24">
        <f>(PEMBOBOTAN!E15-PEMBOBOTAN!E$20)/PEMBOBOTAN!E$22</f>
        <v>0</v>
      </c>
      <c r="F10" s="24">
        <f>(PEMBOBOTAN!F15-PEMBOBOTAN!F$20)/PEMBOBOTAN!F$22</f>
        <v>0.62946518179668987</v>
      </c>
      <c r="G10" s="24">
        <f>(PEMBOBOTAN!G15-PEMBOBOTAN!G$20)/PEMBOBOTAN!G$22</f>
        <v>0</v>
      </c>
      <c r="H10" s="24">
        <f>(PEMBOBOTAN!H15-PEMBOBOTAN!H$20)/PEMBOBOTAN!H$22</f>
        <v>0</v>
      </c>
      <c r="I10" s="24">
        <f>(PEMBOBOTAN!I15-PEMBOBOTAN!I$20)/PEMBOBOTAN!I$22</f>
        <v>1.5626453420774271</v>
      </c>
      <c r="J10" s="24">
        <f>(PEMBOBOTAN!J15-PEMBOBOTAN!J$20)/PEMBOBOTAN!J$22</f>
        <v>0</v>
      </c>
      <c r="K10" s="24">
        <f>(PEMBOBOTAN!K15-PEMBOBOTAN!K$20)/PEMBOBOTAN!K$22</f>
        <v>0</v>
      </c>
      <c r="L10" s="24">
        <f>(PEMBOBOTAN!L15-PEMBOBOTAN!L$20)/PEMBOBOTAN!L$22</f>
        <v>0</v>
      </c>
      <c r="M10" s="24">
        <f>(PEMBOBOTAN!M15-PEMBOBOTAN!M$20)/PEMBOBOTAN!M$22</f>
        <v>0</v>
      </c>
      <c r="N10" s="29">
        <f t="shared" si="0"/>
        <v>2.192110523874117</v>
      </c>
      <c r="O10" s="32">
        <f t="shared" si="1"/>
        <v>3</v>
      </c>
      <c r="P10" s="33" t="str">
        <f t="shared" si="2"/>
        <v>Hirarki 3</v>
      </c>
    </row>
    <row r="11" spans="1:16" s="2" customFormat="1" ht="12.75" customHeight="1" x14ac:dyDescent="0.25">
      <c r="A11" s="3">
        <f t="shared" si="3"/>
        <v>9</v>
      </c>
      <c r="B11" s="4" t="s">
        <v>16</v>
      </c>
      <c r="C11" s="5">
        <v>4001</v>
      </c>
      <c r="D11" s="6">
        <v>404.71</v>
      </c>
      <c r="E11" s="24">
        <f>(PEMBOBOTAN!E7-PEMBOBOTAN!E$20)/PEMBOBOTAN!E$22</f>
        <v>1.6201851746019649</v>
      </c>
      <c r="F11" s="24">
        <f>(PEMBOBOTAN!F7-PEMBOBOTAN!F$20)/PEMBOBOTAN!F$22</f>
        <v>1.2589303635933797</v>
      </c>
      <c r="G11" s="24">
        <f>(PEMBOBOTAN!G7-PEMBOBOTAN!G$20)/PEMBOBOTAN!G$22</f>
        <v>0</v>
      </c>
      <c r="H11" s="24">
        <f>(PEMBOBOTAN!H7-PEMBOBOTAN!H$20)/PEMBOBOTAN!H$22</f>
        <v>0</v>
      </c>
      <c r="I11" s="24">
        <f>(PEMBOBOTAN!I7-PEMBOBOTAN!I$20)/PEMBOBOTAN!I$22</f>
        <v>0</v>
      </c>
      <c r="J11" s="24">
        <f>(PEMBOBOTAN!J7-PEMBOBOTAN!J$20)/PEMBOBOTAN!J$22</f>
        <v>0</v>
      </c>
      <c r="K11" s="24">
        <f>(PEMBOBOTAN!K7-PEMBOBOTAN!K$20)/PEMBOBOTAN!K$22</f>
        <v>0</v>
      </c>
      <c r="L11" s="24">
        <f>(PEMBOBOTAN!L7-PEMBOBOTAN!L$20)/PEMBOBOTAN!L$22</f>
        <v>0</v>
      </c>
      <c r="M11" s="24">
        <f>(PEMBOBOTAN!M7-PEMBOBOTAN!M$20)/PEMBOBOTAN!M$22</f>
        <v>0</v>
      </c>
      <c r="N11" s="29">
        <f t="shared" si="0"/>
        <v>2.8791155381953448</v>
      </c>
      <c r="O11" s="32">
        <f t="shared" si="1"/>
        <v>3</v>
      </c>
      <c r="P11" s="33" t="str">
        <f t="shared" si="2"/>
        <v>Hirarki 3</v>
      </c>
    </row>
    <row r="12" spans="1:16" s="2" customFormat="1" ht="12.75" customHeight="1" x14ac:dyDescent="0.25">
      <c r="A12" s="3">
        <f t="shared" si="3"/>
        <v>10</v>
      </c>
      <c r="B12" s="4" t="s">
        <v>25</v>
      </c>
      <c r="C12" s="5">
        <v>2884</v>
      </c>
      <c r="D12" s="6">
        <v>160.93</v>
      </c>
      <c r="E12" s="24">
        <f>(PEMBOBOTAN!E16-PEMBOBOTAN!E$20)/PEMBOBOTAN!E$22</f>
        <v>0</v>
      </c>
      <c r="F12" s="24">
        <f>(PEMBOBOTAN!F16-PEMBOBOTAN!F$20)/PEMBOBOTAN!F$22</f>
        <v>1.2589303635933797</v>
      </c>
      <c r="G12" s="24">
        <f>(PEMBOBOTAN!G16-PEMBOBOTAN!G$20)/PEMBOBOTAN!G$22</f>
        <v>0</v>
      </c>
      <c r="H12" s="24">
        <f>(PEMBOBOTAN!H16-PEMBOBOTAN!H$20)/PEMBOBOTAN!H$22</f>
        <v>0</v>
      </c>
      <c r="I12" s="24">
        <f>(PEMBOBOTAN!I16-PEMBOBOTAN!I$20)/PEMBOBOTAN!I$22</f>
        <v>3.1252906841548542</v>
      </c>
      <c r="J12" s="24">
        <f>(PEMBOBOTAN!J16-PEMBOBOTAN!J$20)/PEMBOBOTAN!J$22</f>
        <v>0</v>
      </c>
      <c r="K12" s="24">
        <f>(PEMBOBOTAN!K16-PEMBOBOTAN!K$20)/PEMBOBOTAN!K$22</f>
        <v>0</v>
      </c>
      <c r="L12" s="24">
        <f>(PEMBOBOTAN!L16-PEMBOBOTAN!L$20)/PEMBOBOTAN!L$22</f>
        <v>0</v>
      </c>
      <c r="M12" s="24">
        <f>(PEMBOBOTAN!M16-PEMBOBOTAN!M$20)/PEMBOBOTAN!M$22</f>
        <v>0</v>
      </c>
      <c r="N12" s="29">
        <f t="shared" si="0"/>
        <v>4.384221047748234</v>
      </c>
      <c r="O12" s="32">
        <f t="shared" si="1"/>
        <v>3</v>
      </c>
      <c r="P12" s="33" t="str">
        <f t="shared" si="2"/>
        <v>Hirarki 2</v>
      </c>
    </row>
    <row r="13" spans="1:16" s="2" customFormat="1" ht="12.75" customHeight="1" x14ac:dyDescent="0.25">
      <c r="A13" s="3">
        <f t="shared" si="3"/>
        <v>11</v>
      </c>
      <c r="B13" s="4" t="s">
        <v>15</v>
      </c>
      <c r="C13" s="5">
        <v>3480</v>
      </c>
      <c r="D13" s="6">
        <v>235.7</v>
      </c>
      <c r="E13" s="24">
        <f>(PEMBOBOTAN!E6-PEMBOBOTAN!E$20)/PEMBOBOTAN!E$22</f>
        <v>0</v>
      </c>
      <c r="F13" s="24">
        <f>(PEMBOBOTAN!F6-PEMBOBOTAN!F$20)/PEMBOBOTAN!F$22</f>
        <v>0</v>
      </c>
      <c r="G13" s="24">
        <f>(PEMBOBOTAN!G6-PEMBOBOTAN!G$20)/PEMBOBOTAN!G$22</f>
        <v>0</v>
      </c>
      <c r="H13" s="24">
        <f>(PEMBOBOTAN!H6-PEMBOBOTAN!H$20)/PEMBOBOTAN!H$22</f>
        <v>0</v>
      </c>
      <c r="I13" s="24">
        <f>(PEMBOBOTAN!I6-PEMBOBOTAN!I$20)/PEMBOBOTAN!I$22</f>
        <v>0</v>
      </c>
      <c r="J13" s="24">
        <f>(PEMBOBOTAN!J6-PEMBOBOTAN!J$20)/PEMBOBOTAN!J$22</f>
        <v>0</v>
      </c>
      <c r="K13" s="24">
        <f>(PEMBOBOTAN!K6-PEMBOBOTAN!K$20)/PEMBOBOTAN!K$22</f>
        <v>0</v>
      </c>
      <c r="L13" s="24">
        <f>(PEMBOBOTAN!L6-PEMBOBOTAN!L$20)/PEMBOBOTAN!L$22</f>
        <v>0</v>
      </c>
      <c r="M13" s="24">
        <f>(PEMBOBOTAN!M6-PEMBOBOTAN!M$20)/PEMBOBOTAN!M$22</f>
        <v>1.3454905527673569</v>
      </c>
      <c r="N13" s="29">
        <f t="shared" si="0"/>
        <v>1.3454905527673569</v>
      </c>
      <c r="O13" s="32">
        <f t="shared" si="1"/>
        <v>2</v>
      </c>
      <c r="P13" s="33" t="str">
        <f t="shared" si="2"/>
        <v>Hirarki 3</v>
      </c>
    </row>
    <row r="14" spans="1:16" s="2" customFormat="1" ht="12.75" customHeight="1" x14ac:dyDescent="0.25">
      <c r="A14" s="3">
        <f t="shared" si="3"/>
        <v>12</v>
      </c>
      <c r="B14" s="4" t="s">
        <v>26</v>
      </c>
      <c r="C14" s="5">
        <v>2790</v>
      </c>
      <c r="D14" s="6">
        <v>23.35</v>
      </c>
      <c r="E14" s="24">
        <f>(PEMBOBOTAN!E17-PEMBOBOTAN!E$20)/PEMBOBOTAN!E$22</f>
        <v>0</v>
      </c>
      <c r="F14" s="24">
        <f>(PEMBOBOTAN!F17-PEMBOBOTAN!F$20)/PEMBOBOTAN!F$22</f>
        <v>0</v>
      </c>
      <c r="G14" s="24">
        <f>(PEMBOBOTAN!G17-PEMBOBOTAN!G$20)/PEMBOBOTAN!G$22</f>
        <v>0</v>
      </c>
      <c r="H14" s="24">
        <f>(PEMBOBOTAN!H17-PEMBOBOTAN!H$20)/PEMBOBOTAN!H$22</f>
        <v>0</v>
      </c>
      <c r="I14" s="24">
        <f>(PEMBOBOTAN!I17-PEMBOBOTAN!I$20)/PEMBOBOTAN!I$22</f>
        <v>0</v>
      </c>
      <c r="J14" s="24">
        <f>(PEMBOBOTAN!J17-PEMBOBOTAN!J$20)/PEMBOBOTAN!J$22</f>
        <v>0</v>
      </c>
      <c r="K14" s="24">
        <f>(PEMBOBOTAN!K17-PEMBOBOTAN!K$20)/PEMBOBOTAN!K$22</f>
        <v>0</v>
      </c>
      <c r="L14" s="24">
        <f>(PEMBOBOTAN!L17-PEMBOBOTAN!L$20)/PEMBOBOTAN!L$22</f>
        <v>0</v>
      </c>
      <c r="M14" s="24">
        <f>(PEMBOBOTAN!M17-PEMBOBOTAN!M$20)/PEMBOBOTAN!M$22</f>
        <v>0</v>
      </c>
      <c r="N14" s="29">
        <f t="shared" si="0"/>
        <v>0</v>
      </c>
      <c r="O14" s="32">
        <f t="shared" si="1"/>
        <v>0</v>
      </c>
      <c r="P14" s="33" t="str">
        <f t="shared" si="2"/>
        <v>Hirarki 3</v>
      </c>
    </row>
    <row r="15" spans="1:16" s="2" customFormat="1" ht="12.75" customHeight="1" x14ac:dyDescent="0.25">
      <c r="A15" s="3">
        <f t="shared" si="3"/>
        <v>13</v>
      </c>
      <c r="B15" s="4" t="s">
        <v>19</v>
      </c>
      <c r="C15" s="5">
        <v>1647</v>
      </c>
      <c r="D15" s="6">
        <v>22.72</v>
      </c>
      <c r="E15" s="24">
        <f>(PEMBOBOTAN!E10-PEMBOBOTAN!E$20)/PEMBOBOTAN!E$22</f>
        <v>0</v>
      </c>
      <c r="F15" s="24">
        <f>(PEMBOBOTAN!F10-PEMBOBOTAN!F$20)/PEMBOBOTAN!F$22</f>
        <v>0.62946518179668987</v>
      </c>
      <c r="G15" s="24">
        <f>(PEMBOBOTAN!G10-PEMBOBOTAN!G$20)/PEMBOBOTAN!G$22</f>
        <v>0</v>
      </c>
      <c r="H15" s="24">
        <f>(PEMBOBOTAN!H10-PEMBOBOTAN!H$20)/PEMBOBOTAN!H$22</f>
        <v>0</v>
      </c>
      <c r="I15" s="24">
        <f>(PEMBOBOTAN!I10-PEMBOBOTAN!I$20)/PEMBOBOTAN!I$22</f>
        <v>0</v>
      </c>
      <c r="J15" s="24">
        <f>(PEMBOBOTAN!J10-PEMBOBOTAN!J$20)/PEMBOBOTAN!J$22</f>
        <v>0</v>
      </c>
      <c r="K15" s="24">
        <f>(PEMBOBOTAN!K10-PEMBOBOTAN!K$20)/PEMBOBOTAN!K$22</f>
        <v>0</v>
      </c>
      <c r="L15" s="24">
        <f>(PEMBOBOTAN!L10-PEMBOBOTAN!L$20)/PEMBOBOTAN!L$22</f>
        <v>0</v>
      </c>
      <c r="M15" s="24">
        <f>(PEMBOBOTAN!M10-PEMBOBOTAN!M$20)/PEMBOBOTAN!M$22</f>
        <v>0</v>
      </c>
      <c r="N15" s="29">
        <f t="shared" si="0"/>
        <v>0.62946518179668987</v>
      </c>
      <c r="O15" s="32">
        <f t="shared" si="1"/>
        <v>2</v>
      </c>
      <c r="P15" s="33" t="str">
        <f t="shared" si="2"/>
        <v>Hirarki 3</v>
      </c>
    </row>
    <row r="16" spans="1:16" s="2" customFormat="1" ht="12.75" customHeight="1" x14ac:dyDescent="0.25">
      <c r="A16" s="3">
        <f t="shared" si="3"/>
        <v>14</v>
      </c>
      <c r="B16" s="4" t="s">
        <v>17</v>
      </c>
      <c r="C16" s="5">
        <v>2542</v>
      </c>
      <c r="D16" s="6">
        <v>37.69</v>
      </c>
      <c r="E16" s="24">
        <f>(PEMBOBOTAN!E8-PEMBOBOTAN!E$20)/PEMBOBOTAN!E$22</f>
        <v>1.6201851746019649</v>
      </c>
      <c r="F16" s="24">
        <f>(PEMBOBOTAN!F8-PEMBOBOTAN!F$20)/PEMBOBOTAN!F$22</f>
        <v>0</v>
      </c>
      <c r="G16" s="24">
        <f>(PEMBOBOTAN!G8-PEMBOBOTAN!G$20)/PEMBOBOTAN!G$22</f>
        <v>0</v>
      </c>
      <c r="H16" s="24">
        <f>(PEMBOBOTAN!H8-PEMBOBOTAN!H$20)/PEMBOBOTAN!H$22</f>
        <v>0</v>
      </c>
      <c r="I16" s="24">
        <f>(PEMBOBOTAN!I8-PEMBOBOTAN!I$20)/PEMBOBOTAN!I$22</f>
        <v>0</v>
      </c>
      <c r="J16" s="24">
        <f>(PEMBOBOTAN!J8-PEMBOBOTAN!J$20)/PEMBOBOTAN!J$22</f>
        <v>0</v>
      </c>
      <c r="K16" s="24">
        <f>(PEMBOBOTAN!K8-PEMBOBOTAN!K$20)/PEMBOBOTAN!K$22</f>
        <v>0</v>
      </c>
      <c r="L16" s="24">
        <f>(PEMBOBOTAN!L8-PEMBOBOTAN!L$20)/PEMBOBOTAN!L$22</f>
        <v>0</v>
      </c>
      <c r="M16" s="24">
        <f>(PEMBOBOTAN!M8-PEMBOBOTAN!M$20)/PEMBOBOTAN!M$22</f>
        <v>1.3454905527673569</v>
      </c>
      <c r="N16" s="29">
        <f t="shared" si="0"/>
        <v>2.9656757273693217</v>
      </c>
      <c r="O16" s="32">
        <f t="shared" si="1"/>
        <v>3</v>
      </c>
      <c r="P16" s="33" t="str">
        <f t="shared" si="2"/>
        <v>Hirarki 3</v>
      </c>
    </row>
    <row r="17" spans="1:16" s="2" customFormat="1" ht="12.75" customHeight="1" x14ac:dyDescent="0.25">
      <c r="A17" s="3">
        <f t="shared" si="3"/>
        <v>15</v>
      </c>
      <c r="B17" s="4" t="s">
        <v>13</v>
      </c>
      <c r="C17" s="5">
        <v>1588</v>
      </c>
      <c r="D17" s="6">
        <v>12.61</v>
      </c>
      <c r="E17" s="24">
        <f>(PEMBOBOTAN!E4-PEMBOBOTAN!E$20)/PEMBOBOTAN!E$22</f>
        <v>0</v>
      </c>
      <c r="F17" s="24">
        <f>(PEMBOBOTAN!F4-PEMBOBOTAN!F$20)/PEMBOBOTAN!F$22</f>
        <v>0</v>
      </c>
      <c r="G17" s="24">
        <f>(PEMBOBOTAN!G4-PEMBOBOTAN!G$20)/PEMBOBOTAN!G$22</f>
        <v>0</v>
      </c>
      <c r="H17" s="24">
        <f>(PEMBOBOTAN!H4-PEMBOBOTAN!H$20)/PEMBOBOTAN!H$22</f>
        <v>0</v>
      </c>
      <c r="I17" s="24">
        <f>(PEMBOBOTAN!I4-PEMBOBOTAN!I$20)/PEMBOBOTAN!I$22</f>
        <v>0</v>
      </c>
      <c r="J17" s="24">
        <f>(PEMBOBOTAN!J4-PEMBOBOTAN!J$20)/PEMBOBOTAN!J$22</f>
        <v>0</v>
      </c>
      <c r="K17" s="24">
        <f>(PEMBOBOTAN!K4-PEMBOBOTAN!K$20)/PEMBOBOTAN!K$22</f>
        <v>0</v>
      </c>
      <c r="L17" s="24">
        <f>(PEMBOBOTAN!L4-PEMBOBOTAN!L$20)/PEMBOBOTAN!L$22</f>
        <v>0</v>
      </c>
      <c r="M17" s="24">
        <f>(PEMBOBOTAN!M4-PEMBOBOTAN!M$20)/PEMBOBOTAN!M$22</f>
        <v>0</v>
      </c>
      <c r="N17" s="29">
        <f t="shared" si="0"/>
        <v>0</v>
      </c>
      <c r="O17" s="32">
        <f t="shared" si="1"/>
        <v>0</v>
      </c>
      <c r="P17" s="33" t="str">
        <f t="shared" si="2"/>
        <v>Hirarki 3</v>
      </c>
    </row>
    <row r="18" spans="1:16" s="13" customFormat="1" x14ac:dyDescent="0.2">
      <c r="A18" s="11"/>
      <c r="B18" s="11" t="s">
        <v>36</v>
      </c>
      <c r="C18" s="12"/>
      <c r="D18" s="11"/>
      <c r="E18" s="30">
        <f t="shared" ref="E18:N18" si="4">SUM(E3:E17)</f>
        <v>8.1009258730098246</v>
      </c>
      <c r="F18" s="30">
        <f t="shared" si="4"/>
        <v>12.589303635933796</v>
      </c>
      <c r="G18" s="30">
        <f t="shared" si="4"/>
        <v>3.8729833462074166</v>
      </c>
      <c r="H18" s="30">
        <f t="shared" si="4"/>
        <v>7.2456883730947199</v>
      </c>
      <c r="I18" s="30">
        <f t="shared" si="4"/>
        <v>10.938517394541989</v>
      </c>
      <c r="J18" s="30">
        <f t="shared" si="4"/>
        <v>3.8729833462074166</v>
      </c>
      <c r="K18" s="30">
        <f t="shared" si="4"/>
        <v>3.8729833462074166</v>
      </c>
      <c r="L18" s="30">
        <f t="shared" si="4"/>
        <v>5.0074571256948008</v>
      </c>
      <c r="M18" s="30">
        <f t="shared" si="4"/>
        <v>9.4184338693714977</v>
      </c>
      <c r="N18" s="30">
        <f t="shared" si="4"/>
        <v>64.91927631026887</v>
      </c>
      <c r="O18" s="28"/>
      <c r="P18" s="28"/>
    </row>
    <row r="19" spans="1:16" s="13" customFormat="1" x14ac:dyDescent="0.2">
      <c r="A19" s="14"/>
      <c r="B19" s="14" t="s">
        <v>28</v>
      </c>
      <c r="C19" s="15"/>
      <c r="D19" s="15"/>
      <c r="E19" s="15">
        <f t="shared" ref="E19:N19" si="5">COUNTIF(E3:E17,"&gt;0")</f>
        <v>4</v>
      </c>
      <c r="F19" s="15">
        <f t="shared" si="5"/>
        <v>9</v>
      </c>
      <c r="G19" s="15">
        <f t="shared" si="5"/>
        <v>1</v>
      </c>
      <c r="H19" s="15">
        <f t="shared" si="5"/>
        <v>4</v>
      </c>
      <c r="I19" s="15">
        <f t="shared" si="5"/>
        <v>6</v>
      </c>
      <c r="J19" s="15">
        <f t="shared" si="5"/>
        <v>1</v>
      </c>
      <c r="K19" s="15">
        <f t="shared" si="5"/>
        <v>1</v>
      </c>
      <c r="L19" s="15">
        <f t="shared" si="5"/>
        <v>2</v>
      </c>
      <c r="M19" s="15">
        <f t="shared" si="5"/>
        <v>5</v>
      </c>
      <c r="N19" s="15">
        <f t="shared" si="5"/>
        <v>12</v>
      </c>
      <c r="O19" s="28"/>
      <c r="P19" s="28"/>
    </row>
    <row r="20" spans="1:16" s="13" customFormat="1" x14ac:dyDescent="0.2">
      <c r="A20" s="16"/>
      <c r="B20" s="16" t="s">
        <v>37</v>
      </c>
      <c r="C20" s="17"/>
      <c r="D20" s="17"/>
      <c r="E20" s="25">
        <f t="shared" ref="E20:N20" si="6">AVERAGE(E3:E17)</f>
        <v>0.54006172486732162</v>
      </c>
      <c r="F20" s="25">
        <f t="shared" si="6"/>
        <v>0.83928690906225301</v>
      </c>
      <c r="G20" s="25">
        <f t="shared" si="6"/>
        <v>0.2581988897471611</v>
      </c>
      <c r="H20" s="25">
        <f t="shared" si="6"/>
        <v>0.483045891539648</v>
      </c>
      <c r="I20" s="25">
        <f t="shared" si="6"/>
        <v>0.72923449296946596</v>
      </c>
      <c r="J20" s="25">
        <f t="shared" si="6"/>
        <v>0.2581988897471611</v>
      </c>
      <c r="K20" s="25">
        <f t="shared" si="6"/>
        <v>0.2581988897471611</v>
      </c>
      <c r="L20" s="25">
        <f t="shared" si="6"/>
        <v>0.33383047504632007</v>
      </c>
      <c r="M20" s="25">
        <f t="shared" si="6"/>
        <v>0.62789559129143313</v>
      </c>
      <c r="N20" s="25">
        <f t="shared" si="6"/>
        <v>4.3279517540179251</v>
      </c>
      <c r="O20" s="28"/>
      <c r="P20" s="28"/>
    </row>
    <row r="21" spans="1:16" s="13" customFormat="1" x14ac:dyDescent="0.2">
      <c r="A21" s="16"/>
      <c r="B21" s="16" t="s">
        <v>31</v>
      </c>
      <c r="C21" s="17"/>
      <c r="D21" s="17"/>
      <c r="E21" s="27">
        <f t="shared" ref="E21:N21" si="7">STDEV(E3:E17)</f>
        <v>0.99999999999999989</v>
      </c>
      <c r="F21" s="27">
        <f t="shared" si="7"/>
        <v>1.0000000000000004</v>
      </c>
      <c r="G21" s="27">
        <f t="shared" si="7"/>
        <v>1</v>
      </c>
      <c r="H21" s="27">
        <f t="shared" si="7"/>
        <v>1</v>
      </c>
      <c r="I21" s="27">
        <f t="shared" si="7"/>
        <v>1.0000000000000002</v>
      </c>
      <c r="J21" s="27">
        <f t="shared" si="7"/>
        <v>1</v>
      </c>
      <c r="K21" s="27">
        <f t="shared" si="7"/>
        <v>1</v>
      </c>
      <c r="L21" s="27">
        <f t="shared" si="7"/>
        <v>0.99999999999999989</v>
      </c>
      <c r="M21" s="27">
        <f t="shared" si="7"/>
        <v>1</v>
      </c>
      <c r="N21" s="26">
        <f t="shared" si="7"/>
        <v>6.0099047040050548</v>
      </c>
      <c r="O21" s="28"/>
      <c r="P21" s="28"/>
    </row>
    <row r="22" spans="1:16" x14ac:dyDescent="0.2">
      <c r="C22" s="21"/>
    </row>
    <row r="23" spans="1:16" x14ac:dyDescent="0.2">
      <c r="B23" s="31" t="s">
        <v>35</v>
      </c>
      <c r="C23" s="21"/>
    </row>
    <row r="24" spans="1:16" x14ac:dyDescent="0.2">
      <c r="B24" s="31" t="s">
        <v>38</v>
      </c>
      <c r="C24" s="21"/>
    </row>
    <row r="25" spans="1:16" x14ac:dyDescent="0.2">
      <c r="B25" s="31" t="s">
        <v>39</v>
      </c>
    </row>
    <row r="26" spans="1:16" x14ac:dyDescent="0.2">
      <c r="B26" s="31" t="s">
        <v>40</v>
      </c>
    </row>
    <row r="46" spans="3:3" x14ac:dyDescent="0.2">
      <c r="C46" s="21"/>
    </row>
    <row r="47" spans="3:3" x14ac:dyDescent="0.2">
      <c r="C47" s="21"/>
    </row>
    <row r="48" spans="3:3" x14ac:dyDescent="0.2">
      <c r="C48" s="21"/>
    </row>
    <row r="49" spans="3:3" x14ac:dyDescent="0.2">
      <c r="C49" s="21"/>
    </row>
    <row r="50" spans="3:3" x14ac:dyDescent="0.2">
      <c r="C50" s="21"/>
    </row>
    <row r="51" spans="3:3" x14ac:dyDescent="0.2">
      <c r="C51" s="21"/>
    </row>
    <row r="52" spans="3:3" x14ac:dyDescent="0.2">
      <c r="C52" s="21"/>
    </row>
    <row r="53" spans="3:3" x14ac:dyDescent="0.2">
      <c r="C53" s="21"/>
    </row>
    <row r="54" spans="3:3" x14ac:dyDescent="0.2">
      <c r="C54" s="21"/>
    </row>
    <row r="55" spans="3:3" x14ac:dyDescent="0.2">
      <c r="C55" s="21"/>
    </row>
    <row r="56" spans="3:3" x14ac:dyDescent="0.2">
      <c r="C56" s="21"/>
    </row>
    <row r="57" spans="3:3" x14ac:dyDescent="0.2">
      <c r="C57" s="21"/>
    </row>
    <row r="58" spans="3:3" x14ac:dyDescent="0.2">
      <c r="C58" s="21"/>
    </row>
    <row r="59" spans="3:3" x14ac:dyDescent="0.2">
      <c r="C59" s="21"/>
    </row>
    <row r="60" spans="3:3" x14ac:dyDescent="0.2">
      <c r="C60" s="21"/>
    </row>
    <row r="61" spans="3:3" x14ac:dyDescent="0.2">
      <c r="C61" s="21"/>
    </row>
    <row r="62" spans="3:3" x14ac:dyDescent="0.2">
      <c r="C62" s="21"/>
    </row>
    <row r="63" spans="3:3" x14ac:dyDescent="0.2">
      <c r="C63" s="21"/>
    </row>
    <row r="64" spans="3:3" x14ac:dyDescent="0.2">
      <c r="C64" s="21"/>
    </row>
    <row r="65" spans="3:3" x14ac:dyDescent="0.2">
      <c r="C65" s="21"/>
    </row>
    <row r="66" spans="3:3" x14ac:dyDescent="0.2">
      <c r="C66" s="21"/>
    </row>
    <row r="67" spans="3:3" x14ac:dyDescent="0.2">
      <c r="C67" s="21"/>
    </row>
    <row r="68" spans="3:3" x14ac:dyDescent="0.2">
      <c r="C68" s="21"/>
    </row>
    <row r="69" spans="3:3" x14ac:dyDescent="0.2">
      <c r="C69" s="21"/>
    </row>
    <row r="70" spans="3:3" x14ac:dyDescent="0.2">
      <c r="C70" s="21"/>
    </row>
    <row r="71" spans="3:3" x14ac:dyDescent="0.2">
      <c r="C71" s="21"/>
    </row>
    <row r="72" spans="3:3" x14ac:dyDescent="0.2">
      <c r="C72" s="21"/>
    </row>
    <row r="73" spans="3:3" x14ac:dyDescent="0.2">
      <c r="C73" s="21"/>
    </row>
    <row r="74" spans="3:3" x14ac:dyDescent="0.2">
      <c r="C74" s="21"/>
    </row>
    <row r="75" spans="3:3" x14ac:dyDescent="0.2">
      <c r="C75" s="21"/>
    </row>
    <row r="76" spans="3:3" x14ac:dyDescent="0.2">
      <c r="C76" s="21"/>
    </row>
    <row r="77" spans="3:3" x14ac:dyDescent="0.2">
      <c r="C77" s="21"/>
    </row>
    <row r="78" spans="3:3" x14ac:dyDescent="0.2">
      <c r="C78" s="21"/>
    </row>
    <row r="79" spans="3:3" x14ac:dyDescent="0.2">
      <c r="C79" s="21"/>
    </row>
    <row r="80" spans="3:3" x14ac:dyDescent="0.2">
      <c r="C80" s="21"/>
    </row>
    <row r="81" spans="3:3" x14ac:dyDescent="0.2">
      <c r="C81" s="21"/>
    </row>
    <row r="82" spans="3:3" x14ac:dyDescent="0.2">
      <c r="C82" s="21"/>
    </row>
    <row r="83" spans="3:3" x14ac:dyDescent="0.2">
      <c r="C83" s="21"/>
    </row>
    <row r="84" spans="3:3" x14ac:dyDescent="0.2">
      <c r="C84" s="21"/>
    </row>
    <row r="85" spans="3:3" x14ac:dyDescent="0.2">
      <c r="C85" s="21"/>
    </row>
    <row r="86" spans="3:3" x14ac:dyDescent="0.2">
      <c r="C86" s="21"/>
    </row>
    <row r="87" spans="3:3" x14ac:dyDescent="0.2">
      <c r="C87" s="21"/>
    </row>
    <row r="88" spans="3:3" x14ac:dyDescent="0.2">
      <c r="C88" s="21"/>
    </row>
    <row r="89" spans="3:3" x14ac:dyDescent="0.2">
      <c r="C89" s="21"/>
    </row>
    <row r="90" spans="3:3" x14ac:dyDescent="0.2">
      <c r="C90" s="21"/>
    </row>
    <row r="91" spans="3:3" x14ac:dyDescent="0.2">
      <c r="C91" s="21"/>
    </row>
    <row r="92" spans="3:3" x14ac:dyDescent="0.2">
      <c r="C92" s="21"/>
    </row>
    <row r="93" spans="3:3" x14ac:dyDescent="0.2">
      <c r="C93" s="21"/>
    </row>
    <row r="94" spans="3:3" x14ac:dyDescent="0.2">
      <c r="C94" s="21"/>
    </row>
    <row r="95" spans="3:3" x14ac:dyDescent="0.2">
      <c r="C95" s="21"/>
    </row>
    <row r="96" spans="3:3" x14ac:dyDescent="0.2">
      <c r="C96" s="21"/>
    </row>
    <row r="97" spans="3:3" x14ac:dyDescent="0.2">
      <c r="C97" s="21"/>
    </row>
    <row r="98" spans="3:3" x14ac:dyDescent="0.2">
      <c r="C98" s="21"/>
    </row>
    <row r="99" spans="3:3" x14ac:dyDescent="0.2">
      <c r="C99" s="21"/>
    </row>
    <row r="100" spans="3:3" x14ac:dyDescent="0.2">
      <c r="C100" s="21"/>
    </row>
    <row r="101" spans="3:3" x14ac:dyDescent="0.2">
      <c r="C101" s="21"/>
    </row>
    <row r="102" spans="3:3" x14ac:dyDescent="0.2">
      <c r="C102" s="21"/>
    </row>
    <row r="103" spans="3:3" x14ac:dyDescent="0.2">
      <c r="C103" s="21"/>
    </row>
    <row r="104" spans="3:3" x14ac:dyDescent="0.2">
      <c r="C104" s="21"/>
    </row>
    <row r="105" spans="3:3" x14ac:dyDescent="0.2">
      <c r="C105" s="21"/>
    </row>
    <row r="106" spans="3:3" x14ac:dyDescent="0.2">
      <c r="C106" s="21"/>
    </row>
    <row r="107" spans="3:3" x14ac:dyDescent="0.2">
      <c r="C107" s="21"/>
    </row>
    <row r="108" spans="3:3" x14ac:dyDescent="0.2">
      <c r="C108" s="21"/>
    </row>
    <row r="109" spans="3:3" x14ac:dyDescent="0.2">
      <c r="C109" s="21"/>
    </row>
    <row r="110" spans="3:3" x14ac:dyDescent="0.2">
      <c r="C110" s="21"/>
    </row>
    <row r="111" spans="3:3" x14ac:dyDescent="0.2">
      <c r="C111" s="21"/>
    </row>
    <row r="112" spans="3:3" x14ac:dyDescent="0.2">
      <c r="C112" s="21"/>
    </row>
    <row r="113" spans="3:3" x14ac:dyDescent="0.2">
      <c r="C113" s="21"/>
    </row>
    <row r="114" spans="3:3" x14ac:dyDescent="0.2">
      <c r="C114" s="21"/>
    </row>
    <row r="115" spans="3:3" x14ac:dyDescent="0.2">
      <c r="C115" s="21"/>
    </row>
    <row r="116" spans="3:3" x14ac:dyDescent="0.2">
      <c r="C116" s="21"/>
    </row>
    <row r="117" spans="3:3" x14ac:dyDescent="0.2">
      <c r="C117" s="21"/>
    </row>
    <row r="118" spans="3:3" x14ac:dyDescent="0.2">
      <c r="C118" s="21"/>
    </row>
    <row r="119" spans="3:3" x14ac:dyDescent="0.2">
      <c r="C119" s="21"/>
    </row>
    <row r="120" spans="3:3" x14ac:dyDescent="0.2">
      <c r="C120" s="21"/>
    </row>
    <row r="121" spans="3:3" x14ac:dyDescent="0.2">
      <c r="C121" s="21"/>
    </row>
    <row r="122" spans="3:3" x14ac:dyDescent="0.2">
      <c r="C122" s="21"/>
    </row>
    <row r="123" spans="3:3" x14ac:dyDescent="0.2">
      <c r="C123" s="21"/>
    </row>
    <row r="124" spans="3:3" x14ac:dyDescent="0.2">
      <c r="C124" s="21"/>
    </row>
    <row r="125" spans="3:3" x14ac:dyDescent="0.2">
      <c r="C125" s="21"/>
    </row>
    <row r="126" spans="3:3" x14ac:dyDescent="0.2">
      <c r="C126" s="21"/>
    </row>
    <row r="127" spans="3:3" x14ac:dyDescent="0.2">
      <c r="C127" s="21"/>
    </row>
    <row r="128" spans="3:3" x14ac:dyDescent="0.2">
      <c r="C128" s="21"/>
    </row>
    <row r="129" spans="3:3" x14ac:dyDescent="0.2">
      <c r="C129" s="21"/>
    </row>
    <row r="130" spans="3:3" x14ac:dyDescent="0.2">
      <c r="C130" s="21"/>
    </row>
    <row r="131" spans="3:3" x14ac:dyDescent="0.2">
      <c r="C131" s="21"/>
    </row>
    <row r="132" spans="3:3" x14ac:dyDescent="0.2">
      <c r="C132" s="21"/>
    </row>
    <row r="133" spans="3:3" x14ac:dyDescent="0.2">
      <c r="C133" s="21"/>
    </row>
    <row r="134" spans="3:3" x14ac:dyDescent="0.2">
      <c r="C134" s="21"/>
    </row>
    <row r="135" spans="3:3" x14ac:dyDescent="0.2">
      <c r="C135" s="21"/>
    </row>
    <row r="136" spans="3:3" x14ac:dyDescent="0.2">
      <c r="C136" s="21"/>
    </row>
    <row r="137" spans="3:3" x14ac:dyDescent="0.2">
      <c r="C137" s="21"/>
    </row>
    <row r="138" spans="3:3" x14ac:dyDescent="0.2">
      <c r="C138" s="21"/>
    </row>
    <row r="139" spans="3:3" x14ac:dyDescent="0.2">
      <c r="C139" s="21"/>
    </row>
    <row r="140" spans="3:3" x14ac:dyDescent="0.2">
      <c r="C140" s="21"/>
    </row>
    <row r="141" spans="3:3" x14ac:dyDescent="0.2">
      <c r="C141" s="21"/>
    </row>
    <row r="142" spans="3:3" x14ac:dyDescent="0.2">
      <c r="C142" s="21"/>
    </row>
    <row r="143" spans="3:3" x14ac:dyDescent="0.2">
      <c r="C143" s="21"/>
    </row>
    <row r="144" spans="3:3" x14ac:dyDescent="0.2">
      <c r="C144" s="21"/>
    </row>
    <row r="145" spans="3:3" x14ac:dyDescent="0.2">
      <c r="C145" s="21"/>
    </row>
    <row r="146" spans="3:3" x14ac:dyDescent="0.2">
      <c r="C146" s="21"/>
    </row>
    <row r="147" spans="3:3" x14ac:dyDescent="0.2">
      <c r="C147" s="21"/>
    </row>
    <row r="148" spans="3:3" x14ac:dyDescent="0.2">
      <c r="C148" s="21"/>
    </row>
    <row r="149" spans="3:3" x14ac:dyDescent="0.2">
      <c r="C149" s="21"/>
    </row>
    <row r="150" spans="3:3" x14ac:dyDescent="0.2">
      <c r="C150" s="21"/>
    </row>
    <row r="151" spans="3:3" x14ac:dyDescent="0.2">
      <c r="C151" s="21"/>
    </row>
    <row r="152" spans="3:3" x14ac:dyDescent="0.2">
      <c r="C152" s="21"/>
    </row>
    <row r="153" spans="3:3" x14ac:dyDescent="0.2">
      <c r="C153" s="21"/>
    </row>
    <row r="154" spans="3:3" x14ac:dyDescent="0.2">
      <c r="C154" s="21"/>
    </row>
    <row r="155" spans="3:3" x14ac:dyDescent="0.2">
      <c r="C155" s="21"/>
    </row>
    <row r="156" spans="3:3" x14ac:dyDescent="0.2">
      <c r="C156" s="21"/>
    </row>
    <row r="157" spans="3:3" x14ac:dyDescent="0.2">
      <c r="C157" s="21"/>
    </row>
    <row r="158" spans="3:3" x14ac:dyDescent="0.2">
      <c r="C158" s="21"/>
    </row>
    <row r="159" spans="3:3" x14ac:dyDescent="0.2">
      <c r="C159" s="21"/>
    </row>
    <row r="160" spans="3:3" x14ac:dyDescent="0.2">
      <c r="C160" s="21"/>
    </row>
    <row r="161" spans="3:3" x14ac:dyDescent="0.2">
      <c r="C161" s="21"/>
    </row>
    <row r="162" spans="3:3" x14ac:dyDescent="0.2">
      <c r="C162" s="21"/>
    </row>
    <row r="163" spans="3:3" x14ac:dyDescent="0.2">
      <c r="C163" s="21"/>
    </row>
    <row r="164" spans="3:3" x14ac:dyDescent="0.2">
      <c r="C164" s="21"/>
    </row>
    <row r="165" spans="3:3" x14ac:dyDescent="0.2">
      <c r="C165" s="21"/>
    </row>
    <row r="166" spans="3:3" x14ac:dyDescent="0.2">
      <c r="C166" s="21"/>
    </row>
    <row r="167" spans="3:3" x14ac:dyDescent="0.2">
      <c r="C167" s="21"/>
    </row>
    <row r="168" spans="3:3" x14ac:dyDescent="0.2">
      <c r="C168" s="21"/>
    </row>
    <row r="169" spans="3:3" x14ac:dyDescent="0.2">
      <c r="C169" s="21"/>
    </row>
    <row r="170" spans="3:3" x14ac:dyDescent="0.2">
      <c r="C170" s="21"/>
    </row>
    <row r="171" spans="3:3" x14ac:dyDescent="0.2">
      <c r="C171" s="21"/>
    </row>
    <row r="172" spans="3:3" x14ac:dyDescent="0.2">
      <c r="C172" s="21"/>
    </row>
    <row r="173" spans="3:3" x14ac:dyDescent="0.2">
      <c r="C173" s="21"/>
    </row>
    <row r="174" spans="3:3" x14ac:dyDescent="0.2">
      <c r="C174" s="21"/>
    </row>
    <row r="175" spans="3:3" x14ac:dyDescent="0.2">
      <c r="C175" s="21"/>
    </row>
    <row r="176" spans="3:3" x14ac:dyDescent="0.2">
      <c r="C176" s="21"/>
    </row>
    <row r="177" spans="1:3" x14ac:dyDescent="0.2">
      <c r="C177" s="21"/>
    </row>
    <row r="178" spans="1:3" s="23" customFormat="1" x14ac:dyDescent="0.2">
      <c r="A178" s="22"/>
      <c r="B178" s="22"/>
      <c r="C178" s="22"/>
    </row>
  </sheetData>
  <sortState ref="A4:AT17">
    <sortCondition descending="1" ref="N3:N17"/>
    <sortCondition descending="1" ref="O3:O17"/>
    <sortCondition descending="1" ref="C3:C17"/>
  </sortState>
  <mergeCells count="16"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F1:F2"/>
    <mergeCell ref="E1:E2"/>
  </mergeCells>
  <pageMargins left="0.75" right="0.75" top="1" bottom="1" header="0.5" footer="0.5"/>
  <pageSetup paperSize="9" scale="70" orientation="landscape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E18" sqref="E18"/>
    </sheetView>
  </sheetViews>
  <sheetFormatPr defaultRowHeight="12.75" x14ac:dyDescent="0.2"/>
  <cols>
    <col min="1" max="1" width="19.42578125" bestFit="1" customWidth="1"/>
  </cols>
  <sheetData>
    <row r="1" spans="1:8" ht="51.75" thickBot="1" x14ac:dyDescent="0.25">
      <c r="A1" s="34" t="s">
        <v>42</v>
      </c>
      <c r="B1" s="34" t="s">
        <v>2</v>
      </c>
      <c r="C1" s="34" t="s">
        <v>41</v>
      </c>
      <c r="D1" s="34" t="s">
        <v>33</v>
      </c>
      <c r="E1" s="34" t="s">
        <v>34</v>
      </c>
      <c r="F1" s="35" t="s">
        <v>35</v>
      </c>
      <c r="G1" s="41" t="s">
        <v>47</v>
      </c>
      <c r="H1" s="41" t="s">
        <v>48</v>
      </c>
    </row>
    <row r="2" spans="1:8" ht="15.75" x14ac:dyDescent="0.25">
      <c r="A2" s="4" t="s">
        <v>20</v>
      </c>
      <c r="B2" s="6">
        <v>146.83000000000001</v>
      </c>
      <c r="C2" s="5">
        <v>27639</v>
      </c>
      <c r="D2" s="37">
        <v>78.202146757435003</v>
      </c>
      <c r="E2" s="36">
        <v>25</v>
      </c>
      <c r="F2" s="36" t="s">
        <v>43</v>
      </c>
      <c r="G2" s="38">
        <v>98</v>
      </c>
      <c r="H2" s="38">
        <v>654</v>
      </c>
    </row>
    <row r="3" spans="1:8" ht="15.75" x14ac:dyDescent="0.25">
      <c r="A3" s="4" t="s">
        <v>14</v>
      </c>
      <c r="B3" s="6">
        <v>211.47</v>
      </c>
      <c r="C3" s="5">
        <v>7682</v>
      </c>
      <c r="D3" s="37">
        <v>36.691773517884116</v>
      </c>
      <c r="E3" s="36">
        <v>17</v>
      </c>
      <c r="F3" s="36" t="s">
        <v>44</v>
      </c>
      <c r="G3" s="39">
        <v>210</v>
      </c>
      <c r="H3" s="39">
        <v>884</v>
      </c>
    </row>
    <row r="4" spans="1:8" ht="15.75" x14ac:dyDescent="0.25">
      <c r="A4" s="4" t="s">
        <v>21</v>
      </c>
      <c r="B4" s="6">
        <v>235.01</v>
      </c>
      <c r="C4" s="5">
        <v>4440</v>
      </c>
      <c r="D4" s="37">
        <v>36.380823219464297</v>
      </c>
      <c r="E4" s="36">
        <v>13</v>
      </c>
      <c r="F4" s="36" t="s">
        <v>44</v>
      </c>
      <c r="G4" s="39">
        <v>20</v>
      </c>
      <c r="H4" s="39">
        <v>554</v>
      </c>
    </row>
    <row r="5" spans="1:8" ht="15.75" x14ac:dyDescent="0.25">
      <c r="A5" s="4" t="s">
        <v>18</v>
      </c>
      <c r="B5" s="6">
        <v>45.15</v>
      </c>
      <c r="C5" s="5">
        <v>3272</v>
      </c>
      <c r="D5" s="37">
        <v>38.042483476424827</v>
      </c>
      <c r="E5" s="36">
        <v>19</v>
      </c>
      <c r="F5" s="36" t="s">
        <v>44</v>
      </c>
      <c r="G5" s="39">
        <v>115</v>
      </c>
      <c r="H5" s="39">
        <v>373</v>
      </c>
    </row>
    <row r="6" spans="1:8" ht="15.75" x14ac:dyDescent="0.25">
      <c r="A6" s="4" t="s">
        <v>23</v>
      </c>
      <c r="B6" s="6">
        <v>233.99</v>
      </c>
      <c r="C6" s="5">
        <v>2586</v>
      </c>
      <c r="D6" s="37">
        <v>28.025587054245143</v>
      </c>
      <c r="E6" s="36">
        <v>14</v>
      </c>
      <c r="F6" s="36" t="s">
        <v>44</v>
      </c>
      <c r="G6" s="39">
        <v>22</v>
      </c>
      <c r="H6" s="39">
        <v>671</v>
      </c>
    </row>
    <row r="7" spans="1:8" ht="15.75" x14ac:dyDescent="0.25">
      <c r="A7" s="4" t="s">
        <v>12</v>
      </c>
      <c r="B7" s="6">
        <v>14.33</v>
      </c>
      <c r="C7" s="5">
        <v>3502</v>
      </c>
      <c r="D7" s="37">
        <v>23.971206654474891</v>
      </c>
      <c r="E7" s="36">
        <v>18</v>
      </c>
      <c r="F7" s="36" t="s">
        <v>45</v>
      </c>
      <c r="G7" s="39">
        <v>5</v>
      </c>
      <c r="H7" s="39">
        <v>248</v>
      </c>
    </row>
    <row r="8" spans="1:8" ht="15.75" x14ac:dyDescent="0.25">
      <c r="A8" s="4" t="s">
        <v>22</v>
      </c>
      <c r="B8" s="6">
        <v>172.71</v>
      </c>
      <c r="C8" s="5">
        <v>3022</v>
      </c>
      <c r="D8" s="37">
        <v>22.196123922694643</v>
      </c>
      <c r="E8" s="36">
        <v>13</v>
      </c>
      <c r="F8" s="36" t="s">
        <v>45</v>
      </c>
      <c r="G8" s="39">
        <v>89</v>
      </c>
      <c r="H8" s="39">
        <v>142</v>
      </c>
    </row>
    <row r="9" spans="1:8" ht="15.75" x14ac:dyDescent="0.25">
      <c r="A9" s="4" t="s">
        <v>24</v>
      </c>
      <c r="B9" s="6">
        <v>43.65</v>
      </c>
      <c r="C9" s="5">
        <v>5117</v>
      </c>
      <c r="D9" s="37">
        <v>23.421978689242692</v>
      </c>
      <c r="E9" s="36">
        <v>15</v>
      </c>
      <c r="F9" s="36" t="s">
        <v>45</v>
      </c>
      <c r="G9" s="39">
        <v>61</v>
      </c>
      <c r="H9" s="39">
        <v>572</v>
      </c>
    </row>
    <row r="10" spans="1:8" ht="15.75" x14ac:dyDescent="0.25">
      <c r="A10" s="4" t="s">
        <v>16</v>
      </c>
      <c r="B10" s="6">
        <v>404.71</v>
      </c>
      <c r="C10" s="5">
        <v>4001</v>
      </c>
      <c r="D10" s="37">
        <v>22.655678212957625</v>
      </c>
      <c r="E10" s="36">
        <v>14</v>
      </c>
      <c r="F10" s="36" t="s">
        <v>45</v>
      </c>
      <c r="G10" s="39">
        <v>24</v>
      </c>
      <c r="H10" s="39">
        <v>220</v>
      </c>
    </row>
    <row r="11" spans="1:8" ht="15.75" x14ac:dyDescent="0.25">
      <c r="A11" s="4" t="s">
        <v>25</v>
      </c>
      <c r="B11" s="6">
        <v>160.93</v>
      </c>
      <c r="C11" s="5">
        <v>2884</v>
      </c>
      <c r="D11" s="37">
        <v>21.443518968361154</v>
      </c>
      <c r="E11" s="36">
        <v>14</v>
      </c>
      <c r="F11" s="36" t="s">
        <v>45</v>
      </c>
      <c r="G11" s="39">
        <v>32</v>
      </c>
      <c r="H11" s="39">
        <v>272</v>
      </c>
    </row>
    <row r="12" spans="1:8" ht="15.75" x14ac:dyDescent="0.25">
      <c r="A12" s="4" t="s">
        <v>15</v>
      </c>
      <c r="B12" s="6">
        <v>235.7</v>
      </c>
      <c r="C12" s="5">
        <v>3480</v>
      </c>
      <c r="D12" s="37">
        <v>15.954015322101798</v>
      </c>
      <c r="E12" s="36">
        <v>11</v>
      </c>
      <c r="F12" s="36" t="s">
        <v>45</v>
      </c>
      <c r="G12" s="39">
        <v>25</v>
      </c>
      <c r="H12" s="39" t="s">
        <v>46</v>
      </c>
    </row>
    <row r="13" spans="1:8" ht="15.75" x14ac:dyDescent="0.25">
      <c r="A13" s="4" t="s">
        <v>26</v>
      </c>
      <c r="B13" s="6">
        <v>23.35</v>
      </c>
      <c r="C13" s="5">
        <v>2790</v>
      </c>
      <c r="D13" s="37">
        <v>17.6642250675893</v>
      </c>
      <c r="E13" s="36">
        <v>12</v>
      </c>
      <c r="F13" s="36" t="s">
        <v>45</v>
      </c>
      <c r="G13" s="39">
        <v>27</v>
      </c>
      <c r="H13" s="39">
        <v>258</v>
      </c>
    </row>
    <row r="14" spans="1:8" ht="15.75" x14ac:dyDescent="0.25">
      <c r="A14" s="4" t="s">
        <v>19</v>
      </c>
      <c r="B14" s="6">
        <v>22.72</v>
      </c>
      <c r="C14" s="5">
        <v>1647</v>
      </c>
      <c r="D14" s="37">
        <v>17.855117171471907</v>
      </c>
      <c r="E14" s="36">
        <v>15</v>
      </c>
      <c r="F14" s="36" t="s">
        <v>45</v>
      </c>
      <c r="G14" s="39">
        <v>207</v>
      </c>
      <c r="H14" s="39">
        <v>173</v>
      </c>
    </row>
    <row r="15" spans="1:8" ht="15.75" x14ac:dyDescent="0.25">
      <c r="A15" s="4" t="s">
        <v>17</v>
      </c>
      <c r="B15" s="6">
        <v>37.69</v>
      </c>
      <c r="C15" s="5">
        <v>2542</v>
      </c>
      <c r="D15" s="37">
        <v>13.978474205485544</v>
      </c>
      <c r="E15" s="36">
        <v>12</v>
      </c>
      <c r="F15" s="36" t="s">
        <v>45</v>
      </c>
      <c r="G15" s="39">
        <v>60</v>
      </c>
      <c r="H15" s="39">
        <v>200</v>
      </c>
    </row>
    <row r="16" spans="1:8" ht="16.5" thickBot="1" x14ac:dyDescent="0.3">
      <c r="A16" s="4" t="s">
        <v>13</v>
      </c>
      <c r="B16" s="6">
        <v>12.61</v>
      </c>
      <c r="C16" s="5">
        <v>1588</v>
      </c>
      <c r="D16" s="37">
        <v>8.0544936393851074</v>
      </c>
      <c r="E16" s="36">
        <v>4</v>
      </c>
      <c r="F16" s="36" t="s">
        <v>45</v>
      </c>
      <c r="G16" s="40" t="s">
        <v>46</v>
      </c>
      <c r="H16" s="40" t="s">
        <v>46</v>
      </c>
    </row>
    <row r="18" spans="7:8" x14ac:dyDescent="0.2">
      <c r="G18">
        <f>SUM(G7:G16)</f>
        <v>530</v>
      </c>
      <c r="H18">
        <f>SUM(H7:H16)</f>
        <v>2085</v>
      </c>
    </row>
    <row r="19" spans="7:8" x14ac:dyDescent="0.2">
      <c r="G19">
        <f>SUM(G2:G16)</f>
        <v>995</v>
      </c>
      <c r="H19">
        <f>SUM(H2:H16)</f>
        <v>5221</v>
      </c>
    </row>
    <row r="21" spans="7:8" x14ac:dyDescent="0.2">
      <c r="G21">
        <f>G18/G19</f>
        <v>0.53266331658291455</v>
      </c>
      <c r="H21">
        <f>H18/H19</f>
        <v>0.39934878375790078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5" sqref="E25"/>
    </sheetView>
  </sheetViews>
  <sheetFormatPr defaultRowHeight="12.75" x14ac:dyDescent="0.2"/>
  <cols>
    <col min="1" max="1" width="19.42578125" bestFit="1" customWidth="1"/>
    <col min="2" max="2" width="17.7109375" bestFit="1" customWidth="1"/>
    <col min="3" max="3" width="7" bestFit="1" customWidth="1"/>
    <col min="4" max="4" width="5.5703125" bestFit="1" customWidth="1"/>
    <col min="5" max="5" width="15.85546875" bestFit="1" customWidth="1"/>
    <col min="6" max="6" width="7.85546875" bestFit="1" customWidth="1"/>
  </cols>
  <sheetData>
    <row r="1" spans="1:6" s="46" customFormat="1" x14ac:dyDescent="0.2">
      <c r="A1" s="49" t="s">
        <v>51</v>
      </c>
      <c r="B1" s="49" t="s">
        <v>1</v>
      </c>
      <c r="C1" s="49" t="s">
        <v>52</v>
      </c>
      <c r="D1" s="49" t="s">
        <v>54</v>
      </c>
      <c r="E1" s="49" t="s">
        <v>55</v>
      </c>
      <c r="F1" s="49" t="s">
        <v>53</v>
      </c>
    </row>
    <row r="2" spans="1:6" x14ac:dyDescent="0.2">
      <c r="A2" s="42" t="s">
        <v>18</v>
      </c>
      <c r="B2" s="44">
        <v>3272</v>
      </c>
      <c r="C2" s="45">
        <v>45.15</v>
      </c>
      <c r="D2" s="48">
        <v>21.895890898032192</v>
      </c>
      <c r="E2" s="43">
        <v>8</v>
      </c>
      <c r="F2" s="47" t="s">
        <v>43</v>
      </c>
    </row>
    <row r="3" spans="1:6" x14ac:dyDescent="0.2">
      <c r="A3" s="42" t="s">
        <v>20</v>
      </c>
      <c r="B3" s="44">
        <v>27639</v>
      </c>
      <c r="C3" s="45">
        <v>146.83000000000001</v>
      </c>
      <c r="D3" s="48">
        <v>12.662618782143078</v>
      </c>
      <c r="E3" s="43">
        <v>7</v>
      </c>
      <c r="F3" s="47" t="s">
        <v>43</v>
      </c>
    </row>
    <row r="4" spans="1:6" x14ac:dyDescent="0.2">
      <c r="A4" s="42" t="s">
        <v>14</v>
      </c>
      <c r="B4" s="44">
        <v>7682</v>
      </c>
      <c r="C4" s="45">
        <v>211.47</v>
      </c>
      <c r="D4" s="48">
        <v>8.0369017894387831</v>
      </c>
      <c r="E4" s="43">
        <v>5</v>
      </c>
      <c r="F4" s="47" t="s">
        <v>44</v>
      </c>
    </row>
    <row r="5" spans="1:6" x14ac:dyDescent="0.2">
      <c r="A5" s="42" t="s">
        <v>23</v>
      </c>
      <c r="B5" s="44">
        <v>2586</v>
      </c>
      <c r="C5" s="45">
        <v>233.99</v>
      </c>
      <c r="D5" s="48">
        <v>6.0907063582579504</v>
      </c>
      <c r="E5" s="43">
        <v>5</v>
      </c>
      <c r="F5" s="47" t="s">
        <v>44</v>
      </c>
    </row>
    <row r="6" spans="1:6" x14ac:dyDescent="0.2">
      <c r="A6" s="42" t="s">
        <v>25</v>
      </c>
      <c r="B6" s="44">
        <v>2884</v>
      </c>
      <c r="C6" s="45">
        <v>160.93</v>
      </c>
      <c r="D6" s="48">
        <v>4.384221047748234</v>
      </c>
      <c r="E6" s="43">
        <v>3</v>
      </c>
      <c r="F6" s="47" t="s">
        <v>44</v>
      </c>
    </row>
    <row r="7" spans="1:6" x14ac:dyDescent="0.2">
      <c r="A7" s="42" t="s">
        <v>17</v>
      </c>
      <c r="B7" s="44">
        <v>2542</v>
      </c>
      <c r="C7" s="45">
        <v>37.69</v>
      </c>
      <c r="D7" s="48">
        <v>2.9656757273693217</v>
      </c>
      <c r="E7" s="43">
        <v>3</v>
      </c>
      <c r="F7" s="47" t="s">
        <v>45</v>
      </c>
    </row>
    <row r="8" spans="1:6" x14ac:dyDescent="0.2">
      <c r="A8" s="42" t="s">
        <v>16</v>
      </c>
      <c r="B8" s="44">
        <v>4001</v>
      </c>
      <c r="C8" s="45">
        <v>404.71</v>
      </c>
      <c r="D8" s="48">
        <v>2.8791155381953448</v>
      </c>
      <c r="E8" s="43">
        <v>3</v>
      </c>
      <c r="F8" s="47" t="s">
        <v>45</v>
      </c>
    </row>
    <row r="9" spans="1:6" x14ac:dyDescent="0.2">
      <c r="A9" s="42" t="s">
        <v>24</v>
      </c>
      <c r="B9" s="44">
        <v>5117</v>
      </c>
      <c r="C9" s="45">
        <v>43.65</v>
      </c>
      <c r="D9" s="48">
        <v>2.192110523874117</v>
      </c>
      <c r="E9" s="43">
        <v>3</v>
      </c>
      <c r="F9" s="47" t="s">
        <v>45</v>
      </c>
    </row>
    <row r="10" spans="1:6" x14ac:dyDescent="0.2">
      <c r="A10" s="42" t="s">
        <v>15</v>
      </c>
      <c r="B10" s="44">
        <v>3480</v>
      </c>
      <c r="C10" s="45">
        <v>235.7</v>
      </c>
      <c r="D10" s="48">
        <v>1.3454905527673569</v>
      </c>
      <c r="E10" s="43">
        <v>2</v>
      </c>
      <c r="F10" s="47" t="s">
        <v>45</v>
      </c>
    </row>
    <row r="11" spans="1:6" x14ac:dyDescent="0.2">
      <c r="A11" s="42" t="s">
        <v>21</v>
      </c>
      <c r="B11" s="44">
        <v>4440</v>
      </c>
      <c r="C11" s="45">
        <v>235.01</v>
      </c>
      <c r="D11" s="48">
        <v>1.2076147288491199</v>
      </c>
      <c r="E11" s="43">
        <v>2</v>
      </c>
      <c r="F11" s="47" t="s">
        <v>45</v>
      </c>
    </row>
    <row r="12" spans="1:6" x14ac:dyDescent="0.2">
      <c r="A12" s="42" t="s">
        <v>12</v>
      </c>
      <c r="B12" s="44">
        <v>3502</v>
      </c>
      <c r="C12" s="45">
        <v>14.33</v>
      </c>
      <c r="D12" s="48">
        <v>0.62946518179668987</v>
      </c>
      <c r="E12" s="43">
        <v>2</v>
      </c>
      <c r="F12" s="47" t="s">
        <v>45</v>
      </c>
    </row>
    <row r="13" spans="1:6" x14ac:dyDescent="0.2">
      <c r="A13" s="42" t="s">
        <v>19</v>
      </c>
      <c r="B13" s="44">
        <v>1647</v>
      </c>
      <c r="C13" s="45">
        <v>22.72</v>
      </c>
      <c r="D13" s="48">
        <v>0.62946518179668987</v>
      </c>
      <c r="E13" s="43">
        <v>2</v>
      </c>
      <c r="F13" s="47" t="s">
        <v>45</v>
      </c>
    </row>
    <row r="14" spans="1:6" x14ac:dyDescent="0.2">
      <c r="A14" s="42" t="s">
        <v>22</v>
      </c>
      <c r="B14" s="44">
        <v>3022</v>
      </c>
      <c r="C14" s="45">
        <v>172.71</v>
      </c>
      <c r="D14" s="48">
        <v>0</v>
      </c>
      <c r="E14" s="43">
        <v>0</v>
      </c>
      <c r="F14" s="47" t="s">
        <v>45</v>
      </c>
    </row>
    <row r="15" spans="1:6" x14ac:dyDescent="0.2">
      <c r="A15" s="42" t="s">
        <v>26</v>
      </c>
      <c r="B15" s="44">
        <v>2790</v>
      </c>
      <c r="C15" s="45">
        <v>23.35</v>
      </c>
      <c r="D15" s="48">
        <v>0</v>
      </c>
      <c r="E15" s="43">
        <v>0</v>
      </c>
      <c r="F15" s="47" t="s">
        <v>45</v>
      </c>
    </row>
    <row r="16" spans="1:6" x14ac:dyDescent="0.2">
      <c r="A16" s="42" t="s">
        <v>13</v>
      </c>
      <c r="B16" s="44">
        <v>1588</v>
      </c>
      <c r="C16" s="45">
        <v>12.61</v>
      </c>
      <c r="D16" s="48">
        <v>0</v>
      </c>
      <c r="E16" s="43">
        <v>0</v>
      </c>
      <c r="F16" s="47" t="s">
        <v>45</v>
      </c>
    </row>
  </sheetData>
  <sortState ref="A2:F16">
    <sortCondition descending="1" ref="D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Data </vt:lpstr>
      <vt:lpstr>PEMBOBOTAN</vt:lpstr>
      <vt:lpstr>STANDARDISASI</vt:lpstr>
      <vt:lpstr>hirarki</vt:lpstr>
      <vt:lpstr>short hirarki</vt:lpstr>
      <vt:lpstr>resume</vt:lpstr>
      <vt:lpstr>Sheet1</vt:lpstr>
      <vt:lpstr>'short hirarki'!Print_Area</vt:lpstr>
      <vt:lpstr>'short hirarki'!Print_Titles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2019-08-07T06:40:25Z</cp:lastPrinted>
  <dcterms:created xsi:type="dcterms:W3CDTF">2019-07-05T16:02:14Z</dcterms:created>
  <dcterms:modified xsi:type="dcterms:W3CDTF">2019-09-16T04:03:13Z</dcterms:modified>
</cp:coreProperties>
</file>