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45"/>
  </bookViews>
  <sheets>
    <sheet name="Data " sheetId="1" r:id="rId1"/>
    <sheet name="INVERS" sheetId="2" r:id="rId2"/>
    <sheet name="PEMBOBOTAN" sheetId="3" r:id="rId3"/>
    <sheet name="STANDARDISASI" sheetId="6" r:id="rId4"/>
    <sheet name="hirarki" sheetId="7" r:id="rId5"/>
    <sheet name="short hirarki" sheetId="11" r:id="rId6"/>
    <sheet name="resume" sheetId="10" r:id="rId7"/>
    <sheet name="di tesis" sheetId="12" r:id="rId8"/>
  </sheets>
  <definedNames>
    <definedName name="_xlnm._FilterDatabase" localSheetId="0" hidden="1">'Data '!$1:$17</definedName>
    <definedName name="_xlnm._FilterDatabase" localSheetId="4" hidden="1">hirarki!$1:$17</definedName>
    <definedName name="_xlnm._FilterDatabase" localSheetId="1" hidden="1">INVERS!$1:$17</definedName>
    <definedName name="_xlnm._FilterDatabase" localSheetId="2" hidden="1">PEMBOBOTAN!$1:$17</definedName>
    <definedName name="_xlnm._FilterDatabase" localSheetId="5" hidden="1">'short hirarki'!$1:$17</definedName>
    <definedName name="_xlnm._FilterDatabase" localSheetId="3" hidden="1">STANDARDISASI!$1:$17</definedName>
    <definedName name="_xlnm.Print_Area" localSheetId="0">'Data '!$A$1:$AI$24</definedName>
    <definedName name="_xlnm.Print_Area" localSheetId="5">'short hirarki'!$A$1:$AL$26</definedName>
    <definedName name="_xlnm.Print_Titles" localSheetId="5">'short hirarki'!$A:$B</definedName>
  </definedNames>
  <calcPr calcId="144525"/>
</workbook>
</file>

<file path=xl/calcChain.xml><?xml version="1.0" encoding="utf-8"?>
<calcChain xmlns="http://schemas.openxmlformats.org/spreadsheetml/2006/main">
  <c r="AI13" i="11" l="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AJ11" i="11" s="1"/>
  <c r="F11" i="11"/>
  <c r="E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AK10" i="11" s="1"/>
  <c r="J10" i="11"/>
  <c r="I10" i="11"/>
  <c r="H10" i="11"/>
  <c r="G10" i="11"/>
  <c r="F10" i="11"/>
  <c r="AJ10" i="11" s="1"/>
  <c r="E10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AI3" i="11"/>
  <c r="AH3" i="11"/>
  <c r="AG3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AJ15" i="11" s="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AI7" i="11"/>
  <c r="AH7" i="11"/>
  <c r="AG7" i="11"/>
  <c r="AG21" i="11" s="1"/>
  <c r="AF7" i="11"/>
  <c r="AE7" i="11"/>
  <c r="AD7" i="11"/>
  <c r="AC7" i="11"/>
  <c r="AC21" i="11" s="1"/>
  <c r="AB7" i="11"/>
  <c r="AB21" i="11" s="1"/>
  <c r="AA7" i="11"/>
  <c r="Z7" i="11"/>
  <c r="Y7" i="11"/>
  <c r="Y21" i="11" s="1"/>
  <c r="X7" i="11"/>
  <c r="W7" i="11"/>
  <c r="V7" i="11"/>
  <c r="U7" i="11"/>
  <c r="T7" i="11"/>
  <c r="T21" i="11" s="1"/>
  <c r="S7" i="11"/>
  <c r="R7" i="11"/>
  <c r="Q7" i="11"/>
  <c r="Q21" i="11" s="1"/>
  <c r="P7" i="11"/>
  <c r="O7" i="11"/>
  <c r="N7" i="11"/>
  <c r="M7" i="11"/>
  <c r="L7" i="11"/>
  <c r="L21" i="11" s="1"/>
  <c r="K7" i="11"/>
  <c r="J7" i="11"/>
  <c r="I7" i="11"/>
  <c r="I21" i="11" s="1"/>
  <c r="H7" i="11"/>
  <c r="G7" i="11"/>
  <c r="F7" i="11"/>
  <c r="E7" i="11"/>
  <c r="E21" i="11" l="1"/>
  <c r="V21" i="11"/>
  <c r="G21" i="11"/>
  <c r="W21" i="11"/>
  <c r="AE21" i="11"/>
  <c r="H21" i="11"/>
  <c r="P21" i="11"/>
  <c r="X21" i="11"/>
  <c r="AF21" i="11"/>
  <c r="AJ14" i="11"/>
  <c r="AJ3" i="11"/>
  <c r="AK3" i="11" s="1"/>
  <c r="AJ4" i="11"/>
  <c r="AJ13" i="11"/>
  <c r="AK9" i="11"/>
  <c r="R21" i="11"/>
  <c r="Z21" i="11"/>
  <c r="AH21" i="11"/>
  <c r="AJ16" i="11"/>
  <c r="J21" i="11"/>
  <c r="K21" i="11"/>
  <c r="S21" i="11"/>
  <c r="AA21" i="11"/>
  <c r="AI21" i="11"/>
  <c r="AK17" i="11"/>
  <c r="AJ12" i="11"/>
  <c r="AK12" i="11" s="1"/>
  <c r="AJ9" i="11"/>
  <c r="N18" i="11"/>
  <c r="V18" i="11"/>
  <c r="AK4" i="11"/>
  <c r="AJ8" i="11"/>
  <c r="AJ20" i="11" s="1"/>
  <c r="AJ6" i="11"/>
  <c r="AJ5" i="11"/>
  <c r="M21" i="11"/>
  <c r="AJ7" i="11"/>
  <c r="AD18" i="11"/>
  <c r="U21" i="11"/>
  <c r="N19" i="11"/>
  <c r="O21" i="11"/>
  <c r="AJ17" i="11"/>
  <c r="AK16" i="11"/>
  <c r="AK15" i="11"/>
  <c r="AK14" i="11"/>
  <c r="AK11" i="11"/>
  <c r="AK13" i="11"/>
  <c r="AK6" i="11"/>
  <c r="AJ19" i="11"/>
  <c r="AJ18" i="11"/>
  <c r="E18" i="11"/>
  <c r="M18" i="11"/>
  <c r="U18" i="11"/>
  <c r="AC18" i="11"/>
  <c r="E19" i="11"/>
  <c r="M19" i="11"/>
  <c r="U19" i="11"/>
  <c r="AC19" i="11"/>
  <c r="E20" i="11"/>
  <c r="M20" i="11"/>
  <c r="U20" i="11"/>
  <c r="AC20" i="11"/>
  <c r="F19" i="11"/>
  <c r="AD19" i="11"/>
  <c r="N20" i="11"/>
  <c r="V20" i="11"/>
  <c r="AD20" i="11"/>
  <c r="F21" i="11"/>
  <c r="AD21" i="11"/>
  <c r="AK5" i="11"/>
  <c r="AK8" i="11"/>
  <c r="G18" i="11"/>
  <c r="O18" i="11"/>
  <c r="W18" i="11"/>
  <c r="AE18" i="11"/>
  <c r="G19" i="11"/>
  <c r="O19" i="11"/>
  <c r="W19" i="11"/>
  <c r="AE19" i="11"/>
  <c r="G20" i="11"/>
  <c r="O20" i="11"/>
  <c r="W20" i="11"/>
  <c r="AE20" i="11"/>
  <c r="F18" i="11"/>
  <c r="V19" i="11"/>
  <c r="N21" i="11"/>
  <c r="H18" i="11"/>
  <c r="P18" i="11"/>
  <c r="X18" i="11"/>
  <c r="AF18" i="11"/>
  <c r="H19" i="11"/>
  <c r="P19" i="11"/>
  <c r="X19" i="11"/>
  <c r="AF19" i="11"/>
  <c r="H20" i="11"/>
  <c r="P20" i="11"/>
  <c r="X20" i="11"/>
  <c r="AF20" i="11"/>
  <c r="F20" i="11"/>
  <c r="I18" i="11"/>
  <c r="Q18" i="11"/>
  <c r="Y18" i="11"/>
  <c r="AG18" i="11"/>
  <c r="I19" i="11"/>
  <c r="Q19" i="11"/>
  <c r="Y19" i="11"/>
  <c r="AG19" i="11"/>
  <c r="I20" i="11"/>
  <c r="Q20" i="11"/>
  <c r="Y20" i="11"/>
  <c r="AG20" i="11"/>
  <c r="J18" i="11"/>
  <c r="R18" i="11"/>
  <c r="Z18" i="11"/>
  <c r="AH18" i="11"/>
  <c r="J19" i="11"/>
  <c r="R19" i="11"/>
  <c r="Z19" i="11"/>
  <c r="AH19" i="11"/>
  <c r="J20" i="11"/>
  <c r="R20" i="11"/>
  <c r="Z20" i="11"/>
  <c r="AH20" i="11"/>
  <c r="K18" i="11"/>
  <c r="S18" i="11"/>
  <c r="AA18" i="11"/>
  <c r="AI18" i="11"/>
  <c r="K19" i="11"/>
  <c r="S19" i="11"/>
  <c r="AA19" i="11"/>
  <c r="AI19" i="11"/>
  <c r="K20" i="11"/>
  <c r="S20" i="11"/>
  <c r="AA20" i="11"/>
  <c r="AI20" i="11"/>
  <c r="L18" i="11"/>
  <c r="T18" i="11"/>
  <c r="AB18" i="11"/>
  <c r="L19" i="11"/>
  <c r="T19" i="11"/>
  <c r="AB19" i="11"/>
  <c r="L20" i="11"/>
  <c r="T20" i="11"/>
  <c r="AB20" i="1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K19" i="2"/>
  <c r="L19" i="2"/>
  <c r="M19" i="2"/>
  <c r="N19" i="2"/>
  <c r="O19" i="2"/>
  <c r="P19" i="2"/>
  <c r="Q19" i="2"/>
  <c r="R19" i="2"/>
  <c r="R23" i="2" s="1"/>
  <c r="S19" i="2"/>
  <c r="T19" i="2"/>
  <c r="U19" i="2"/>
  <c r="V19" i="2"/>
  <c r="W19" i="2"/>
  <c r="X19" i="2"/>
  <c r="Y19" i="2"/>
  <c r="Z19" i="2"/>
  <c r="Z23" i="2" s="1"/>
  <c r="AA19" i="2"/>
  <c r="AB19" i="2"/>
  <c r="AC19" i="2"/>
  <c r="AD19" i="2"/>
  <c r="AE19" i="2"/>
  <c r="AF19" i="2"/>
  <c r="AG19" i="2"/>
  <c r="AH19" i="2"/>
  <c r="AH23" i="2" s="1"/>
  <c r="AI19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K23" i="2"/>
  <c r="K4" i="3" s="1"/>
  <c r="L23" i="2"/>
  <c r="L6" i="3" s="1"/>
  <c r="M23" i="2"/>
  <c r="M4" i="3" s="1"/>
  <c r="N23" i="2"/>
  <c r="N6" i="3" s="1"/>
  <c r="O23" i="2"/>
  <c r="O3" i="3" s="1"/>
  <c r="P23" i="2"/>
  <c r="Q23" i="2"/>
  <c r="Q6" i="3" s="1"/>
  <c r="S23" i="2"/>
  <c r="S4" i="3" s="1"/>
  <c r="T23" i="2"/>
  <c r="T5" i="3" s="1"/>
  <c r="U23" i="2"/>
  <c r="U3" i="3" s="1"/>
  <c r="V23" i="2"/>
  <c r="V3" i="3" s="1"/>
  <c r="W23" i="2"/>
  <c r="W5" i="3" s="1"/>
  <c r="X23" i="2"/>
  <c r="Y23" i="2"/>
  <c r="Y3" i="3" s="1"/>
  <c r="AA23" i="2"/>
  <c r="AA6" i="3" s="1"/>
  <c r="AB23" i="2"/>
  <c r="AB5" i="3" s="1"/>
  <c r="AC23" i="2"/>
  <c r="AC5" i="3" s="1"/>
  <c r="AD23" i="2"/>
  <c r="AE23" i="2"/>
  <c r="AE5" i="3" s="1"/>
  <c r="AF23" i="2"/>
  <c r="AG23" i="2"/>
  <c r="AG3" i="3" s="1"/>
  <c r="AI23" i="2"/>
  <c r="AI3" i="3" s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E3" i="2"/>
  <c r="E4" i="2"/>
  <c r="E5" i="2"/>
  <c r="E6" i="2"/>
  <c r="E7" i="2"/>
  <c r="E8" i="2"/>
  <c r="E9" i="2"/>
  <c r="E10" i="2"/>
  <c r="E12" i="2"/>
  <c r="E13" i="2"/>
  <c r="E14" i="2"/>
  <c r="E15" i="2"/>
  <c r="E16" i="2"/>
  <c r="E17" i="2"/>
  <c r="E3" i="3"/>
  <c r="E4" i="3"/>
  <c r="E5" i="3"/>
  <c r="E6" i="3"/>
  <c r="E7" i="3"/>
  <c r="E8" i="3"/>
  <c r="E9" i="3"/>
  <c r="E10" i="3"/>
  <c r="E12" i="3"/>
  <c r="E13" i="3"/>
  <c r="E14" i="3"/>
  <c r="E15" i="3"/>
  <c r="E16" i="3"/>
  <c r="E17" i="3"/>
  <c r="M3" i="3"/>
  <c r="AC3" i="3"/>
  <c r="AE3" i="3"/>
  <c r="AE4" i="3"/>
  <c r="AG4" i="3"/>
  <c r="S5" i="3"/>
  <c r="AI5" i="3"/>
  <c r="O6" i="3"/>
  <c r="S6" i="3"/>
  <c r="AE6" i="3"/>
  <c r="AI6" i="3"/>
  <c r="N7" i="3"/>
  <c r="Q7" i="3"/>
  <c r="AA7" i="3"/>
  <c r="AD7" i="3"/>
  <c r="AG7" i="3"/>
  <c r="O8" i="3"/>
  <c r="Q8" i="3"/>
  <c r="W8" i="3"/>
  <c r="AE8" i="3"/>
  <c r="AG8" i="3"/>
  <c r="N9" i="3"/>
  <c r="O9" i="3"/>
  <c r="S9" i="3"/>
  <c r="V9" i="3"/>
  <c r="AA9" i="3"/>
  <c r="AG9" i="3"/>
  <c r="AI9" i="3"/>
  <c r="O10" i="3"/>
  <c r="Q10" i="3"/>
  <c r="W10" i="3"/>
  <c r="AE10" i="3"/>
  <c r="AG10" i="3"/>
  <c r="O11" i="3"/>
  <c r="S11" i="3"/>
  <c r="AA11" i="3"/>
  <c r="AD11" i="3"/>
  <c r="AG11" i="3"/>
  <c r="AI11" i="3"/>
  <c r="O12" i="3"/>
  <c r="Q12" i="3"/>
  <c r="W12" i="3"/>
  <c r="AE12" i="3"/>
  <c r="AG12" i="3"/>
  <c r="N13" i="3"/>
  <c r="O13" i="3"/>
  <c r="S13" i="3"/>
  <c r="V13" i="3"/>
  <c r="AA13" i="3"/>
  <c r="AG13" i="3"/>
  <c r="AI13" i="3"/>
  <c r="O14" i="3"/>
  <c r="Q14" i="3"/>
  <c r="W14" i="3"/>
  <c r="AE14" i="3"/>
  <c r="AG14" i="3"/>
  <c r="N15" i="3"/>
  <c r="O15" i="3"/>
  <c r="S15" i="3"/>
  <c r="V15" i="3"/>
  <c r="AA15" i="3"/>
  <c r="AD15" i="3"/>
  <c r="AG15" i="3"/>
  <c r="AI15" i="3"/>
  <c r="O16" i="3"/>
  <c r="Q16" i="3"/>
  <c r="W16" i="3"/>
  <c r="Y16" i="3"/>
  <c r="AD16" i="3"/>
  <c r="AE16" i="3"/>
  <c r="AI16" i="3"/>
  <c r="N17" i="3"/>
  <c r="Q17" i="3"/>
  <c r="S17" i="3"/>
  <c r="W17" i="3"/>
  <c r="Y17" i="3"/>
  <c r="AE17" i="3"/>
  <c r="AG17" i="3"/>
  <c r="K7" i="3"/>
  <c r="K8" i="3"/>
  <c r="K3" i="3"/>
  <c r="J17" i="3"/>
  <c r="I17" i="3"/>
  <c r="H17" i="3"/>
  <c r="G17" i="3"/>
  <c r="F17" i="3"/>
  <c r="J16" i="3"/>
  <c r="I16" i="3"/>
  <c r="H16" i="3"/>
  <c r="G16" i="3"/>
  <c r="F16" i="3"/>
  <c r="J15" i="3"/>
  <c r="I15" i="3"/>
  <c r="H15" i="3"/>
  <c r="F15" i="3"/>
  <c r="J14" i="3"/>
  <c r="I14" i="3"/>
  <c r="H14" i="3"/>
  <c r="G14" i="3"/>
  <c r="F14" i="3"/>
  <c r="I13" i="3"/>
  <c r="H13" i="3"/>
  <c r="G13" i="3"/>
  <c r="F13" i="3"/>
  <c r="J12" i="3"/>
  <c r="I12" i="3"/>
  <c r="H12" i="3"/>
  <c r="G12" i="3"/>
  <c r="F12" i="3"/>
  <c r="J10" i="3"/>
  <c r="I10" i="3"/>
  <c r="H10" i="3"/>
  <c r="G10" i="3"/>
  <c r="F10" i="3"/>
  <c r="J9" i="3"/>
  <c r="I9" i="3"/>
  <c r="H9" i="3"/>
  <c r="G9" i="3"/>
  <c r="F9" i="3"/>
  <c r="I8" i="3"/>
  <c r="H8" i="3"/>
  <c r="G8" i="3"/>
  <c r="F8" i="3"/>
  <c r="I7" i="3"/>
  <c r="H7" i="3"/>
  <c r="G7" i="3"/>
  <c r="F7" i="3"/>
  <c r="I6" i="3"/>
  <c r="H6" i="3"/>
  <c r="G6" i="3"/>
  <c r="F6" i="3"/>
  <c r="J5" i="3"/>
  <c r="I5" i="3"/>
  <c r="H5" i="3"/>
  <c r="F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J4" i="3"/>
  <c r="I4" i="3"/>
  <c r="H4" i="3"/>
  <c r="G4" i="3"/>
  <c r="F4" i="3"/>
  <c r="A4" i="3"/>
  <c r="J3" i="3"/>
  <c r="I3" i="3"/>
  <c r="H3" i="3"/>
  <c r="F3" i="3"/>
  <c r="F21" i="3" s="1"/>
  <c r="H3" i="2"/>
  <c r="I3" i="2"/>
  <c r="J3" i="2"/>
  <c r="G4" i="2"/>
  <c r="G20" i="2" s="1"/>
  <c r="H4" i="2"/>
  <c r="I4" i="2"/>
  <c r="J4" i="2"/>
  <c r="H5" i="2"/>
  <c r="I5" i="2"/>
  <c r="J5" i="2"/>
  <c r="G6" i="2"/>
  <c r="H6" i="2"/>
  <c r="I6" i="2"/>
  <c r="G7" i="2"/>
  <c r="H7" i="2"/>
  <c r="I7" i="2"/>
  <c r="G8" i="2"/>
  <c r="H8" i="2"/>
  <c r="I8" i="2"/>
  <c r="G9" i="2"/>
  <c r="H9" i="2"/>
  <c r="I9" i="2"/>
  <c r="J9" i="2"/>
  <c r="G10" i="2"/>
  <c r="H10" i="2"/>
  <c r="I10" i="2"/>
  <c r="J10" i="2"/>
  <c r="G12" i="2"/>
  <c r="H12" i="2"/>
  <c r="I12" i="2"/>
  <c r="J12" i="2"/>
  <c r="G13" i="2"/>
  <c r="H13" i="2"/>
  <c r="I13" i="2"/>
  <c r="G14" i="2"/>
  <c r="H14" i="2"/>
  <c r="I14" i="2"/>
  <c r="J14" i="2"/>
  <c r="H15" i="2"/>
  <c r="I15" i="2"/>
  <c r="J15" i="2"/>
  <c r="G16" i="2"/>
  <c r="H16" i="2"/>
  <c r="I16" i="2"/>
  <c r="J16" i="2"/>
  <c r="G17" i="2"/>
  <c r="H17" i="2"/>
  <c r="I17" i="2"/>
  <c r="J17" i="2"/>
  <c r="F12" i="2"/>
  <c r="F4" i="2"/>
  <c r="F5" i="2"/>
  <c r="F6" i="2"/>
  <c r="F7" i="2"/>
  <c r="F8" i="2"/>
  <c r="F9" i="2"/>
  <c r="F10" i="2"/>
  <c r="F13" i="2"/>
  <c r="F14" i="2"/>
  <c r="F15" i="2"/>
  <c r="F16" i="2"/>
  <c r="F17" i="2"/>
  <c r="F3" i="2"/>
  <c r="F19" i="2" s="1"/>
  <c r="F23" i="2" s="1"/>
  <c r="E19" i="2"/>
  <c r="E23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E22" i="1"/>
  <c r="E21" i="1"/>
  <c r="E20" i="1"/>
  <c r="E19" i="1"/>
  <c r="E2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J21" i="11" l="1"/>
  <c r="AL5" i="11" s="1"/>
  <c r="AK7" i="11"/>
  <c r="G19" i="3"/>
  <c r="G23" i="3" s="1"/>
  <c r="H22" i="3"/>
  <c r="J20" i="3"/>
  <c r="AH15" i="3"/>
  <c r="AH7" i="3"/>
  <c r="AH3" i="3"/>
  <c r="AH19" i="3" s="1"/>
  <c r="AH23" i="3" s="1"/>
  <c r="AH4" i="3"/>
  <c r="AH22" i="3" s="1"/>
  <c r="AH8" i="3"/>
  <c r="AH12" i="3"/>
  <c r="AH16" i="3"/>
  <c r="AH13" i="3"/>
  <c r="AH9" i="3"/>
  <c r="AH10" i="3"/>
  <c r="AH14" i="3"/>
  <c r="AH17" i="3"/>
  <c r="AH5" i="3"/>
  <c r="AH6" i="3"/>
  <c r="AH11" i="3"/>
  <c r="Z4" i="3"/>
  <c r="Z9" i="3"/>
  <c r="Z13" i="3"/>
  <c r="Z10" i="3"/>
  <c r="Z14" i="3"/>
  <c r="Z17" i="3"/>
  <c r="Z5" i="3"/>
  <c r="Z6" i="3"/>
  <c r="Z7" i="3"/>
  <c r="Z11" i="3"/>
  <c r="Z15" i="3"/>
  <c r="Z12" i="3"/>
  <c r="Z8" i="3"/>
  <c r="Z19" i="3" s="1"/>
  <c r="Z23" i="3" s="1"/>
  <c r="Z16" i="3"/>
  <c r="Z3" i="3"/>
  <c r="R3" i="3"/>
  <c r="R6" i="3"/>
  <c r="R15" i="3"/>
  <c r="R7" i="3"/>
  <c r="R8" i="3"/>
  <c r="R12" i="3"/>
  <c r="R16" i="3"/>
  <c r="R9" i="3"/>
  <c r="R17" i="3"/>
  <c r="R13" i="3"/>
  <c r="R10" i="3"/>
  <c r="R14" i="3"/>
  <c r="R4" i="3"/>
  <c r="R19" i="3" s="1"/>
  <c r="R23" i="3" s="1"/>
  <c r="R5" i="3"/>
  <c r="R11" i="3"/>
  <c r="AD3" i="3"/>
  <c r="AD4" i="3"/>
  <c r="K14" i="3"/>
  <c r="AI17" i="3"/>
  <c r="AA16" i="3"/>
  <c r="AI14" i="3"/>
  <c r="V10" i="3"/>
  <c r="K12" i="3"/>
  <c r="V17" i="3"/>
  <c r="N16" i="3"/>
  <c r="AE15" i="3"/>
  <c r="Q15" i="3"/>
  <c r="S14" i="3"/>
  <c r="W13" i="3"/>
  <c r="AA12" i="3"/>
  <c r="N12" i="3"/>
  <c r="AE11" i="3"/>
  <c r="Q11" i="3"/>
  <c r="S10" i="3"/>
  <c r="W9" i="3"/>
  <c r="AA8" i="3"/>
  <c r="N8" i="3"/>
  <c r="AE7" i="3"/>
  <c r="AE22" i="3" s="1"/>
  <c r="AE3" i="7" s="1"/>
  <c r="O7" i="3"/>
  <c r="AG6" i="3"/>
  <c r="AG5" i="3"/>
  <c r="AG20" i="3" s="1"/>
  <c r="N5" i="3"/>
  <c r="S3" i="3"/>
  <c r="AD5" i="3"/>
  <c r="N4" i="3"/>
  <c r="N3" i="3"/>
  <c r="N20" i="3" s="1"/>
  <c r="J21" i="2"/>
  <c r="N11" i="3"/>
  <c r="AD6" i="3"/>
  <c r="AA5" i="3"/>
  <c r="V16" i="3"/>
  <c r="V12" i="3"/>
  <c r="AD10" i="3"/>
  <c r="V8" i="3"/>
  <c r="Q4" i="3"/>
  <c r="Q5" i="3"/>
  <c r="I21" i="2"/>
  <c r="AD17" i="3"/>
  <c r="AD14" i="3"/>
  <c r="AI12" i="3"/>
  <c r="AI8" i="3"/>
  <c r="H20" i="2"/>
  <c r="AA17" i="3"/>
  <c r="O17" i="3"/>
  <c r="AG16" i="3"/>
  <c r="S16" i="3"/>
  <c r="W15" i="3"/>
  <c r="AA14" i="3"/>
  <c r="N14" i="3"/>
  <c r="AE13" i="3"/>
  <c r="Q13" i="3"/>
  <c r="S12" i="3"/>
  <c r="W11" i="3"/>
  <c r="AA10" i="3"/>
  <c r="N10" i="3"/>
  <c r="AE9" i="3"/>
  <c r="Q9" i="3"/>
  <c r="S8" i="3"/>
  <c r="V7" i="3"/>
  <c r="W6" i="3"/>
  <c r="AD13" i="3"/>
  <c r="V11" i="3"/>
  <c r="AD9" i="3"/>
  <c r="AI7" i="3"/>
  <c r="S7" i="3"/>
  <c r="V6" i="3"/>
  <c r="V5" i="3"/>
  <c r="W4" i="3"/>
  <c r="W7" i="3"/>
  <c r="V14" i="3"/>
  <c r="AD12" i="3"/>
  <c r="AI10" i="3"/>
  <c r="AD8" i="3"/>
  <c r="J22" i="2"/>
  <c r="H21" i="2"/>
  <c r="F20" i="2"/>
  <c r="G22" i="3"/>
  <c r="I20" i="3"/>
  <c r="I14" i="6" s="1"/>
  <c r="F19" i="3"/>
  <c r="F23" i="3" s="1"/>
  <c r="E22" i="2"/>
  <c r="I22" i="2"/>
  <c r="G21" i="2"/>
  <c r="F22" i="3"/>
  <c r="F5" i="7" s="1"/>
  <c r="H20" i="3"/>
  <c r="H8" i="6" s="1"/>
  <c r="E20" i="3"/>
  <c r="E21" i="2"/>
  <c r="H22" i="2"/>
  <c r="F21" i="2"/>
  <c r="J19" i="2"/>
  <c r="J23" i="2" s="1"/>
  <c r="J21" i="3"/>
  <c r="G20" i="3"/>
  <c r="G7" i="6" s="1"/>
  <c r="G22" i="2"/>
  <c r="I19" i="2"/>
  <c r="I23" i="2" s="1"/>
  <c r="I21" i="3"/>
  <c r="F20" i="3"/>
  <c r="E19" i="3"/>
  <c r="E23" i="3" s="1"/>
  <c r="F22" i="2"/>
  <c r="J20" i="2"/>
  <c r="H19" i="2"/>
  <c r="H23" i="2" s="1"/>
  <c r="H21" i="3"/>
  <c r="J19" i="3"/>
  <c r="J23" i="3" s="1"/>
  <c r="F12" i="6"/>
  <c r="I20" i="2"/>
  <c r="G19" i="2"/>
  <c r="G23" i="2" s="1"/>
  <c r="J22" i="3"/>
  <c r="G21" i="3"/>
  <c r="I19" i="3"/>
  <c r="I23" i="3" s="1"/>
  <c r="I22" i="3"/>
  <c r="H19" i="3"/>
  <c r="H23" i="3" s="1"/>
  <c r="E21" i="3"/>
  <c r="AG19" i="3"/>
  <c r="AG23" i="3" s="1"/>
  <c r="AG22" i="3"/>
  <c r="AG21" i="3"/>
  <c r="Y15" i="3"/>
  <c r="Y14" i="3"/>
  <c r="Y13" i="3"/>
  <c r="Y12" i="3"/>
  <c r="Y11" i="3"/>
  <c r="Y10" i="3"/>
  <c r="Y9" i="3"/>
  <c r="Y8" i="3"/>
  <c r="Y7" i="3"/>
  <c r="Y6" i="3"/>
  <c r="Y5" i="3"/>
  <c r="M5" i="3"/>
  <c r="Q3" i="3"/>
  <c r="S22" i="3"/>
  <c r="AE20" i="3"/>
  <c r="M17" i="3"/>
  <c r="M16" i="3"/>
  <c r="M15" i="3"/>
  <c r="M14" i="3"/>
  <c r="M13" i="3"/>
  <c r="M12" i="3"/>
  <c r="M11" i="3"/>
  <c r="M10" i="3"/>
  <c r="M9" i="3"/>
  <c r="M8" i="3"/>
  <c r="M7" i="3"/>
  <c r="M6" i="3"/>
  <c r="AC4" i="3"/>
  <c r="Z22" i="3"/>
  <c r="R22" i="3"/>
  <c r="S19" i="3"/>
  <c r="S23" i="3" s="1"/>
  <c r="U17" i="3"/>
  <c r="U15" i="3"/>
  <c r="U14" i="3"/>
  <c r="U13" i="3"/>
  <c r="U12" i="3"/>
  <c r="U11" i="3"/>
  <c r="U10" i="3"/>
  <c r="U9" i="3"/>
  <c r="U8" i="3"/>
  <c r="U7" i="3"/>
  <c r="U6" i="3"/>
  <c r="U5" i="3"/>
  <c r="Y4" i="3"/>
  <c r="N21" i="3"/>
  <c r="U4" i="3"/>
  <c r="S20" i="3"/>
  <c r="S9" i="7" s="1"/>
  <c r="U16" i="3"/>
  <c r="AC17" i="3"/>
  <c r="AC16" i="3"/>
  <c r="AC15" i="3"/>
  <c r="AC14" i="3"/>
  <c r="AC13" i="3"/>
  <c r="AC12" i="3"/>
  <c r="AC11" i="3"/>
  <c r="AC10" i="3"/>
  <c r="AC9" i="3"/>
  <c r="AC8" i="3"/>
  <c r="AC7" i="3"/>
  <c r="AC6" i="3"/>
  <c r="Z20" i="3"/>
  <c r="R20" i="3"/>
  <c r="AF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K6" i="3"/>
  <c r="W3" i="3"/>
  <c r="K15" i="3"/>
  <c r="AB17" i="3"/>
  <c r="T17" i="3"/>
  <c r="L17" i="3"/>
  <c r="AB16" i="3"/>
  <c r="T16" i="3"/>
  <c r="L16" i="3"/>
  <c r="AB15" i="3"/>
  <c r="T15" i="3"/>
  <c r="L15" i="3"/>
  <c r="AB14" i="3"/>
  <c r="T14" i="3"/>
  <c r="L14" i="3"/>
  <c r="AB13" i="3"/>
  <c r="T13" i="3"/>
  <c r="L13" i="3"/>
  <c r="AB12" i="3"/>
  <c r="T12" i="3"/>
  <c r="L12" i="3"/>
  <c r="AB11" i="3"/>
  <c r="T11" i="3"/>
  <c r="L11" i="3"/>
  <c r="AB10" i="3"/>
  <c r="T10" i="3"/>
  <c r="L10" i="3"/>
  <c r="AB9" i="3"/>
  <c r="T9" i="3"/>
  <c r="L9" i="3"/>
  <c r="AB8" i="3"/>
  <c r="T8" i="3"/>
  <c r="L8" i="3"/>
  <c r="AB7" i="3"/>
  <c r="T7" i="3"/>
  <c r="L7" i="3"/>
  <c r="AB6" i="3"/>
  <c r="T6" i="3"/>
  <c r="O4" i="3"/>
  <c r="AB3" i="3"/>
  <c r="AB4" i="3"/>
  <c r="T3" i="3"/>
  <c r="T4" i="3"/>
  <c r="L3" i="3"/>
  <c r="L4" i="3"/>
  <c r="L5" i="3"/>
  <c r="AA3" i="3"/>
  <c r="AA4" i="3"/>
  <c r="K5" i="3"/>
  <c r="K13" i="3"/>
  <c r="K9" i="3"/>
  <c r="K17" i="3"/>
  <c r="K11" i="3"/>
  <c r="AI4" i="3"/>
  <c r="K10" i="3"/>
  <c r="O5" i="3"/>
  <c r="K16" i="3"/>
  <c r="V4" i="3"/>
  <c r="E20" i="2"/>
  <c r="E22" i="3"/>
  <c r="AL9" i="11" l="1"/>
  <c r="AL7" i="11"/>
  <c r="AL3" i="11"/>
  <c r="AL10" i="11"/>
  <c r="AL11" i="11"/>
  <c r="AL8" i="11"/>
  <c r="AL4" i="11"/>
  <c r="AL15" i="11"/>
  <c r="AL13" i="11"/>
  <c r="AL6" i="11"/>
  <c r="AL16" i="11"/>
  <c r="AL12" i="11"/>
  <c r="AL14" i="11"/>
  <c r="AL17" i="11"/>
  <c r="N17" i="7"/>
  <c r="G8" i="7"/>
  <c r="AH20" i="3"/>
  <c r="AG11" i="7"/>
  <c r="H10" i="6"/>
  <c r="N22" i="3"/>
  <c r="N13" i="7" s="1"/>
  <c r="I9" i="6"/>
  <c r="G14" i="7"/>
  <c r="I3" i="6"/>
  <c r="G13" i="7"/>
  <c r="G17" i="7"/>
  <c r="AE4" i="6"/>
  <c r="H6" i="7"/>
  <c r="G16" i="7"/>
  <c r="AC7" i="6"/>
  <c r="AC19" i="3"/>
  <c r="AC23" i="3" s="1"/>
  <c r="M20" i="3"/>
  <c r="M13" i="6" s="1"/>
  <c r="AG11" i="6"/>
  <c r="AG17" i="7"/>
  <c r="AG13" i="7"/>
  <c r="AG7" i="6"/>
  <c r="AG9" i="6"/>
  <c r="AG13" i="6"/>
  <c r="AG8" i="7"/>
  <c r="AG7" i="7"/>
  <c r="AG10" i="7"/>
  <c r="AG12" i="6"/>
  <c r="AG17" i="6"/>
  <c r="AG15" i="6"/>
  <c r="AG14" i="6"/>
  <c r="AG3" i="6"/>
  <c r="AE8" i="7"/>
  <c r="S11" i="6"/>
  <c r="AG4" i="6"/>
  <c r="S8" i="6"/>
  <c r="S8" i="7"/>
  <c r="AG3" i="7"/>
  <c r="AE12" i="7"/>
  <c r="R14" i="7"/>
  <c r="R14" i="6"/>
  <c r="R7" i="7"/>
  <c r="R7" i="6"/>
  <c r="Z15" i="7"/>
  <c r="Z15" i="6"/>
  <c r="Z13" i="6"/>
  <c r="Z13" i="7"/>
  <c r="AH10" i="7"/>
  <c r="AH10" i="6"/>
  <c r="AH7" i="7"/>
  <c r="AH7" i="6"/>
  <c r="U22" i="3"/>
  <c r="AG14" i="7"/>
  <c r="K19" i="3"/>
  <c r="K23" i="3" s="1"/>
  <c r="AF5" i="7"/>
  <c r="J13" i="7"/>
  <c r="J3" i="6"/>
  <c r="AG4" i="7"/>
  <c r="S15" i="6"/>
  <c r="AC21" i="3"/>
  <c r="AD21" i="3"/>
  <c r="N15" i="7"/>
  <c r="N13" i="6"/>
  <c r="N15" i="6"/>
  <c r="N6" i="6"/>
  <c r="N7" i="6"/>
  <c r="I3" i="7"/>
  <c r="H4" i="7"/>
  <c r="H14" i="7"/>
  <c r="H9" i="7"/>
  <c r="H16" i="6"/>
  <c r="G16" i="6"/>
  <c r="G9" i="6"/>
  <c r="G10" i="6"/>
  <c r="AG8" i="6"/>
  <c r="AE9" i="7"/>
  <c r="AE9" i="6"/>
  <c r="AE19" i="3"/>
  <c r="AE23" i="3" s="1"/>
  <c r="AE13" i="7"/>
  <c r="AE13" i="6"/>
  <c r="AG16" i="7"/>
  <c r="AG16" i="6"/>
  <c r="AE14" i="6"/>
  <c r="AG9" i="7"/>
  <c r="U16" i="6"/>
  <c r="AD20" i="3"/>
  <c r="M19" i="3"/>
  <c r="M23" i="3" s="1"/>
  <c r="F8" i="6"/>
  <c r="F9" i="6"/>
  <c r="F3" i="7"/>
  <c r="AG10" i="6"/>
  <c r="S17" i="7"/>
  <c r="S4" i="6"/>
  <c r="S9" i="6"/>
  <c r="S13" i="7"/>
  <c r="S17" i="6"/>
  <c r="S4" i="7"/>
  <c r="S13" i="6"/>
  <c r="S5" i="7"/>
  <c r="S6" i="7"/>
  <c r="S11" i="7"/>
  <c r="S5" i="6"/>
  <c r="S15" i="7"/>
  <c r="Y21" i="3"/>
  <c r="AE5" i="7"/>
  <c r="AG12" i="7"/>
  <c r="AE16" i="6"/>
  <c r="AG15" i="7"/>
  <c r="V19" i="3"/>
  <c r="V23" i="3" s="1"/>
  <c r="O20" i="3"/>
  <c r="AD22" i="3"/>
  <c r="M21" i="3"/>
  <c r="AE6" i="7"/>
  <c r="AE17" i="7"/>
  <c r="AE14" i="7"/>
  <c r="AE6" i="6"/>
  <c r="AE17" i="6"/>
  <c r="AE5" i="6"/>
  <c r="AE8" i="6"/>
  <c r="AE10" i="7"/>
  <c r="AE4" i="7"/>
  <c r="AE10" i="6"/>
  <c r="AE3" i="6"/>
  <c r="AE12" i="6"/>
  <c r="S6" i="6"/>
  <c r="AE16" i="7"/>
  <c r="R11" i="7"/>
  <c r="R11" i="6"/>
  <c r="R16" i="7"/>
  <c r="R16" i="6"/>
  <c r="Z16" i="7"/>
  <c r="Z16" i="6"/>
  <c r="Z17" i="6"/>
  <c r="Z17" i="7"/>
  <c r="AH5" i="6"/>
  <c r="AH5" i="7"/>
  <c r="AH8" i="6"/>
  <c r="AH8" i="7"/>
  <c r="G12" i="6"/>
  <c r="AD12" i="7"/>
  <c r="S7" i="7"/>
  <c r="S7" i="6"/>
  <c r="AD9" i="6"/>
  <c r="N14" i="7"/>
  <c r="N14" i="6"/>
  <c r="AE21" i="3"/>
  <c r="AE7" i="6"/>
  <c r="AE7" i="7"/>
  <c r="R5" i="6"/>
  <c r="R5" i="7"/>
  <c r="R12" i="7"/>
  <c r="R12" i="6"/>
  <c r="Z8" i="7"/>
  <c r="Z8" i="6"/>
  <c r="Z14" i="7"/>
  <c r="Z14" i="6"/>
  <c r="AH17" i="7"/>
  <c r="AH17" i="6"/>
  <c r="AH4" i="7"/>
  <c r="AH4" i="6"/>
  <c r="S16" i="7"/>
  <c r="S16" i="6"/>
  <c r="AD5" i="7"/>
  <c r="AD5" i="6"/>
  <c r="N8" i="7"/>
  <c r="N8" i="6"/>
  <c r="S10" i="7"/>
  <c r="S10" i="6"/>
  <c r="R4" i="7"/>
  <c r="R4" i="6"/>
  <c r="R8" i="6"/>
  <c r="R8" i="7"/>
  <c r="Z12" i="7"/>
  <c r="Z12" i="6"/>
  <c r="Z10" i="7"/>
  <c r="Z10" i="6"/>
  <c r="AH14" i="7"/>
  <c r="AH14" i="6"/>
  <c r="AH21" i="3"/>
  <c r="AH3" i="6"/>
  <c r="AH3" i="7"/>
  <c r="G17" i="6"/>
  <c r="F16" i="6"/>
  <c r="S21" i="3"/>
  <c r="S3" i="7"/>
  <c r="S3" i="6"/>
  <c r="AE11" i="6"/>
  <c r="AE11" i="7"/>
  <c r="S14" i="7"/>
  <c r="S14" i="6"/>
  <c r="R10" i="7"/>
  <c r="R10" i="6"/>
  <c r="R15" i="7"/>
  <c r="R15" i="6"/>
  <c r="Z11" i="6"/>
  <c r="Z11" i="7"/>
  <c r="Z9" i="7"/>
  <c r="Z9" i="6"/>
  <c r="AH9" i="6"/>
  <c r="AH9" i="7"/>
  <c r="AH15" i="7"/>
  <c r="AH15" i="6"/>
  <c r="AD17" i="7"/>
  <c r="AD17" i="6"/>
  <c r="N19" i="3"/>
  <c r="N23" i="3" s="1"/>
  <c r="N3" i="6"/>
  <c r="N3" i="7"/>
  <c r="N5" i="7"/>
  <c r="N5" i="6"/>
  <c r="N12" i="6"/>
  <c r="N12" i="7"/>
  <c r="AD4" i="7"/>
  <c r="AD4" i="6"/>
  <c r="R13" i="7"/>
  <c r="R13" i="6"/>
  <c r="R6" i="7"/>
  <c r="R6" i="6"/>
  <c r="Z7" i="7"/>
  <c r="Z7" i="6"/>
  <c r="Z4" i="7"/>
  <c r="Z4" i="6"/>
  <c r="AH13" i="7"/>
  <c r="AH13" i="6"/>
  <c r="V11" i="7"/>
  <c r="N10" i="7"/>
  <c r="N10" i="6"/>
  <c r="S12" i="6"/>
  <c r="S12" i="7"/>
  <c r="AD10" i="7"/>
  <c r="AD10" i="6"/>
  <c r="N4" i="7"/>
  <c r="N4" i="6"/>
  <c r="AG5" i="7"/>
  <c r="AG5" i="6"/>
  <c r="AE15" i="7"/>
  <c r="AE15" i="6"/>
  <c r="AD19" i="3"/>
  <c r="AD23" i="3" s="1"/>
  <c r="AD3" i="6"/>
  <c r="AD3" i="7"/>
  <c r="R17" i="6"/>
  <c r="R17" i="7"/>
  <c r="R21" i="3"/>
  <c r="R3" i="6"/>
  <c r="R3" i="7"/>
  <c r="Z6" i="6"/>
  <c r="Z6" i="7"/>
  <c r="AH11" i="7"/>
  <c r="AH11" i="6"/>
  <c r="AH16" i="7"/>
  <c r="AH16" i="6"/>
  <c r="AD14" i="7"/>
  <c r="AD14" i="6"/>
  <c r="N11" i="7"/>
  <c r="N11" i="6"/>
  <c r="AG6" i="7"/>
  <c r="AG6" i="6"/>
  <c r="N16" i="7"/>
  <c r="N16" i="6"/>
  <c r="R9" i="6"/>
  <c r="R9" i="7"/>
  <c r="Z21" i="3"/>
  <c r="Z3" i="7"/>
  <c r="Z3" i="6"/>
  <c r="Z5" i="6"/>
  <c r="Z5" i="7"/>
  <c r="AH6" i="7"/>
  <c r="AH6" i="6"/>
  <c r="AH12" i="7"/>
  <c r="AH12" i="6"/>
  <c r="F17" i="6"/>
  <c r="F4" i="6"/>
  <c r="E9" i="6"/>
  <c r="H4" i="6"/>
  <c r="E5" i="6"/>
  <c r="E7" i="6"/>
  <c r="I15" i="7"/>
  <c r="H5" i="6"/>
  <c r="G6" i="7"/>
  <c r="E17" i="6"/>
  <c r="J5" i="6"/>
  <c r="G11" i="7"/>
  <c r="G3" i="7"/>
  <c r="G5" i="6"/>
  <c r="G5" i="7"/>
  <c r="G15" i="7"/>
  <c r="G3" i="6"/>
  <c r="G11" i="6"/>
  <c r="G15" i="6"/>
  <c r="H17" i="7"/>
  <c r="E6" i="7"/>
  <c r="J12" i="7"/>
  <c r="J4" i="6"/>
  <c r="E4" i="6"/>
  <c r="J5" i="7"/>
  <c r="H7" i="7"/>
  <c r="G7" i="7"/>
  <c r="F5" i="6"/>
  <c r="F13" i="6"/>
  <c r="H14" i="6"/>
  <c r="E15" i="6"/>
  <c r="F11" i="7"/>
  <c r="F11" i="6"/>
  <c r="I17" i="7"/>
  <c r="I4" i="6"/>
  <c r="H10" i="7"/>
  <c r="F6" i="6"/>
  <c r="E12" i="6"/>
  <c r="J9" i="7"/>
  <c r="F4" i="7"/>
  <c r="I5" i="7"/>
  <c r="H5" i="7"/>
  <c r="J8" i="6"/>
  <c r="J7" i="7"/>
  <c r="I8" i="7"/>
  <c r="E4" i="7"/>
  <c r="G10" i="7"/>
  <c r="I12" i="7"/>
  <c r="G14" i="6"/>
  <c r="E13" i="7"/>
  <c r="J9" i="6"/>
  <c r="E17" i="7"/>
  <c r="E9" i="7"/>
  <c r="E10" i="7"/>
  <c r="E12" i="7"/>
  <c r="J14" i="7"/>
  <c r="H8" i="7"/>
  <c r="F10" i="7"/>
  <c r="H12" i="7"/>
  <c r="J15" i="7"/>
  <c r="E3" i="7"/>
  <c r="F15" i="7"/>
  <c r="G9" i="7"/>
  <c r="H7" i="6"/>
  <c r="H3" i="7"/>
  <c r="G4" i="7"/>
  <c r="H13" i="6"/>
  <c r="G4" i="6"/>
  <c r="J10" i="7"/>
  <c r="H12" i="6"/>
  <c r="E14" i="7"/>
  <c r="I8" i="6"/>
  <c r="F8" i="7"/>
  <c r="F10" i="6"/>
  <c r="I11" i="6"/>
  <c r="I11" i="7"/>
  <c r="H17" i="6"/>
  <c r="F17" i="7"/>
  <c r="J16" i="7"/>
  <c r="J11" i="7"/>
  <c r="J11" i="6"/>
  <c r="I6" i="7"/>
  <c r="H6" i="6"/>
  <c r="G8" i="6"/>
  <c r="I6" i="6"/>
  <c r="I7" i="7"/>
  <c r="J14" i="6"/>
  <c r="I5" i="6"/>
  <c r="I9" i="7"/>
  <c r="I10" i="7"/>
  <c r="I12" i="6"/>
  <c r="E7" i="7"/>
  <c r="J12" i="6"/>
  <c r="G12" i="7"/>
  <c r="I15" i="6"/>
  <c r="H15" i="7"/>
  <c r="F15" i="6"/>
  <c r="J13" i="6"/>
  <c r="J7" i="6"/>
  <c r="E6" i="6"/>
  <c r="G6" i="6"/>
  <c r="F6" i="7"/>
  <c r="E5" i="7"/>
  <c r="J17" i="6"/>
  <c r="I16" i="6"/>
  <c r="J4" i="7"/>
  <c r="F14" i="6"/>
  <c r="I7" i="6"/>
  <c r="I13" i="7"/>
  <c r="H13" i="7"/>
  <c r="G13" i="6"/>
  <c r="J6" i="7"/>
  <c r="F9" i="7"/>
  <c r="E14" i="6"/>
  <c r="I4" i="7"/>
  <c r="E8" i="6"/>
  <c r="I13" i="6"/>
  <c r="F3" i="6"/>
  <c r="E10" i="6"/>
  <c r="E11" i="7"/>
  <c r="E11" i="6"/>
  <c r="H11" i="7"/>
  <c r="H11" i="6"/>
  <c r="F16" i="7"/>
  <c r="J3" i="7"/>
  <c r="H15" i="6"/>
  <c r="E8" i="7"/>
  <c r="F12" i="7"/>
  <c r="J10" i="6"/>
  <c r="I10" i="6"/>
  <c r="J6" i="6"/>
  <c r="E13" i="6"/>
  <c r="H16" i="7"/>
  <c r="J17" i="7"/>
  <c r="E16" i="7"/>
  <c r="F14" i="7"/>
  <c r="E16" i="6"/>
  <c r="F13" i="7"/>
  <c r="E3" i="6"/>
  <c r="F7" i="7"/>
  <c r="E15" i="7"/>
  <c r="H3" i="6"/>
  <c r="J16" i="6"/>
  <c r="J15" i="6"/>
  <c r="H9" i="6"/>
  <c r="F7" i="6"/>
  <c r="J8" i="7"/>
  <c r="I16" i="7"/>
  <c r="I14" i="7"/>
  <c r="I17" i="6"/>
  <c r="AI21" i="3"/>
  <c r="AI19" i="3"/>
  <c r="AI23" i="3" s="1"/>
  <c r="AB22" i="3"/>
  <c r="AB21" i="3"/>
  <c r="AB20" i="3"/>
  <c r="AB19" i="3"/>
  <c r="AB23" i="3" s="1"/>
  <c r="AC20" i="3"/>
  <c r="AC8" i="6" s="1"/>
  <c r="Y22" i="3"/>
  <c r="K21" i="3"/>
  <c r="AA21" i="3"/>
  <c r="AA20" i="3"/>
  <c r="AA19" i="3"/>
  <c r="AA23" i="3" s="1"/>
  <c r="AA22" i="3"/>
  <c r="AF20" i="3"/>
  <c r="AF19" i="3"/>
  <c r="AF23" i="3" s="1"/>
  <c r="AF22" i="3"/>
  <c r="AF21" i="3"/>
  <c r="Y19" i="3"/>
  <c r="Y23" i="3" s="1"/>
  <c r="U19" i="3"/>
  <c r="U23" i="3" s="1"/>
  <c r="X20" i="3"/>
  <c r="X16" i="7" s="1"/>
  <c r="X19" i="3"/>
  <c r="X23" i="3" s="1"/>
  <c r="X22" i="3"/>
  <c r="X21" i="3"/>
  <c r="V20" i="3"/>
  <c r="Y20" i="3"/>
  <c r="U20" i="3"/>
  <c r="U17" i="7" s="1"/>
  <c r="O19" i="3"/>
  <c r="O23" i="3" s="1"/>
  <c r="O21" i="3"/>
  <c r="P20" i="3"/>
  <c r="P19" i="3"/>
  <c r="P23" i="3" s="1"/>
  <c r="P22" i="3"/>
  <c r="P21" i="3"/>
  <c r="V22" i="3"/>
  <c r="K22" i="3"/>
  <c r="K11" i="7" s="1"/>
  <c r="U21" i="3"/>
  <c r="L22" i="3"/>
  <c r="L21" i="3"/>
  <c r="L20" i="3"/>
  <c r="L16" i="6" s="1"/>
  <c r="L19" i="3"/>
  <c r="L23" i="3" s="1"/>
  <c r="W19" i="3"/>
  <c r="W23" i="3" s="1"/>
  <c r="W22" i="3"/>
  <c r="W21" i="3"/>
  <c r="W20" i="3"/>
  <c r="W15" i="6" s="1"/>
  <c r="K20" i="3"/>
  <c r="V21" i="3"/>
  <c r="O22" i="3"/>
  <c r="O4" i="6" s="1"/>
  <c r="AI22" i="3"/>
  <c r="M22" i="3"/>
  <c r="M14" i="7" s="1"/>
  <c r="AC22" i="3"/>
  <c r="T22" i="3"/>
  <c r="T21" i="3"/>
  <c r="T20" i="3"/>
  <c r="T19" i="3"/>
  <c r="T23" i="3" s="1"/>
  <c r="Q20" i="3"/>
  <c r="Q19" i="3"/>
  <c r="Q23" i="3" s="1"/>
  <c r="Q22" i="3"/>
  <c r="Q21" i="3"/>
  <c r="AI20" i="3"/>
  <c r="AI10" i="7" l="1"/>
  <c r="P15" i="7"/>
  <c r="AF14" i="6"/>
  <c r="AD9" i="7"/>
  <c r="M9" i="6"/>
  <c r="AD8" i="6"/>
  <c r="N7" i="7"/>
  <c r="N18" i="7" s="1"/>
  <c r="N9" i="7"/>
  <c r="N6" i="7"/>
  <c r="I21" i="6"/>
  <c r="N9" i="6"/>
  <c r="Q9" i="6"/>
  <c r="K15" i="7"/>
  <c r="AD13" i="7"/>
  <c r="W6" i="6"/>
  <c r="Y5" i="7"/>
  <c r="AD12" i="6"/>
  <c r="X13" i="7"/>
  <c r="AD13" i="6"/>
  <c r="N17" i="6"/>
  <c r="V12" i="6"/>
  <c r="AE21" i="7"/>
  <c r="Y14" i="6"/>
  <c r="K13" i="7"/>
  <c r="K16" i="7"/>
  <c r="AC7" i="7"/>
  <c r="Y15" i="7"/>
  <c r="AA13" i="6"/>
  <c r="AA11" i="6"/>
  <c r="AA15" i="7"/>
  <c r="AA7" i="7"/>
  <c r="AA13" i="7"/>
  <c r="AA7" i="6"/>
  <c r="AA6" i="6"/>
  <c r="AA11" i="7"/>
  <c r="AA9" i="6"/>
  <c r="AA9" i="7"/>
  <c r="AA6" i="7"/>
  <c r="AA15" i="6"/>
  <c r="AA16" i="6"/>
  <c r="AA4" i="6"/>
  <c r="AA17" i="6"/>
  <c r="AA3" i="6"/>
  <c r="AA4" i="7"/>
  <c r="AA14" i="6"/>
  <c r="AA3" i="7"/>
  <c r="AA17" i="7"/>
  <c r="Q5" i="6"/>
  <c r="Q9" i="7"/>
  <c r="K17" i="7"/>
  <c r="AB3" i="6"/>
  <c r="I21" i="7"/>
  <c r="V10" i="6"/>
  <c r="AA10" i="6"/>
  <c r="AG20" i="6"/>
  <c r="V6" i="7"/>
  <c r="Q5" i="7"/>
  <c r="W4" i="6"/>
  <c r="AA14" i="7"/>
  <c r="W6" i="7"/>
  <c r="M9" i="7"/>
  <c r="X11" i="6"/>
  <c r="AI14" i="6"/>
  <c r="M8" i="7"/>
  <c r="AF3" i="6"/>
  <c r="AF8" i="6"/>
  <c r="Y12" i="6"/>
  <c r="L11" i="7"/>
  <c r="T5" i="6"/>
  <c r="T5" i="7"/>
  <c r="T12" i="7"/>
  <c r="T8" i="6"/>
  <c r="T7" i="6"/>
  <c r="T17" i="6"/>
  <c r="T14" i="7"/>
  <c r="T4" i="7"/>
  <c r="T7" i="7"/>
  <c r="T13" i="7"/>
  <c r="T12" i="6"/>
  <c r="T13" i="6"/>
  <c r="T14" i="6"/>
  <c r="T10" i="7"/>
  <c r="T3" i="7"/>
  <c r="T6" i="7"/>
  <c r="T9" i="7"/>
  <c r="T10" i="6"/>
  <c r="T3" i="6"/>
  <c r="T9" i="6"/>
  <c r="T15" i="6"/>
  <c r="T17" i="7"/>
  <c r="T4" i="6"/>
  <c r="T16" i="6"/>
  <c r="Q13" i="7"/>
  <c r="X17" i="6"/>
  <c r="X8" i="7"/>
  <c r="X9" i="7"/>
  <c r="X3" i="6"/>
  <c r="X7" i="6"/>
  <c r="X6" i="6"/>
  <c r="X5" i="6"/>
  <c r="X9" i="6"/>
  <c r="X7" i="7"/>
  <c r="X8" i="6"/>
  <c r="X5" i="7"/>
  <c r="X12" i="7"/>
  <c r="X11" i="7"/>
  <c r="X12" i="6"/>
  <c r="X17" i="7"/>
  <c r="X15" i="6"/>
  <c r="X6" i="7"/>
  <c r="X13" i="6"/>
  <c r="X4" i="7"/>
  <c r="X3" i="7"/>
  <c r="I18" i="7"/>
  <c r="F20" i="7"/>
  <c r="J20" i="6"/>
  <c r="Z21" i="6"/>
  <c r="Z19" i="6"/>
  <c r="Z22" i="6" s="1"/>
  <c r="Z20" i="6"/>
  <c r="V12" i="7"/>
  <c r="AA10" i="7"/>
  <c r="Q4" i="6"/>
  <c r="V6" i="6"/>
  <c r="K12" i="7"/>
  <c r="S21" i="6"/>
  <c r="S20" i="6"/>
  <c r="S19" i="6"/>
  <c r="S22" i="6" s="1"/>
  <c r="W4" i="7"/>
  <c r="AF9" i="6"/>
  <c r="L12" i="7"/>
  <c r="AB8" i="6"/>
  <c r="AA8" i="6"/>
  <c r="M8" i="6"/>
  <c r="V17" i="6"/>
  <c r="W11" i="6"/>
  <c r="X14" i="6"/>
  <c r="U7" i="7"/>
  <c r="O7" i="6"/>
  <c r="AF14" i="7"/>
  <c r="AH21" i="6"/>
  <c r="AH19" i="6"/>
  <c r="AH22" i="6" s="1"/>
  <c r="AH20" i="6"/>
  <c r="X16" i="6"/>
  <c r="M5" i="7"/>
  <c r="M16" i="7"/>
  <c r="M17" i="7"/>
  <c r="M12" i="6"/>
  <c r="M7" i="6"/>
  <c r="M16" i="6"/>
  <c r="M17" i="6"/>
  <c r="M6" i="7"/>
  <c r="M5" i="6"/>
  <c r="M15" i="7"/>
  <c r="M6" i="6"/>
  <c r="M10" i="6"/>
  <c r="M13" i="7"/>
  <c r="M15" i="6"/>
  <c r="M10" i="7"/>
  <c r="M14" i="6"/>
  <c r="M7" i="7"/>
  <c r="M12" i="7"/>
  <c r="L6" i="6"/>
  <c r="L6" i="7"/>
  <c r="L7" i="6"/>
  <c r="L13" i="7"/>
  <c r="L5" i="7"/>
  <c r="L14" i="7"/>
  <c r="L13" i="6"/>
  <c r="L5" i="6"/>
  <c r="L4" i="6"/>
  <c r="L8" i="6"/>
  <c r="L9" i="6"/>
  <c r="L4" i="7"/>
  <c r="L14" i="6"/>
  <c r="L9" i="7"/>
  <c r="L15" i="6"/>
  <c r="L10" i="7"/>
  <c r="L16" i="7"/>
  <c r="L11" i="6"/>
  <c r="L15" i="7"/>
  <c r="L10" i="6"/>
  <c r="L7" i="7"/>
  <c r="L17" i="6"/>
  <c r="L8" i="7"/>
  <c r="L12" i="6"/>
  <c r="AC5" i="7"/>
  <c r="AC3" i="6"/>
  <c r="AC5" i="6"/>
  <c r="AC3" i="7"/>
  <c r="AC15" i="7"/>
  <c r="AC16" i="7"/>
  <c r="AC17" i="7"/>
  <c r="AC10" i="7"/>
  <c r="AC14" i="7"/>
  <c r="AC4" i="6"/>
  <c r="AC17" i="6"/>
  <c r="AC10" i="6"/>
  <c r="AC14" i="6"/>
  <c r="AC15" i="6"/>
  <c r="AC4" i="7"/>
  <c r="AC11" i="7"/>
  <c r="AC8" i="7"/>
  <c r="AC6" i="7"/>
  <c r="AC11" i="6"/>
  <c r="AC16" i="6"/>
  <c r="AC13" i="6"/>
  <c r="AC12" i="6"/>
  <c r="Z21" i="7"/>
  <c r="Z18" i="7"/>
  <c r="Z19" i="7"/>
  <c r="Z20" i="7"/>
  <c r="V10" i="7"/>
  <c r="AA12" i="7"/>
  <c r="Q4" i="7"/>
  <c r="Q15" i="6"/>
  <c r="V16" i="7"/>
  <c r="V5" i="6"/>
  <c r="U5" i="6"/>
  <c r="X10" i="6"/>
  <c r="P12" i="7"/>
  <c r="Y9" i="6"/>
  <c r="AA8" i="7"/>
  <c r="X4" i="6"/>
  <c r="AC9" i="6"/>
  <c r="W11" i="7"/>
  <c r="W7" i="6"/>
  <c r="X14" i="7"/>
  <c r="AB4" i="7"/>
  <c r="U4" i="6"/>
  <c r="O7" i="7"/>
  <c r="Q14" i="7"/>
  <c r="Q6" i="6"/>
  <c r="Q7" i="7"/>
  <c r="Q14" i="6"/>
  <c r="Q6" i="7"/>
  <c r="Q17" i="6"/>
  <c r="Q10" i="6"/>
  <c r="Q16" i="6"/>
  <c r="Q8" i="6"/>
  <c r="Q7" i="6"/>
  <c r="Q12" i="6"/>
  <c r="Q10" i="7"/>
  <c r="Q12" i="7"/>
  <c r="Q16" i="7"/>
  <c r="Q17" i="7"/>
  <c r="Q8" i="7"/>
  <c r="Q3" i="7"/>
  <c r="Q3" i="6"/>
  <c r="Q11" i="6"/>
  <c r="K7" i="6"/>
  <c r="K7" i="7"/>
  <c r="K3" i="7"/>
  <c r="K8" i="7"/>
  <c r="K4" i="7"/>
  <c r="K8" i="6"/>
  <c r="K4" i="6"/>
  <c r="K3" i="6"/>
  <c r="K16" i="6"/>
  <c r="K6" i="6"/>
  <c r="K13" i="6"/>
  <c r="K17" i="6"/>
  <c r="K15" i="6"/>
  <c r="K5" i="6"/>
  <c r="K9" i="6"/>
  <c r="K5" i="7"/>
  <c r="K14" i="6"/>
  <c r="K14" i="7"/>
  <c r="K12" i="6"/>
  <c r="K6" i="7"/>
  <c r="K9" i="7"/>
  <c r="K11" i="6"/>
  <c r="AF6" i="7"/>
  <c r="AF4" i="7"/>
  <c r="AF6" i="6"/>
  <c r="AF11" i="6"/>
  <c r="AF17" i="7"/>
  <c r="AF16" i="7"/>
  <c r="AF15" i="7"/>
  <c r="AF11" i="7"/>
  <c r="AF10" i="6"/>
  <c r="AF17" i="6"/>
  <c r="AF16" i="6"/>
  <c r="AF13" i="7"/>
  <c r="AF12" i="7"/>
  <c r="AF8" i="7"/>
  <c r="AF3" i="7"/>
  <c r="AF10" i="7"/>
  <c r="AF7" i="7"/>
  <c r="AF13" i="6"/>
  <c r="AF15" i="6"/>
  <c r="AF9" i="7"/>
  <c r="AF5" i="6"/>
  <c r="J21" i="6"/>
  <c r="AA12" i="6"/>
  <c r="AI10" i="6"/>
  <c r="N21" i="7"/>
  <c r="N19" i="7"/>
  <c r="N20" i="7"/>
  <c r="V14" i="6"/>
  <c r="U5" i="7"/>
  <c r="X10" i="7"/>
  <c r="T16" i="7"/>
  <c r="AC9" i="7"/>
  <c r="T15" i="7"/>
  <c r="Q11" i="7"/>
  <c r="T8" i="7"/>
  <c r="U17" i="6"/>
  <c r="X15" i="7"/>
  <c r="W9" i="7"/>
  <c r="AB10" i="6"/>
  <c r="P15" i="6"/>
  <c r="P14" i="7"/>
  <c r="P13" i="7"/>
  <c r="P4" i="6"/>
  <c r="P11" i="6"/>
  <c r="P16" i="7"/>
  <c r="P7" i="6"/>
  <c r="P10" i="6"/>
  <c r="P14" i="6"/>
  <c r="P13" i="6"/>
  <c r="P4" i="7"/>
  <c r="P11" i="7"/>
  <c r="P16" i="6"/>
  <c r="P9" i="7"/>
  <c r="P7" i="7"/>
  <c r="P5" i="6"/>
  <c r="P8" i="7"/>
  <c r="P9" i="6"/>
  <c r="P10" i="7"/>
  <c r="P6" i="7"/>
  <c r="P5" i="7"/>
  <c r="P3" i="7"/>
  <c r="P6" i="6"/>
  <c r="P3" i="6"/>
  <c r="P12" i="6"/>
  <c r="Y17" i="7"/>
  <c r="Y16" i="7"/>
  <c r="Y17" i="6"/>
  <c r="Y16" i="6"/>
  <c r="Y3" i="6"/>
  <c r="Y3" i="7"/>
  <c r="Y4" i="7"/>
  <c r="Y8" i="6"/>
  <c r="Y10" i="7"/>
  <c r="Y13" i="7"/>
  <c r="Y11" i="7"/>
  <c r="Y10" i="6"/>
  <c r="Y13" i="6"/>
  <c r="Y7" i="7"/>
  <c r="Y6" i="6"/>
  <c r="Y11" i="6"/>
  <c r="Y12" i="7"/>
  <c r="Y6" i="7"/>
  <c r="Y9" i="7"/>
  <c r="Y7" i="6"/>
  <c r="Y5" i="6"/>
  <c r="Y14" i="7"/>
  <c r="Y4" i="6"/>
  <c r="Y15" i="6"/>
  <c r="Y8" i="7"/>
  <c r="AB5" i="6"/>
  <c r="AB5" i="7"/>
  <c r="AB6" i="6"/>
  <c r="AB7" i="7"/>
  <c r="AB15" i="7"/>
  <c r="AB17" i="6"/>
  <c r="AB12" i="7"/>
  <c r="AB16" i="7"/>
  <c r="AB9" i="6"/>
  <c r="AB14" i="7"/>
  <c r="AB7" i="6"/>
  <c r="AB9" i="7"/>
  <c r="AB12" i="6"/>
  <c r="AB11" i="7"/>
  <c r="AB16" i="6"/>
  <c r="AB8" i="7"/>
  <c r="AB10" i="7"/>
  <c r="AB4" i="6"/>
  <c r="AB14" i="6"/>
  <c r="AB3" i="7"/>
  <c r="AB11" i="6"/>
  <c r="AB13" i="7"/>
  <c r="AB6" i="7"/>
  <c r="AB15" i="6"/>
  <c r="AB17" i="7"/>
  <c r="AA5" i="7"/>
  <c r="R21" i="7"/>
  <c r="R19" i="7"/>
  <c r="R20" i="7"/>
  <c r="R18" i="7"/>
  <c r="Q15" i="7"/>
  <c r="AB13" i="6"/>
  <c r="AC13" i="7"/>
  <c r="AF4" i="6"/>
  <c r="T11" i="7"/>
  <c r="K10" i="7"/>
  <c r="T6" i="6"/>
  <c r="P8" i="6"/>
  <c r="P17" i="6"/>
  <c r="L3" i="6"/>
  <c r="AA16" i="7"/>
  <c r="AI15" i="6"/>
  <c r="AI6" i="6"/>
  <c r="AI13" i="6"/>
  <c r="AI5" i="7"/>
  <c r="AI16" i="6"/>
  <c r="AI9" i="6"/>
  <c r="AI3" i="6"/>
  <c r="AI9" i="7"/>
  <c r="AI15" i="7"/>
  <c r="AI11" i="7"/>
  <c r="AI6" i="7"/>
  <c r="AI13" i="7"/>
  <c r="AI11" i="6"/>
  <c r="AI3" i="7"/>
  <c r="AI5" i="6"/>
  <c r="AI16" i="7"/>
  <c r="AI17" i="7"/>
  <c r="AI4" i="7"/>
  <c r="AI12" i="6"/>
  <c r="AI7" i="7"/>
  <c r="AI8" i="6"/>
  <c r="AI8" i="7"/>
  <c r="AI17" i="6"/>
  <c r="AI14" i="7"/>
  <c r="AI4" i="6"/>
  <c r="AI12" i="7"/>
  <c r="AI7" i="6"/>
  <c r="U3" i="6"/>
  <c r="U3" i="7"/>
  <c r="U6" i="7"/>
  <c r="U7" i="6"/>
  <c r="U13" i="6"/>
  <c r="U6" i="6"/>
  <c r="U9" i="6"/>
  <c r="U11" i="6"/>
  <c r="U14" i="7"/>
  <c r="U13" i="7"/>
  <c r="U8" i="7"/>
  <c r="U15" i="7"/>
  <c r="U10" i="6"/>
  <c r="U14" i="6"/>
  <c r="U12" i="7"/>
  <c r="U8" i="6"/>
  <c r="U10" i="7"/>
  <c r="U12" i="6"/>
  <c r="U4" i="7"/>
  <c r="U15" i="6"/>
  <c r="U16" i="7"/>
  <c r="U9" i="7"/>
  <c r="U11" i="7"/>
  <c r="O17" i="6"/>
  <c r="O4" i="7"/>
  <c r="O17" i="7"/>
  <c r="W8" i="7"/>
  <c r="W5" i="6"/>
  <c r="W17" i="7"/>
  <c r="W5" i="7"/>
  <c r="W16" i="7"/>
  <c r="W14" i="7"/>
  <c r="W16" i="6"/>
  <c r="W8" i="6"/>
  <c r="W12" i="6"/>
  <c r="W14" i="6"/>
  <c r="W17" i="6"/>
  <c r="W10" i="7"/>
  <c r="W12" i="7"/>
  <c r="W10" i="6"/>
  <c r="W3" i="6"/>
  <c r="W13" i="7"/>
  <c r="W13" i="6"/>
  <c r="W7" i="7"/>
  <c r="W3" i="7"/>
  <c r="V9" i="6"/>
  <c r="V9" i="7"/>
  <c r="V15" i="6"/>
  <c r="V13" i="6"/>
  <c r="V13" i="7"/>
  <c r="V3" i="7"/>
  <c r="V3" i="6"/>
  <c r="V15" i="7"/>
  <c r="V14" i="7"/>
  <c r="V7" i="7"/>
  <c r="V7" i="6"/>
  <c r="V4" i="7"/>
  <c r="V8" i="7"/>
  <c r="V4" i="6"/>
  <c r="V5" i="7"/>
  <c r="V8" i="6"/>
  <c r="V17" i="7"/>
  <c r="V16" i="6"/>
  <c r="AA5" i="6"/>
  <c r="Q13" i="6"/>
  <c r="R21" i="6"/>
  <c r="R19" i="6"/>
  <c r="R22" i="6" s="1"/>
  <c r="R20" i="6"/>
  <c r="W9" i="6"/>
  <c r="W15" i="7"/>
  <c r="V11" i="6"/>
  <c r="AC12" i="7"/>
  <c r="AF12" i="6"/>
  <c r="T11" i="6"/>
  <c r="AC6" i="6"/>
  <c r="L17" i="7"/>
  <c r="K10" i="6"/>
  <c r="AF7" i="6"/>
  <c r="AG21" i="7"/>
  <c r="AG19" i="7"/>
  <c r="AG18" i="7"/>
  <c r="AG20" i="7"/>
  <c r="P17" i="7"/>
  <c r="L3" i="7"/>
  <c r="AD6" i="7"/>
  <c r="AD8" i="7"/>
  <c r="AE20" i="7"/>
  <c r="S21" i="7"/>
  <c r="S19" i="7"/>
  <c r="S18" i="7"/>
  <c r="S20" i="7"/>
  <c r="AH21" i="7"/>
  <c r="AH18" i="7"/>
  <c r="AH20" i="7"/>
  <c r="AH19" i="7"/>
  <c r="O14" i="6"/>
  <c r="O8" i="7"/>
  <c r="O15" i="7"/>
  <c r="O11" i="7"/>
  <c r="O13" i="7"/>
  <c r="O11" i="6"/>
  <c r="O15" i="6"/>
  <c r="O6" i="6"/>
  <c r="O10" i="7"/>
  <c r="O3" i="6"/>
  <c r="O12" i="7"/>
  <c r="O3" i="7"/>
  <c r="O14" i="7"/>
  <c r="O9" i="7"/>
  <c r="O13" i="6"/>
  <c r="O6" i="7"/>
  <c r="O9" i="6"/>
  <c r="O16" i="7"/>
  <c r="O10" i="6"/>
  <c r="O8" i="6"/>
  <c r="O12" i="6"/>
  <c r="O16" i="6"/>
  <c r="M4" i="6"/>
  <c r="M3" i="6"/>
  <c r="M3" i="7"/>
  <c r="M4" i="7"/>
  <c r="M11" i="6"/>
  <c r="AE18" i="7"/>
  <c r="AE20" i="6"/>
  <c r="AE21" i="6"/>
  <c r="AD15" i="6"/>
  <c r="AD7" i="6"/>
  <c r="AD7" i="7"/>
  <c r="AD16" i="6"/>
  <c r="AD11" i="7"/>
  <c r="AD16" i="7"/>
  <c r="AD11" i="6"/>
  <c r="AD15" i="7"/>
  <c r="O5" i="6"/>
  <c r="M11" i="7"/>
  <c r="AE19" i="7"/>
  <c r="O5" i="7"/>
  <c r="AD6" i="6"/>
  <c r="AG21" i="6"/>
  <c r="AG19" i="6"/>
  <c r="AG22" i="6" s="1"/>
  <c r="AE19" i="6"/>
  <c r="AE22" i="6" s="1"/>
  <c r="I19" i="6"/>
  <c r="I22" i="6" s="1"/>
  <c r="G19" i="6"/>
  <c r="G22" i="6" s="1"/>
  <c r="F18" i="7"/>
  <c r="F19" i="7"/>
  <c r="I20" i="7"/>
  <c r="E21" i="6"/>
  <c r="E20" i="6"/>
  <c r="E19" i="6"/>
  <c r="E22" i="6" s="1"/>
  <c r="I20" i="6"/>
  <c r="J19" i="6"/>
  <c r="J22" i="6" s="1"/>
  <c r="G20" i="6"/>
  <c r="G21" i="6"/>
  <c r="F21" i="7"/>
  <c r="E19" i="7"/>
  <c r="E20" i="7"/>
  <c r="E18" i="7"/>
  <c r="E21" i="7"/>
  <c r="I19" i="7"/>
  <c r="J21" i="7"/>
  <c r="J19" i="7"/>
  <c r="J18" i="7"/>
  <c r="J20" i="7"/>
  <c r="H21" i="7"/>
  <c r="H18" i="7"/>
  <c r="H19" i="7"/>
  <c r="H20" i="7"/>
  <c r="H20" i="6"/>
  <c r="H21" i="6"/>
  <c r="H19" i="6"/>
  <c r="H22" i="6" s="1"/>
  <c r="F19" i="6"/>
  <c r="F22" i="6" s="1"/>
  <c r="F21" i="6"/>
  <c r="F20" i="6"/>
  <c r="G21" i="7"/>
  <c r="G18" i="7"/>
  <c r="G20" i="7"/>
  <c r="G19" i="7"/>
  <c r="AJ11" i="7" l="1"/>
  <c r="AK11" i="7" s="1"/>
  <c r="AJ12" i="7"/>
  <c r="N19" i="6"/>
  <c r="N22" i="6" s="1"/>
  <c r="AD18" i="7"/>
  <c r="AJ17" i="7"/>
  <c r="AK17" i="7" s="1"/>
  <c r="AJ14" i="7"/>
  <c r="AK14" i="7" s="1"/>
  <c r="AJ15" i="7"/>
  <c r="AK15" i="7" s="1"/>
  <c r="AJ5" i="7"/>
  <c r="AK5" i="7" s="1"/>
  <c r="N20" i="6"/>
  <c r="N21" i="6"/>
  <c r="AJ8" i="7"/>
  <c r="AK8" i="7" s="1"/>
  <c r="AD19" i="6"/>
  <c r="AD22" i="6" s="1"/>
  <c r="AJ6" i="7"/>
  <c r="AK6" i="7" s="1"/>
  <c r="Q20" i="6"/>
  <c r="AJ7" i="7"/>
  <c r="AJ13" i="7"/>
  <c r="AK13" i="7" s="1"/>
  <c r="O19" i="6"/>
  <c r="O22" i="6" s="1"/>
  <c r="AD20" i="7"/>
  <c r="AJ10" i="7"/>
  <c r="AD21" i="6"/>
  <c r="AI21" i="7"/>
  <c r="AI20" i="7"/>
  <c r="AI19" i="7"/>
  <c r="AI18" i="7"/>
  <c r="T21" i="6"/>
  <c r="T20" i="6"/>
  <c r="T19" i="6"/>
  <c r="T22" i="6" s="1"/>
  <c r="AB21" i="7"/>
  <c r="AB18" i="7"/>
  <c r="AB20" i="7"/>
  <c r="AB19" i="7"/>
  <c r="Q19" i="6"/>
  <c r="Q22" i="6" s="1"/>
  <c r="K21" i="7"/>
  <c r="K19" i="7"/>
  <c r="K18" i="7"/>
  <c r="K20" i="7"/>
  <c r="AC21" i="7"/>
  <c r="AC19" i="7"/>
  <c r="AC20" i="7"/>
  <c r="Q21" i="7"/>
  <c r="Q18" i="7"/>
  <c r="Q20" i="7"/>
  <c r="Q19" i="7"/>
  <c r="AJ9" i="7"/>
  <c r="AK9" i="7" s="1"/>
  <c r="AD20" i="6"/>
  <c r="Y21" i="7"/>
  <c r="Y18" i="7"/>
  <c r="Y20" i="7"/>
  <c r="Y19" i="7"/>
  <c r="K21" i="6"/>
  <c r="K20" i="6"/>
  <c r="K19" i="6"/>
  <c r="K22" i="6" s="1"/>
  <c r="AC19" i="6"/>
  <c r="AC22" i="6" s="1"/>
  <c r="AC21" i="6"/>
  <c r="AC20" i="6"/>
  <c r="W19" i="6"/>
  <c r="W22" i="6" s="1"/>
  <c r="U19" i="7"/>
  <c r="AI21" i="6"/>
  <c r="AI20" i="6"/>
  <c r="AI19" i="6"/>
  <c r="AI22" i="6" s="1"/>
  <c r="L21" i="6"/>
  <c r="L19" i="6"/>
  <c r="L22" i="6" s="1"/>
  <c r="L20" i="6"/>
  <c r="Y20" i="6"/>
  <c r="Y21" i="6"/>
  <c r="Y19" i="6"/>
  <c r="Y22" i="6" s="1"/>
  <c r="P21" i="7"/>
  <c r="P19" i="7"/>
  <c r="P20" i="7"/>
  <c r="P18" i="7"/>
  <c r="AJ4" i="7"/>
  <c r="AK4" i="7" s="1"/>
  <c r="M19" i="7"/>
  <c r="AA21" i="7"/>
  <c r="AA19" i="7"/>
  <c r="AA20" i="7"/>
  <c r="AA18" i="7"/>
  <c r="M19" i="6"/>
  <c r="M22" i="6" s="1"/>
  <c r="M20" i="6"/>
  <c r="M21" i="6"/>
  <c r="AD21" i="7"/>
  <c r="V21" i="7"/>
  <c r="V20" i="7"/>
  <c r="V19" i="7"/>
  <c r="V18" i="7"/>
  <c r="W21" i="7"/>
  <c r="W18" i="7"/>
  <c r="W20" i="7"/>
  <c r="W19" i="7"/>
  <c r="AJ16" i="7"/>
  <c r="AK16" i="7" s="1"/>
  <c r="AB21" i="6"/>
  <c r="AB20" i="6"/>
  <c r="AB19" i="6"/>
  <c r="AB22" i="6" s="1"/>
  <c r="O21" i="7"/>
  <c r="O19" i="7"/>
  <c r="O18" i="7"/>
  <c r="O20" i="7"/>
  <c r="W20" i="6"/>
  <c r="W21" i="6"/>
  <c r="U21" i="7"/>
  <c r="U20" i="7"/>
  <c r="U18" i="7"/>
  <c r="AC18" i="7"/>
  <c r="AF21" i="7"/>
  <c r="AF18" i="7"/>
  <c r="AF20" i="7"/>
  <c r="AF19" i="7"/>
  <c r="T21" i="7"/>
  <c r="T18" i="7"/>
  <c r="T20" i="7"/>
  <c r="T19" i="7"/>
  <c r="V19" i="6"/>
  <c r="V22" i="6" s="1"/>
  <c r="V21" i="6"/>
  <c r="V20" i="6"/>
  <c r="AJ3" i="7"/>
  <c r="L21" i="7"/>
  <c r="L18" i="7"/>
  <c r="L20" i="7"/>
  <c r="L19" i="7"/>
  <c r="U19" i="6"/>
  <c r="U22" i="6" s="1"/>
  <c r="U20" i="6"/>
  <c r="U21" i="6"/>
  <c r="AD19" i="7"/>
  <c r="Q21" i="6"/>
  <c r="X20" i="6"/>
  <c r="X21" i="6"/>
  <c r="X19" i="6"/>
  <c r="X22" i="6" s="1"/>
  <c r="AF20" i="6"/>
  <c r="AF21" i="6"/>
  <c r="AF19" i="6"/>
  <c r="AF22" i="6" s="1"/>
  <c r="O20" i="6"/>
  <c r="O21" i="6"/>
  <c r="M21" i="7"/>
  <c r="M20" i="7"/>
  <c r="M18" i="7"/>
  <c r="P20" i="6"/>
  <c r="P21" i="6"/>
  <c r="P19" i="6"/>
  <c r="P22" i="6" s="1"/>
  <c r="X21" i="7"/>
  <c r="X20" i="7"/>
  <c r="X19" i="7"/>
  <c r="X18" i="7"/>
  <c r="AA21" i="6"/>
  <c r="AA20" i="6"/>
  <c r="AA19" i="6"/>
  <c r="AA22" i="6" s="1"/>
  <c r="AK10" i="7"/>
  <c r="AK12" i="7"/>
  <c r="AK7" i="7"/>
  <c r="AJ21" i="7" l="1"/>
  <c r="AJ19" i="7"/>
  <c r="AJ20" i="7"/>
  <c r="AL3" i="7" s="1"/>
  <c r="AK3" i="7"/>
  <c r="AJ18" i="7"/>
  <c r="AL5" i="7"/>
  <c r="AL4" i="7" l="1"/>
  <c r="AL14" i="7"/>
  <c r="AL10" i="7"/>
  <c r="AL13" i="7"/>
  <c r="AL6" i="7"/>
  <c r="AL8" i="7"/>
  <c r="AL7" i="7"/>
  <c r="AL15" i="7"/>
  <c r="AL17" i="7"/>
  <c r="AL11" i="7"/>
  <c r="AL16" i="7"/>
  <c r="AL12" i="7"/>
  <c r="AL9" i="7"/>
  <c r="A8" i="11"/>
  <c r="A9" i="11"/>
  <c r="A10" i="11"/>
  <c r="A11" i="11"/>
  <c r="A12" i="11"/>
  <c r="A13" i="11"/>
  <c r="A14" i="11"/>
  <c r="A15" i="11"/>
  <c r="A16" i="11"/>
  <c r="A17" i="11"/>
  <c r="A3" i="11"/>
  <c r="A4" i="11"/>
  <c r="A5" i="11"/>
  <c r="A6" i="11"/>
</calcChain>
</file>

<file path=xl/sharedStrings.xml><?xml version="1.0" encoding="utf-8"?>
<sst xmlns="http://schemas.openxmlformats.org/spreadsheetml/2006/main" count="416" uniqueCount="74">
  <si>
    <t>No</t>
  </si>
  <si>
    <t>Jumlah Penduduk</t>
  </si>
  <si>
    <t>Luas Desa/Kelurahan (Ha)</t>
  </si>
  <si>
    <t>Jarak Dari kecamatan ke Ibu Kota Kabupaten   (km)</t>
  </si>
  <si>
    <t>Jarak ke Pasar terdekat</t>
  </si>
  <si>
    <t>Jarak ke Bank terdekat</t>
  </si>
  <si>
    <t>Jarak ke Akademi/Perguruan Tinggi terdekat</t>
  </si>
  <si>
    <t>Jarak ke Rumah Sakit terdekat</t>
  </si>
  <si>
    <t>Jarak ke Rumah Bersalin terdekat</t>
  </si>
  <si>
    <t xml:space="preserve">SD </t>
  </si>
  <si>
    <t xml:space="preserve">MI </t>
  </si>
  <si>
    <t>SMP</t>
  </si>
  <si>
    <t xml:space="preserve">MTs </t>
  </si>
  <si>
    <t xml:space="preserve">SMA </t>
  </si>
  <si>
    <t xml:space="preserve">MA </t>
  </si>
  <si>
    <t>Pergurua tinggi</t>
  </si>
  <si>
    <t>masjid</t>
  </si>
  <si>
    <t>mushola</t>
  </si>
  <si>
    <t>gereja protestan</t>
  </si>
  <si>
    <t>gereja katolik</t>
  </si>
  <si>
    <t>vihara</t>
  </si>
  <si>
    <t xml:space="preserve">RS </t>
  </si>
  <si>
    <t xml:space="preserve">Rumah Bersalin </t>
  </si>
  <si>
    <t xml:space="preserve">Puskesmas </t>
  </si>
  <si>
    <t xml:space="preserve">Posyandu </t>
  </si>
  <si>
    <t>klinik</t>
  </si>
  <si>
    <t>polindes</t>
  </si>
  <si>
    <t xml:space="preserve">Pasar </t>
  </si>
  <si>
    <t>Toko</t>
  </si>
  <si>
    <t>Warung</t>
  </si>
  <si>
    <t>Hotel</t>
  </si>
  <si>
    <t xml:space="preserve">Restoran </t>
  </si>
  <si>
    <t xml:space="preserve">Objek Wisata </t>
  </si>
  <si>
    <t>koperasi</t>
  </si>
  <si>
    <t xml:space="preserve">Midai </t>
  </si>
  <si>
    <t>Suak Midai</t>
  </si>
  <si>
    <t>Bunguran Barat</t>
  </si>
  <si>
    <t>Bunguran Batubi</t>
  </si>
  <si>
    <t>Bunguran Utara</t>
  </si>
  <si>
    <t>Pulau Laut</t>
  </si>
  <si>
    <t>Pulau Tiga</t>
  </si>
  <si>
    <t>Pulau Tiga Barat</t>
  </si>
  <si>
    <t>Bunguran Timur</t>
  </si>
  <si>
    <t>Bunguran Timur Laut</t>
  </si>
  <si>
    <t>Bunguran Tengah</t>
  </si>
  <si>
    <t>Bunguran Selatan</t>
  </si>
  <si>
    <t>Serasan</t>
  </si>
  <si>
    <t>Subi</t>
  </si>
  <si>
    <t>Serasan Timur</t>
  </si>
  <si>
    <t>Jumlah Wilayah (n)</t>
  </si>
  <si>
    <t>Jumlah wil yg punya fasilitas (f)</t>
  </si>
  <si>
    <t>Minimum</t>
  </si>
  <si>
    <t>Maksimum</t>
  </si>
  <si>
    <t>Standard deviasi</t>
  </si>
  <si>
    <t>Bobot (n/f)</t>
  </si>
  <si>
    <t>Indeks Perkembangan Desa (IPD)</t>
  </si>
  <si>
    <t>Jumlah Jenis Fasilitas</t>
  </si>
  <si>
    <t>HIRARKI</t>
  </si>
  <si>
    <t>Jumlah total fasilitas</t>
  </si>
  <si>
    <t>Rata-rata</t>
  </si>
  <si>
    <t>HIRARKI 1 = IPD &gt;RATAAN+STDEV</t>
  </si>
  <si>
    <t>HIRARKI 2 = IPD &gt;= RATAAN</t>
  </si>
  <si>
    <t>HIRARKI 3 = IPD &lt; RATAAN</t>
  </si>
  <si>
    <t>Jumlah Penduduk (jiwa)</t>
  </si>
  <si>
    <t>Nama Kecamatan</t>
  </si>
  <si>
    <t>Hirarki 1</t>
  </si>
  <si>
    <t>Hirarki 2</t>
  </si>
  <si>
    <t>Hirarki 3</t>
  </si>
  <si>
    <t>Jumlah Jenis Fasilitas per kecamatan</t>
  </si>
  <si>
    <t>Hirarki Wilayah</t>
  </si>
  <si>
    <t>Hirarki I</t>
  </si>
  <si>
    <t>Hirarki II</t>
  </si>
  <si>
    <t>Hirarki III</t>
  </si>
  <si>
    <t>Indeks Perkembangan Kecamatan (IPK)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</si>
</sst>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0"/>
    <numFmt numFmtId="167" formatCode="0.00000"/>
    <numFmt numFmtId="168" formatCode="_(* #,##0.000_);_(* \(#,##0.000\);_(* &quot;-&quot;??_);_(@_)"/>
    <numFmt numFmtId="169" formatCode="0.000"/>
    <numFmt numFmtId="170" formatCode="0.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10"/>
      <color rgb="FF0070C0"/>
      <name val="Arial"/>
      <family val="2"/>
    </font>
    <font>
      <b/>
      <sz val="11"/>
      <color rgb="FF00B050"/>
      <name val="Times New Roman"/>
      <family val="1"/>
    </font>
    <font>
      <b/>
      <sz val="10"/>
      <name val="Times New Roman"/>
      <family val="1"/>
    </font>
    <font>
      <sz val="10"/>
      <color theme="2" tint="-0.499984740745262"/>
      <name val="Arial"/>
      <family val="2"/>
    </font>
    <font>
      <sz val="9"/>
      <name val="Times New Roman"/>
      <family val="1"/>
    </font>
    <font>
      <sz val="11"/>
      <name val="Times New Roman"/>
      <family val="1"/>
    </font>
    <font>
      <sz val="10"/>
      <color theme="9" tint="-0.249977111117893"/>
      <name val="Arial"/>
      <family val="2"/>
    </font>
    <font>
      <sz val="10"/>
      <color rgb="FF00B050"/>
      <name val="Arial"/>
      <family val="2"/>
    </font>
    <font>
      <sz val="11"/>
      <color theme="2" tint="-0.499984740745262"/>
      <name val="Calibri"/>
      <family val="2"/>
      <scheme val="minor"/>
    </font>
    <font>
      <sz val="9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8" fillId="0" borderId="0" xfId="0" applyNumberFormat="1" applyFont="1" applyBorder="1"/>
    <xf numFmtId="0" fontId="8" fillId="0" borderId="0" xfId="0" applyNumberFormat="1" applyFont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1" applyNumberFormat="1" applyFont="1" applyFill="1" applyBorder="1"/>
    <xf numFmtId="0" fontId="9" fillId="0" borderId="1" xfId="0" applyFont="1" applyFill="1" applyBorder="1" applyAlignment="1">
      <alignment horizontal="right"/>
    </xf>
    <xf numFmtId="164" fontId="9" fillId="0" borderId="1" xfId="1" applyNumberFormat="1" applyFont="1" applyFill="1" applyBorder="1" applyAlignment="1">
      <alignment horizontal="right"/>
    </xf>
    <xf numFmtId="165" fontId="10" fillId="0" borderId="1" xfId="1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4" fontId="4" fillId="0" borderId="1" xfId="1" applyNumberFormat="1" applyFont="1" applyBorder="1" applyAlignment="1">
      <alignment vertical="top" wrapText="1"/>
    </xf>
    <xf numFmtId="0" fontId="11" fillId="0" borderId="1" xfId="1" applyNumberFormat="1" applyFont="1" applyBorder="1" applyAlignment="1">
      <alignment vertical="top" wrapText="1"/>
    </xf>
    <xf numFmtId="164" fontId="11" fillId="0" borderId="1" xfId="1" applyNumberFormat="1" applyFont="1" applyBorder="1" applyAlignment="1">
      <alignment vertical="top" wrapText="1"/>
    </xf>
    <xf numFmtId="164" fontId="9" fillId="0" borderId="1" xfId="1" applyNumberFormat="1" applyFont="1" applyFill="1" applyBorder="1"/>
    <xf numFmtId="164" fontId="7" fillId="0" borderId="1" xfId="1" applyNumberFormat="1" applyFont="1" applyBorder="1" applyAlignment="1">
      <alignment vertical="top" wrapText="1"/>
    </xf>
    <xf numFmtId="164" fontId="12" fillId="0" borderId="1" xfId="1" applyNumberFormat="1" applyFont="1" applyBorder="1" applyAlignment="1">
      <alignment horizontal="right" vertical="top" wrapText="1"/>
    </xf>
    <xf numFmtId="0" fontId="8" fillId="2" borderId="1" xfId="0" applyNumberFormat="1" applyFont="1" applyFill="1" applyBorder="1"/>
    <xf numFmtId="0" fontId="8" fillId="2" borderId="1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8" fillId="3" borderId="1" xfId="0" applyNumberFormat="1" applyFont="1" applyFill="1" applyBorder="1"/>
    <xf numFmtId="0" fontId="8" fillId="3" borderId="1" xfId="0" applyNumberFormat="1" applyFont="1" applyFill="1" applyBorder="1" applyAlignment="1">
      <alignment horizontal="right"/>
    </xf>
    <xf numFmtId="0" fontId="8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7" fontId="8" fillId="4" borderId="1" xfId="0" applyNumberFormat="1" applyFont="1" applyFill="1" applyBorder="1" applyAlignment="1">
      <alignment horizontal="right"/>
    </xf>
    <xf numFmtId="0" fontId="8" fillId="0" borderId="0" xfId="0" applyNumberFormat="1" applyFont="1"/>
    <xf numFmtId="0" fontId="8" fillId="0" borderId="0" xfId="0" applyNumberFormat="1" applyFont="1" applyAlignment="1">
      <alignment horizontal="right"/>
    </xf>
    <xf numFmtId="0" fontId="8" fillId="5" borderId="0" xfId="0" applyNumberFormat="1" applyFont="1" applyFill="1"/>
    <xf numFmtId="0" fontId="8" fillId="5" borderId="0" xfId="0" applyNumberFormat="1" applyFont="1" applyFill="1" applyBorder="1"/>
    <xf numFmtId="168" fontId="10" fillId="0" borderId="1" xfId="1" applyNumberFormat="1" applyFont="1" applyBorder="1" applyAlignment="1">
      <alignment vertical="top" wrapText="1"/>
    </xf>
    <xf numFmtId="168" fontId="8" fillId="4" borderId="1" xfId="0" applyNumberFormat="1" applyFont="1" applyFill="1" applyBorder="1" applyAlignment="1">
      <alignment horizontal="right"/>
    </xf>
    <xf numFmtId="169" fontId="8" fillId="4" borderId="1" xfId="0" applyNumberFormat="1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" fontId="8" fillId="4" borderId="1" xfId="0" applyNumberFormat="1" applyFont="1" applyFill="1" applyBorder="1" applyAlignment="1">
      <alignment horizontal="right"/>
    </xf>
    <xf numFmtId="0" fontId="8" fillId="0" borderId="1" xfId="0" applyNumberFormat="1" applyFont="1" applyFill="1" applyBorder="1"/>
    <xf numFmtId="168" fontId="8" fillId="0" borderId="1" xfId="0" applyNumberFormat="1" applyFont="1" applyBorder="1" applyAlignment="1">
      <alignment horizontal="right" wrapText="1"/>
    </xf>
    <xf numFmtId="168" fontId="8" fillId="2" borderId="1" xfId="0" applyNumberFormat="1" applyFont="1" applyFill="1" applyBorder="1"/>
    <xf numFmtId="0" fontId="13" fillId="0" borderId="0" xfId="0" applyNumberFormat="1" applyFont="1"/>
    <xf numFmtId="0" fontId="8" fillId="0" borderId="1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0" fontId="9" fillId="6" borderId="1" xfId="1" applyNumberFormat="1" applyFont="1" applyFill="1" applyBorder="1"/>
    <xf numFmtId="0" fontId="9" fillId="6" borderId="1" xfId="0" applyFont="1" applyFill="1" applyBorder="1" applyAlignment="1">
      <alignment horizontal="right"/>
    </xf>
    <xf numFmtId="168" fontId="10" fillId="6" borderId="1" xfId="1" applyNumberFormat="1" applyFont="1" applyFill="1" applyBorder="1" applyAlignment="1">
      <alignment vertical="top" wrapText="1"/>
    </xf>
    <xf numFmtId="168" fontId="8" fillId="6" borderId="1" xfId="0" applyNumberFormat="1" applyFont="1" applyFill="1" applyBorder="1" applyAlignment="1">
      <alignment horizontal="right" wrapText="1"/>
    </xf>
    <xf numFmtId="0" fontId="8" fillId="6" borderId="1" xfId="0" applyNumberFormat="1" applyFont="1" applyFill="1" applyBorder="1" applyAlignment="1">
      <alignment horizontal="right" wrapText="1"/>
    </xf>
    <xf numFmtId="0" fontId="8" fillId="6" borderId="1" xfId="0" applyNumberFormat="1" applyFont="1" applyFill="1" applyBorder="1" applyAlignment="1">
      <alignment horizontal="center" wrapText="1"/>
    </xf>
    <xf numFmtId="0" fontId="8" fillId="6" borderId="0" xfId="0" applyNumberFormat="1" applyFont="1" applyFill="1" applyBorder="1" applyAlignment="1">
      <alignment horizontal="right" wrapText="1"/>
    </xf>
    <xf numFmtId="164" fontId="9" fillId="6" borderId="1" xfId="1" applyNumberFormat="1" applyFont="1" applyFill="1" applyBorder="1" applyAlignment="1">
      <alignment horizontal="right"/>
    </xf>
    <xf numFmtId="165" fontId="10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4" fontId="4" fillId="6" borderId="1" xfId="1" applyNumberFormat="1" applyFont="1" applyFill="1" applyBorder="1" applyAlignment="1">
      <alignment vertical="top" wrapText="1"/>
    </xf>
    <xf numFmtId="0" fontId="11" fillId="6" borderId="1" xfId="1" applyNumberFormat="1" applyFont="1" applyFill="1" applyBorder="1" applyAlignment="1">
      <alignment vertical="top" wrapText="1"/>
    </xf>
    <xf numFmtId="164" fontId="11" fillId="6" borderId="1" xfId="1" applyNumberFormat="1" applyFont="1" applyFill="1" applyBorder="1" applyAlignment="1">
      <alignment vertical="top" wrapText="1"/>
    </xf>
    <xf numFmtId="164" fontId="9" fillId="6" borderId="1" xfId="1" applyNumberFormat="1" applyFont="1" applyFill="1" applyBorder="1"/>
    <xf numFmtId="164" fontId="7" fillId="6" borderId="1" xfId="1" applyNumberFormat="1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180"/>
  <sheetViews>
    <sheetView tabSelected="1" zoomScaleNormal="100" workbookViewId="0">
      <selection activeCell="T1" sqref="T1:T2"/>
    </sheetView>
  </sheetViews>
  <sheetFormatPr defaultRowHeight="12" x14ac:dyDescent="0.2"/>
  <cols>
    <col min="1" max="1" width="3.28515625" style="25" bestFit="1" customWidth="1"/>
    <col min="2" max="2" width="23.140625" style="25" customWidth="1"/>
    <col min="3" max="3" width="10" style="25" customWidth="1"/>
    <col min="4" max="4" width="10" style="1" customWidth="1"/>
    <col min="5" max="5" width="9.7109375" style="18" bestFit="1" customWidth="1"/>
    <col min="6" max="7" width="6.7109375" style="25" bestFit="1" customWidth="1"/>
    <col min="8" max="8" width="7.5703125" style="25" bestFit="1" customWidth="1"/>
    <col min="9" max="10" width="6.7109375" style="25" bestFit="1" customWidth="1"/>
    <col min="11" max="11" width="6.5703125" style="25" bestFit="1" customWidth="1"/>
    <col min="12" max="12" width="7.42578125" style="1" bestFit="1" customWidth="1"/>
    <col min="13" max="16" width="6.5703125" style="1" bestFit="1" customWidth="1"/>
    <col min="17" max="17" width="7.42578125" style="1" bestFit="1" customWidth="1"/>
    <col min="18" max="18" width="6.5703125" style="1" bestFit="1" customWidth="1"/>
    <col min="19" max="19" width="7.7109375" style="1" bestFit="1" customWidth="1"/>
    <col min="20" max="20" width="9.85546875" style="1" bestFit="1" customWidth="1"/>
    <col min="21" max="21" width="7.5703125" style="1" bestFit="1" customWidth="1"/>
    <col min="22" max="24" width="7.42578125" style="1" bestFit="1" customWidth="1"/>
    <col min="25" max="25" width="6.85546875" style="1" bestFit="1" customWidth="1"/>
    <col min="26" max="26" width="8.42578125" style="1" bestFit="1" customWidth="1"/>
    <col min="27" max="28" width="7.42578125" style="1" bestFit="1" customWidth="1"/>
    <col min="29" max="29" width="6.5703125" style="1" bestFit="1" customWidth="1"/>
    <col min="30" max="31" width="7.42578125" style="1" bestFit="1" customWidth="1"/>
    <col min="32" max="32" width="6.5703125" style="1" bestFit="1" customWidth="1"/>
    <col min="33" max="33" width="8.140625" style="1" bestFit="1" customWidth="1"/>
    <col min="34" max="34" width="6.5703125" style="1" bestFit="1" customWidth="1"/>
    <col min="35" max="35" width="7.85546875" style="1" bestFit="1" customWidth="1"/>
    <col min="36" max="16384" width="9.140625" style="1"/>
  </cols>
  <sheetData>
    <row r="1" spans="1:35" ht="90.75" customHeight="1" x14ac:dyDescent="0.2">
      <c r="A1" s="49" t="s">
        <v>0</v>
      </c>
      <c r="B1" s="49" t="s">
        <v>64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8" t="s">
        <v>9</v>
      </c>
      <c r="L1" s="48" t="s">
        <v>10</v>
      </c>
      <c r="M1" s="48" t="s">
        <v>11</v>
      </c>
      <c r="N1" s="48" t="s">
        <v>12</v>
      </c>
      <c r="O1" s="48" t="s">
        <v>13</v>
      </c>
      <c r="P1" s="48" t="s">
        <v>14</v>
      </c>
      <c r="Q1" s="48" t="s">
        <v>15</v>
      </c>
      <c r="R1" s="51" t="s">
        <v>16</v>
      </c>
      <c r="S1" s="51" t="s">
        <v>17</v>
      </c>
      <c r="T1" s="51" t="s">
        <v>18</v>
      </c>
      <c r="U1" s="51" t="s">
        <v>19</v>
      </c>
      <c r="V1" s="51" t="s">
        <v>20</v>
      </c>
      <c r="W1" s="50" t="s">
        <v>21</v>
      </c>
      <c r="X1" s="50" t="s">
        <v>22</v>
      </c>
      <c r="Y1" s="50" t="s">
        <v>23</v>
      </c>
      <c r="Z1" s="50" t="s">
        <v>24</v>
      </c>
      <c r="AA1" s="50" t="s">
        <v>25</v>
      </c>
      <c r="AB1" s="50" t="s">
        <v>26</v>
      </c>
      <c r="AC1" s="52" t="s">
        <v>27</v>
      </c>
      <c r="AD1" s="52" t="s">
        <v>28</v>
      </c>
      <c r="AE1" s="52" t="s">
        <v>29</v>
      </c>
      <c r="AF1" s="50" t="s">
        <v>30</v>
      </c>
      <c r="AG1" s="50" t="s">
        <v>31</v>
      </c>
      <c r="AH1" s="50" t="s">
        <v>32</v>
      </c>
      <c r="AI1" s="50" t="s">
        <v>33</v>
      </c>
    </row>
    <row r="2" spans="1:35" s="2" customFormat="1" ht="12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8"/>
      <c r="L2" s="48"/>
      <c r="M2" s="48"/>
      <c r="N2" s="48"/>
      <c r="O2" s="48"/>
      <c r="P2" s="48"/>
      <c r="Q2" s="48"/>
      <c r="R2" s="51"/>
      <c r="S2" s="51"/>
      <c r="T2" s="51"/>
      <c r="U2" s="51"/>
      <c r="V2" s="51"/>
      <c r="W2" s="50"/>
      <c r="X2" s="50"/>
      <c r="Y2" s="50"/>
      <c r="Z2" s="50"/>
      <c r="AA2" s="50"/>
      <c r="AB2" s="50"/>
      <c r="AC2" s="52"/>
      <c r="AD2" s="52"/>
      <c r="AE2" s="52"/>
      <c r="AF2" s="50"/>
      <c r="AG2" s="50"/>
      <c r="AH2" s="50"/>
      <c r="AI2" s="50"/>
    </row>
    <row r="3" spans="1:35" s="2" customFormat="1" ht="12.75" customHeight="1" x14ac:dyDescent="0.25">
      <c r="A3" s="3">
        <v>1</v>
      </c>
      <c r="B3" s="4" t="s">
        <v>34</v>
      </c>
      <c r="C3" s="5">
        <v>3502</v>
      </c>
      <c r="D3" s="6">
        <v>14.33</v>
      </c>
      <c r="E3" s="7">
        <v>139</v>
      </c>
      <c r="F3" s="8">
        <v>99.9</v>
      </c>
      <c r="G3" s="8">
        <v>0</v>
      </c>
      <c r="H3" s="8">
        <v>99.9</v>
      </c>
      <c r="I3" s="8">
        <v>99.9</v>
      </c>
      <c r="J3" s="8">
        <v>99.9</v>
      </c>
      <c r="K3" s="9">
        <v>4</v>
      </c>
      <c r="L3" s="10">
        <v>1</v>
      </c>
      <c r="M3" s="10">
        <v>1</v>
      </c>
      <c r="N3" s="10">
        <v>1</v>
      </c>
      <c r="O3" s="10">
        <v>1</v>
      </c>
      <c r="P3" s="10">
        <v>1</v>
      </c>
      <c r="Q3" s="10">
        <v>0</v>
      </c>
      <c r="R3" s="11">
        <v>4</v>
      </c>
      <c r="S3" s="11">
        <v>14</v>
      </c>
      <c r="T3" s="12">
        <v>0</v>
      </c>
      <c r="U3" s="12">
        <v>0</v>
      </c>
      <c r="V3" s="12">
        <v>1</v>
      </c>
      <c r="W3" s="13">
        <v>0</v>
      </c>
      <c r="X3" s="13">
        <v>0</v>
      </c>
      <c r="Y3" s="13">
        <v>1</v>
      </c>
      <c r="Z3" s="13">
        <v>8</v>
      </c>
      <c r="AA3" s="13">
        <v>0</v>
      </c>
      <c r="AB3" s="13">
        <v>2</v>
      </c>
      <c r="AC3" s="14">
        <v>1</v>
      </c>
      <c r="AD3" s="14">
        <v>61</v>
      </c>
      <c r="AE3" s="14">
        <v>12</v>
      </c>
      <c r="AF3" s="13">
        <v>4</v>
      </c>
      <c r="AG3" s="13">
        <v>9</v>
      </c>
      <c r="AH3" s="13">
        <v>9</v>
      </c>
      <c r="AI3" s="13">
        <v>4</v>
      </c>
    </row>
    <row r="4" spans="1:35" s="2" customFormat="1" ht="12.75" customHeight="1" x14ac:dyDescent="0.25">
      <c r="A4" s="3">
        <f>A3+1</f>
        <v>2</v>
      </c>
      <c r="B4" s="4" t="s">
        <v>35</v>
      </c>
      <c r="C4" s="5">
        <v>1588</v>
      </c>
      <c r="D4" s="6">
        <v>12.61</v>
      </c>
      <c r="E4" s="7">
        <v>146</v>
      </c>
      <c r="F4" s="8">
        <v>99.9</v>
      </c>
      <c r="G4" s="8">
        <v>3</v>
      </c>
      <c r="H4" s="8">
        <v>99.9</v>
      </c>
      <c r="I4" s="8">
        <v>99.9</v>
      </c>
      <c r="J4" s="8">
        <v>99.9</v>
      </c>
      <c r="K4" s="9">
        <v>2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1">
        <v>5</v>
      </c>
      <c r="S4" s="11">
        <v>2</v>
      </c>
      <c r="T4" s="12">
        <v>0</v>
      </c>
      <c r="U4" s="12">
        <v>0</v>
      </c>
      <c r="V4" s="12">
        <v>0</v>
      </c>
      <c r="W4" s="13">
        <v>0</v>
      </c>
      <c r="X4" s="13">
        <v>0</v>
      </c>
      <c r="Y4" s="13">
        <v>0</v>
      </c>
      <c r="Z4" s="13">
        <v>0</v>
      </c>
      <c r="AA4" s="13">
        <v>1</v>
      </c>
      <c r="AB4" s="13">
        <v>1</v>
      </c>
      <c r="AC4" s="14">
        <v>0</v>
      </c>
      <c r="AD4" s="14">
        <v>27</v>
      </c>
      <c r="AE4" s="14">
        <v>3</v>
      </c>
      <c r="AF4" s="13">
        <v>0</v>
      </c>
      <c r="AG4" s="13">
        <v>0</v>
      </c>
      <c r="AH4" s="13">
        <v>2</v>
      </c>
      <c r="AI4" s="13">
        <v>0</v>
      </c>
    </row>
    <row r="5" spans="1:35" s="2" customFormat="1" ht="12.75" customHeight="1" x14ac:dyDescent="0.25">
      <c r="A5" s="3">
        <f t="shared" ref="A5:A17" si="0">A4+1</f>
        <v>3</v>
      </c>
      <c r="B5" s="4" t="s">
        <v>36</v>
      </c>
      <c r="C5" s="5">
        <v>7682</v>
      </c>
      <c r="D5" s="6">
        <v>211.47</v>
      </c>
      <c r="E5" s="7">
        <v>58</v>
      </c>
      <c r="F5" s="8">
        <v>39</v>
      </c>
      <c r="G5" s="8">
        <v>0</v>
      </c>
      <c r="H5" s="8">
        <v>42</v>
      </c>
      <c r="I5" s="8">
        <v>39</v>
      </c>
      <c r="J5" s="8">
        <v>80</v>
      </c>
      <c r="K5" s="9">
        <v>10</v>
      </c>
      <c r="L5" s="10">
        <v>0</v>
      </c>
      <c r="M5" s="10">
        <v>2</v>
      </c>
      <c r="N5" s="10">
        <v>3</v>
      </c>
      <c r="O5" s="10">
        <v>2</v>
      </c>
      <c r="P5" s="10">
        <v>2</v>
      </c>
      <c r="Q5" s="10">
        <v>0</v>
      </c>
      <c r="R5" s="11">
        <v>12</v>
      </c>
      <c r="S5" s="11">
        <v>6</v>
      </c>
      <c r="T5" s="12">
        <v>3</v>
      </c>
      <c r="U5" s="12">
        <v>1</v>
      </c>
      <c r="V5" s="12">
        <v>1</v>
      </c>
      <c r="W5" s="13">
        <v>0</v>
      </c>
      <c r="X5" s="13">
        <v>0</v>
      </c>
      <c r="Y5" s="13">
        <v>1</v>
      </c>
      <c r="Z5" s="13">
        <v>10</v>
      </c>
      <c r="AA5" s="13">
        <v>0</v>
      </c>
      <c r="AB5" s="13">
        <v>0</v>
      </c>
      <c r="AC5" s="14">
        <v>2</v>
      </c>
      <c r="AD5" s="14">
        <v>59</v>
      </c>
      <c r="AE5" s="14">
        <v>27</v>
      </c>
      <c r="AF5" s="13">
        <v>6</v>
      </c>
      <c r="AG5" s="13">
        <v>0</v>
      </c>
      <c r="AH5" s="13">
        <v>15</v>
      </c>
      <c r="AI5" s="13">
        <v>3</v>
      </c>
    </row>
    <row r="6" spans="1:35" s="2" customFormat="1" ht="12.75" customHeight="1" x14ac:dyDescent="0.25">
      <c r="A6" s="3">
        <f t="shared" si="0"/>
        <v>4</v>
      </c>
      <c r="B6" s="4" t="s">
        <v>37</v>
      </c>
      <c r="C6" s="5">
        <v>3480</v>
      </c>
      <c r="D6" s="6">
        <v>235.7</v>
      </c>
      <c r="E6" s="7">
        <v>55</v>
      </c>
      <c r="F6" s="8">
        <v>40</v>
      </c>
      <c r="G6" s="8">
        <v>25</v>
      </c>
      <c r="H6" s="8">
        <v>60</v>
      </c>
      <c r="I6" s="8">
        <v>40</v>
      </c>
      <c r="J6" s="8">
        <v>0</v>
      </c>
      <c r="K6" s="9">
        <v>5</v>
      </c>
      <c r="L6" s="10">
        <v>0</v>
      </c>
      <c r="M6" s="10">
        <v>1</v>
      </c>
      <c r="N6" s="10">
        <v>1</v>
      </c>
      <c r="O6" s="10">
        <v>2</v>
      </c>
      <c r="P6" s="10">
        <v>0</v>
      </c>
      <c r="Q6" s="10">
        <v>0</v>
      </c>
      <c r="R6" s="11">
        <v>8</v>
      </c>
      <c r="S6" s="11">
        <v>10</v>
      </c>
      <c r="T6" s="12">
        <v>1</v>
      </c>
      <c r="U6" s="12">
        <v>0</v>
      </c>
      <c r="V6" s="12">
        <v>0</v>
      </c>
      <c r="W6" s="13">
        <v>0</v>
      </c>
      <c r="X6" s="13">
        <v>0</v>
      </c>
      <c r="Y6" s="13">
        <v>1</v>
      </c>
      <c r="Z6" s="13">
        <v>6</v>
      </c>
      <c r="AA6" s="13">
        <v>0</v>
      </c>
      <c r="AB6" s="13">
        <v>0</v>
      </c>
      <c r="AC6" s="14">
        <v>1</v>
      </c>
      <c r="AD6" s="14">
        <v>48</v>
      </c>
      <c r="AE6" s="14">
        <v>4</v>
      </c>
      <c r="AF6" s="13">
        <v>0</v>
      </c>
      <c r="AG6" s="13">
        <v>0</v>
      </c>
      <c r="AH6" s="13">
        <v>0</v>
      </c>
      <c r="AI6" s="13">
        <v>1</v>
      </c>
    </row>
    <row r="7" spans="1:35" s="2" customFormat="1" ht="12.75" customHeight="1" x14ac:dyDescent="0.25">
      <c r="A7" s="3">
        <f t="shared" si="0"/>
        <v>5</v>
      </c>
      <c r="B7" s="4" t="s">
        <v>38</v>
      </c>
      <c r="C7" s="5">
        <v>4001</v>
      </c>
      <c r="D7" s="6">
        <v>404.71</v>
      </c>
      <c r="E7" s="7">
        <v>72</v>
      </c>
      <c r="F7" s="8">
        <v>54</v>
      </c>
      <c r="G7" s="8">
        <v>55</v>
      </c>
      <c r="H7" s="8">
        <v>50</v>
      </c>
      <c r="I7" s="8">
        <v>54</v>
      </c>
      <c r="J7" s="8">
        <v>0</v>
      </c>
      <c r="K7" s="9">
        <v>5</v>
      </c>
      <c r="L7" s="10">
        <v>0</v>
      </c>
      <c r="M7" s="10">
        <v>2</v>
      </c>
      <c r="N7" s="10">
        <v>1</v>
      </c>
      <c r="O7" s="10">
        <v>1</v>
      </c>
      <c r="P7" s="10">
        <v>0</v>
      </c>
      <c r="Q7" s="10">
        <v>0</v>
      </c>
      <c r="R7" s="11">
        <v>9</v>
      </c>
      <c r="S7" s="11">
        <v>10</v>
      </c>
      <c r="T7" s="12">
        <v>0</v>
      </c>
      <c r="U7" s="12">
        <v>0</v>
      </c>
      <c r="V7" s="12">
        <v>0</v>
      </c>
      <c r="W7" s="13">
        <v>0</v>
      </c>
      <c r="X7" s="13">
        <v>0</v>
      </c>
      <c r="Y7" s="13">
        <v>1</v>
      </c>
      <c r="Z7" s="13">
        <v>11</v>
      </c>
      <c r="AA7" s="13">
        <v>0</v>
      </c>
      <c r="AB7" s="13">
        <v>0</v>
      </c>
      <c r="AC7" s="14">
        <v>3</v>
      </c>
      <c r="AD7" s="14">
        <v>90</v>
      </c>
      <c r="AE7" s="14">
        <v>13</v>
      </c>
      <c r="AF7" s="13">
        <v>4</v>
      </c>
      <c r="AG7" s="13">
        <v>0</v>
      </c>
      <c r="AH7" s="13">
        <v>10</v>
      </c>
      <c r="AI7" s="13">
        <v>2</v>
      </c>
    </row>
    <row r="8" spans="1:35" s="2" customFormat="1" ht="12.75" customHeight="1" x14ac:dyDescent="0.25">
      <c r="A8" s="3">
        <f t="shared" si="0"/>
        <v>6</v>
      </c>
      <c r="B8" s="4" t="s">
        <v>39</v>
      </c>
      <c r="C8" s="5">
        <v>2542</v>
      </c>
      <c r="D8" s="6">
        <v>37.69</v>
      </c>
      <c r="E8" s="7">
        <v>118</v>
      </c>
      <c r="F8" s="8">
        <v>99.9</v>
      </c>
      <c r="G8" s="8">
        <v>99.9</v>
      </c>
      <c r="H8" s="8">
        <v>99.9</v>
      </c>
      <c r="I8" s="8">
        <v>99.9</v>
      </c>
      <c r="J8" s="8">
        <v>0</v>
      </c>
      <c r="K8" s="9">
        <v>3</v>
      </c>
      <c r="L8" s="10">
        <v>0</v>
      </c>
      <c r="M8" s="10">
        <v>1</v>
      </c>
      <c r="N8" s="10">
        <v>1</v>
      </c>
      <c r="O8" s="10">
        <v>1</v>
      </c>
      <c r="P8" s="10">
        <v>0</v>
      </c>
      <c r="Q8" s="10">
        <v>0</v>
      </c>
      <c r="R8" s="11">
        <v>3</v>
      </c>
      <c r="S8" s="11">
        <v>2</v>
      </c>
      <c r="T8" s="12">
        <v>0</v>
      </c>
      <c r="U8" s="12">
        <v>0</v>
      </c>
      <c r="V8" s="12">
        <v>0</v>
      </c>
      <c r="W8" s="13">
        <v>0</v>
      </c>
      <c r="X8" s="13">
        <v>0</v>
      </c>
      <c r="Y8" s="13">
        <v>1</v>
      </c>
      <c r="Z8" s="13">
        <v>5</v>
      </c>
      <c r="AA8" s="13">
        <v>0</v>
      </c>
      <c r="AB8" s="13">
        <v>0</v>
      </c>
      <c r="AC8" s="14">
        <v>0</v>
      </c>
      <c r="AD8" s="14">
        <v>43</v>
      </c>
      <c r="AE8" s="14">
        <v>8</v>
      </c>
      <c r="AF8" s="13">
        <v>1</v>
      </c>
      <c r="AG8" s="13">
        <v>0</v>
      </c>
      <c r="AH8" s="13">
        <v>18</v>
      </c>
      <c r="AI8" s="13">
        <v>2</v>
      </c>
    </row>
    <row r="9" spans="1:35" s="64" customFormat="1" ht="12.75" customHeight="1" x14ac:dyDescent="0.25">
      <c r="A9" s="56">
        <f t="shared" si="0"/>
        <v>7</v>
      </c>
      <c r="B9" s="57" t="s">
        <v>40</v>
      </c>
      <c r="C9" s="58">
        <v>3272</v>
      </c>
      <c r="D9" s="59">
        <v>45.15</v>
      </c>
      <c r="E9" s="65">
        <v>75</v>
      </c>
      <c r="F9" s="66">
        <v>87</v>
      </c>
      <c r="G9" s="66">
        <v>87</v>
      </c>
      <c r="H9" s="66">
        <v>87</v>
      </c>
      <c r="I9" s="66">
        <v>87</v>
      </c>
      <c r="J9" s="66">
        <v>87</v>
      </c>
      <c r="K9" s="67">
        <v>4</v>
      </c>
      <c r="L9" s="68">
        <v>0</v>
      </c>
      <c r="M9" s="68">
        <v>1</v>
      </c>
      <c r="N9" s="68">
        <v>1</v>
      </c>
      <c r="O9" s="68">
        <v>1</v>
      </c>
      <c r="P9" s="68">
        <v>0</v>
      </c>
      <c r="Q9" s="68">
        <v>0</v>
      </c>
      <c r="R9" s="69">
        <v>8</v>
      </c>
      <c r="S9" s="69">
        <v>4</v>
      </c>
      <c r="T9" s="70">
        <v>0</v>
      </c>
      <c r="U9" s="70">
        <v>0</v>
      </c>
      <c r="V9" s="70">
        <v>0</v>
      </c>
      <c r="W9" s="71">
        <v>0</v>
      </c>
      <c r="X9" s="71">
        <v>0</v>
      </c>
      <c r="Y9" s="71">
        <v>1</v>
      </c>
      <c r="Z9" s="71">
        <v>8</v>
      </c>
      <c r="AA9" s="71">
        <v>0</v>
      </c>
      <c r="AB9" s="71">
        <v>0</v>
      </c>
      <c r="AC9" s="72">
        <v>0</v>
      </c>
      <c r="AD9" s="72">
        <v>44</v>
      </c>
      <c r="AE9" s="72">
        <v>10</v>
      </c>
      <c r="AF9" s="71">
        <v>2</v>
      </c>
      <c r="AG9" s="71">
        <v>0</v>
      </c>
      <c r="AH9" s="71">
        <v>7</v>
      </c>
      <c r="AI9" s="71">
        <v>3</v>
      </c>
    </row>
    <row r="10" spans="1:35" s="2" customFormat="1" ht="12.75" customHeight="1" x14ac:dyDescent="0.25">
      <c r="A10" s="3">
        <f t="shared" si="0"/>
        <v>8</v>
      </c>
      <c r="B10" s="4" t="s">
        <v>41</v>
      </c>
      <c r="C10" s="5">
        <v>1647</v>
      </c>
      <c r="D10" s="6">
        <v>22.72</v>
      </c>
      <c r="E10" s="7">
        <v>75</v>
      </c>
      <c r="F10" s="8">
        <v>88</v>
      </c>
      <c r="G10" s="8">
        <v>88</v>
      </c>
      <c r="H10" s="8">
        <v>88</v>
      </c>
      <c r="I10" s="8">
        <v>88</v>
      </c>
      <c r="J10" s="8">
        <v>88</v>
      </c>
      <c r="K10" s="9">
        <v>3</v>
      </c>
      <c r="L10" s="10">
        <v>0</v>
      </c>
      <c r="M10" s="10">
        <v>1</v>
      </c>
      <c r="N10" s="10">
        <v>1</v>
      </c>
      <c r="O10" s="10">
        <v>0</v>
      </c>
      <c r="P10" s="10">
        <v>1</v>
      </c>
      <c r="Q10" s="10">
        <v>0</v>
      </c>
      <c r="R10" s="11">
        <v>3</v>
      </c>
      <c r="S10" s="11">
        <v>2</v>
      </c>
      <c r="T10" s="12">
        <v>0</v>
      </c>
      <c r="U10" s="12">
        <v>0</v>
      </c>
      <c r="V10" s="12">
        <v>0</v>
      </c>
      <c r="W10" s="13">
        <v>0</v>
      </c>
      <c r="X10" s="13">
        <v>0</v>
      </c>
      <c r="Y10" s="13">
        <v>1</v>
      </c>
      <c r="Z10" s="13">
        <v>6</v>
      </c>
      <c r="AA10" s="13">
        <v>0</v>
      </c>
      <c r="AB10" s="13">
        <v>2</v>
      </c>
      <c r="AC10" s="14">
        <v>0</v>
      </c>
      <c r="AD10" s="14">
        <v>37</v>
      </c>
      <c r="AE10" s="14">
        <v>14</v>
      </c>
      <c r="AF10" s="13">
        <v>2</v>
      </c>
      <c r="AG10" s="13">
        <v>12</v>
      </c>
      <c r="AH10" s="13">
        <v>2</v>
      </c>
      <c r="AI10" s="13">
        <v>2</v>
      </c>
    </row>
    <row r="11" spans="1:35" s="2" customFormat="1" ht="12.75" customHeight="1" x14ac:dyDescent="0.25">
      <c r="A11" s="3">
        <f t="shared" si="0"/>
        <v>9</v>
      </c>
      <c r="B11" s="4" t="s">
        <v>42</v>
      </c>
      <c r="C11" s="5">
        <v>27639</v>
      </c>
      <c r="D11" s="6">
        <v>146.83000000000001</v>
      </c>
      <c r="E11" s="7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9">
        <v>12</v>
      </c>
      <c r="L11" s="10">
        <v>1</v>
      </c>
      <c r="M11" s="10">
        <v>4</v>
      </c>
      <c r="N11" s="10">
        <v>1</v>
      </c>
      <c r="O11" s="10">
        <v>6</v>
      </c>
      <c r="P11" s="10">
        <v>1</v>
      </c>
      <c r="Q11" s="10">
        <v>1</v>
      </c>
      <c r="R11" s="11">
        <v>29</v>
      </c>
      <c r="S11" s="11">
        <v>24</v>
      </c>
      <c r="T11" s="12">
        <v>5</v>
      </c>
      <c r="U11" s="12">
        <v>1</v>
      </c>
      <c r="V11" s="12">
        <v>2</v>
      </c>
      <c r="W11" s="13">
        <v>1</v>
      </c>
      <c r="X11" s="13">
        <v>1</v>
      </c>
      <c r="Y11" s="13">
        <v>1</v>
      </c>
      <c r="Z11" s="13">
        <v>22</v>
      </c>
      <c r="AA11" s="13">
        <v>4</v>
      </c>
      <c r="AB11" s="13">
        <v>0</v>
      </c>
      <c r="AC11" s="15">
        <v>3</v>
      </c>
      <c r="AD11" s="15">
        <v>749</v>
      </c>
      <c r="AE11" s="15">
        <v>103</v>
      </c>
      <c r="AF11" s="13">
        <v>18</v>
      </c>
      <c r="AG11" s="13">
        <v>45</v>
      </c>
      <c r="AH11" s="13">
        <v>15</v>
      </c>
      <c r="AI11" s="13">
        <v>24</v>
      </c>
    </row>
    <row r="12" spans="1:35" s="2" customFormat="1" ht="12.75" customHeight="1" x14ac:dyDescent="0.25">
      <c r="A12" s="3">
        <f t="shared" si="0"/>
        <v>10</v>
      </c>
      <c r="B12" s="4" t="s">
        <v>43</v>
      </c>
      <c r="C12" s="5">
        <v>4440</v>
      </c>
      <c r="D12" s="6">
        <v>235.01</v>
      </c>
      <c r="E12" s="7">
        <v>25</v>
      </c>
      <c r="F12" s="8">
        <v>13</v>
      </c>
      <c r="G12" s="8">
        <v>8</v>
      </c>
      <c r="H12" s="8">
        <v>13</v>
      </c>
      <c r="I12" s="8">
        <v>13</v>
      </c>
      <c r="J12" s="8">
        <v>13</v>
      </c>
      <c r="K12" s="9">
        <v>7</v>
      </c>
      <c r="L12" s="10">
        <v>0</v>
      </c>
      <c r="M12" s="10">
        <v>2</v>
      </c>
      <c r="N12" s="10">
        <v>1</v>
      </c>
      <c r="O12" s="10">
        <v>2</v>
      </c>
      <c r="P12" s="10">
        <v>0</v>
      </c>
      <c r="Q12" s="10">
        <v>0</v>
      </c>
      <c r="R12" s="11">
        <v>28</v>
      </c>
      <c r="S12" s="11">
        <v>16</v>
      </c>
      <c r="T12" s="12">
        <v>0</v>
      </c>
      <c r="U12" s="12">
        <v>0</v>
      </c>
      <c r="V12" s="12">
        <v>0</v>
      </c>
      <c r="W12" s="13">
        <v>0</v>
      </c>
      <c r="X12" s="13">
        <v>0</v>
      </c>
      <c r="Y12" s="13">
        <v>1</v>
      </c>
      <c r="Z12" s="13">
        <v>7</v>
      </c>
      <c r="AA12" s="13">
        <v>0</v>
      </c>
      <c r="AB12" s="13">
        <v>2</v>
      </c>
      <c r="AC12" s="15">
        <v>1</v>
      </c>
      <c r="AD12" s="15">
        <v>78</v>
      </c>
      <c r="AE12" s="15">
        <v>6</v>
      </c>
      <c r="AF12" s="13">
        <v>0</v>
      </c>
      <c r="AG12" s="13">
        <v>0</v>
      </c>
      <c r="AH12" s="13">
        <v>18</v>
      </c>
      <c r="AI12" s="13">
        <v>4</v>
      </c>
    </row>
    <row r="13" spans="1:35" s="2" customFormat="1" ht="12.75" customHeight="1" x14ac:dyDescent="0.25">
      <c r="A13" s="3">
        <f t="shared" si="0"/>
        <v>11</v>
      </c>
      <c r="B13" s="4" t="s">
        <v>44</v>
      </c>
      <c r="C13" s="5">
        <v>3022</v>
      </c>
      <c r="D13" s="6">
        <v>172.71</v>
      </c>
      <c r="E13" s="7">
        <v>16</v>
      </c>
      <c r="F13" s="8">
        <v>18</v>
      </c>
      <c r="G13" s="8">
        <v>18</v>
      </c>
      <c r="H13" s="8">
        <v>18</v>
      </c>
      <c r="I13" s="8">
        <v>18</v>
      </c>
      <c r="J13" s="8">
        <v>0</v>
      </c>
      <c r="K13" s="9">
        <v>3</v>
      </c>
      <c r="L13" s="10">
        <v>0</v>
      </c>
      <c r="M13" s="10">
        <v>1</v>
      </c>
      <c r="N13" s="10">
        <v>1</v>
      </c>
      <c r="O13" s="10">
        <v>1</v>
      </c>
      <c r="P13" s="10">
        <v>0</v>
      </c>
      <c r="Q13" s="10">
        <v>0</v>
      </c>
      <c r="R13" s="11">
        <v>5</v>
      </c>
      <c r="S13" s="11">
        <v>15</v>
      </c>
      <c r="T13" s="12">
        <v>1</v>
      </c>
      <c r="U13" s="12">
        <v>0</v>
      </c>
      <c r="V13" s="12">
        <v>0</v>
      </c>
      <c r="W13" s="13">
        <v>0</v>
      </c>
      <c r="X13" s="13">
        <v>0</v>
      </c>
      <c r="Y13" s="13">
        <v>1</v>
      </c>
      <c r="Z13" s="13">
        <v>4</v>
      </c>
      <c r="AA13" s="13">
        <v>0</v>
      </c>
      <c r="AB13" s="13">
        <v>1</v>
      </c>
      <c r="AC13" s="15">
        <v>0</v>
      </c>
      <c r="AD13" s="15">
        <v>53</v>
      </c>
      <c r="AE13" s="15">
        <v>8</v>
      </c>
      <c r="AF13" s="13">
        <v>0</v>
      </c>
      <c r="AG13" s="13">
        <v>2</v>
      </c>
      <c r="AH13" s="13">
        <v>2</v>
      </c>
      <c r="AI13" s="13">
        <v>1</v>
      </c>
    </row>
    <row r="14" spans="1:35" s="2" customFormat="1" ht="12.75" customHeight="1" x14ac:dyDescent="0.25">
      <c r="A14" s="3">
        <f t="shared" si="0"/>
        <v>12</v>
      </c>
      <c r="B14" s="4" t="s">
        <v>45</v>
      </c>
      <c r="C14" s="5">
        <v>2586</v>
      </c>
      <c r="D14" s="6">
        <v>233.99</v>
      </c>
      <c r="E14" s="7">
        <v>40</v>
      </c>
      <c r="F14" s="8">
        <v>17</v>
      </c>
      <c r="G14" s="8">
        <v>17</v>
      </c>
      <c r="H14" s="8">
        <v>17</v>
      </c>
      <c r="I14" s="8">
        <v>17</v>
      </c>
      <c r="J14" s="8">
        <v>17</v>
      </c>
      <c r="K14" s="9">
        <v>6</v>
      </c>
      <c r="L14" s="10">
        <v>0</v>
      </c>
      <c r="M14" s="10">
        <v>1</v>
      </c>
      <c r="N14" s="10">
        <v>1</v>
      </c>
      <c r="O14" s="10">
        <v>1</v>
      </c>
      <c r="P14" s="10">
        <v>0</v>
      </c>
      <c r="Q14" s="10">
        <v>0</v>
      </c>
      <c r="R14" s="11">
        <v>7</v>
      </c>
      <c r="S14" s="11">
        <v>11</v>
      </c>
      <c r="T14" s="12">
        <v>0</v>
      </c>
      <c r="U14" s="12">
        <v>0</v>
      </c>
      <c r="V14" s="12">
        <v>0</v>
      </c>
      <c r="W14" s="13">
        <v>0</v>
      </c>
      <c r="X14" s="13">
        <v>0</v>
      </c>
      <c r="Y14" s="13">
        <v>1</v>
      </c>
      <c r="Z14" s="13">
        <v>7</v>
      </c>
      <c r="AA14" s="13">
        <v>0</v>
      </c>
      <c r="AB14" s="13">
        <v>1</v>
      </c>
      <c r="AC14" s="14">
        <v>0</v>
      </c>
      <c r="AD14" s="15">
        <v>37</v>
      </c>
      <c r="AE14" s="15">
        <v>9</v>
      </c>
      <c r="AF14" s="13">
        <v>1</v>
      </c>
      <c r="AG14" s="13">
        <v>0</v>
      </c>
      <c r="AH14" s="13">
        <v>17</v>
      </c>
      <c r="AI14" s="13">
        <v>4</v>
      </c>
    </row>
    <row r="15" spans="1:35" s="2" customFormat="1" ht="12.75" customHeight="1" x14ac:dyDescent="0.25">
      <c r="A15" s="3">
        <f t="shared" si="0"/>
        <v>13</v>
      </c>
      <c r="B15" s="4" t="s">
        <v>46</v>
      </c>
      <c r="C15" s="5">
        <v>5117</v>
      </c>
      <c r="D15" s="6">
        <v>43.65</v>
      </c>
      <c r="E15" s="7">
        <v>177</v>
      </c>
      <c r="F15" s="8">
        <v>99.9</v>
      </c>
      <c r="G15" s="8">
        <v>0</v>
      </c>
      <c r="H15" s="8">
        <v>99.9</v>
      </c>
      <c r="I15" s="8">
        <v>99.9</v>
      </c>
      <c r="J15" s="8">
        <v>99.9</v>
      </c>
      <c r="K15" s="9">
        <v>7</v>
      </c>
      <c r="L15" s="10">
        <v>0</v>
      </c>
      <c r="M15" s="10">
        <v>1</v>
      </c>
      <c r="N15" s="10">
        <v>1</v>
      </c>
      <c r="O15" s="10">
        <v>1</v>
      </c>
      <c r="P15" s="10">
        <v>0</v>
      </c>
      <c r="Q15" s="10">
        <v>0</v>
      </c>
      <c r="R15" s="11">
        <v>11</v>
      </c>
      <c r="S15" s="11">
        <v>4</v>
      </c>
      <c r="T15" s="12">
        <v>0</v>
      </c>
      <c r="U15" s="12">
        <v>0</v>
      </c>
      <c r="V15" s="12">
        <v>0</v>
      </c>
      <c r="W15" s="13">
        <v>0</v>
      </c>
      <c r="X15" s="13">
        <v>0</v>
      </c>
      <c r="Y15" s="13">
        <v>1</v>
      </c>
      <c r="Z15" s="13">
        <v>9</v>
      </c>
      <c r="AA15" s="13">
        <v>0</v>
      </c>
      <c r="AB15" s="13">
        <v>3</v>
      </c>
      <c r="AC15" s="14">
        <v>0</v>
      </c>
      <c r="AD15" s="15">
        <v>93</v>
      </c>
      <c r="AE15" s="15">
        <v>29</v>
      </c>
      <c r="AF15" s="13">
        <v>1</v>
      </c>
      <c r="AG15" s="13">
        <v>0</v>
      </c>
      <c r="AH15" s="13">
        <v>20</v>
      </c>
      <c r="AI15" s="13">
        <v>4</v>
      </c>
    </row>
    <row r="16" spans="1:35" s="2" customFormat="1" ht="12.75" customHeight="1" x14ac:dyDescent="0.25">
      <c r="A16" s="3">
        <f t="shared" si="0"/>
        <v>14</v>
      </c>
      <c r="B16" s="4" t="s">
        <v>47</v>
      </c>
      <c r="C16" s="5">
        <v>2884</v>
      </c>
      <c r="D16" s="6">
        <v>160.93</v>
      </c>
      <c r="E16" s="7">
        <v>139</v>
      </c>
      <c r="F16" s="8">
        <v>99.9</v>
      </c>
      <c r="G16" s="8">
        <v>99.9</v>
      </c>
      <c r="H16" s="8">
        <v>99.9</v>
      </c>
      <c r="I16" s="8">
        <v>99.9</v>
      </c>
      <c r="J16" s="8">
        <v>99.9</v>
      </c>
      <c r="K16" s="9">
        <v>5</v>
      </c>
      <c r="L16" s="10">
        <v>0</v>
      </c>
      <c r="M16" s="10">
        <v>2</v>
      </c>
      <c r="N16" s="10">
        <v>0</v>
      </c>
      <c r="O16" s="10">
        <v>1</v>
      </c>
      <c r="P16" s="10">
        <v>0</v>
      </c>
      <c r="Q16" s="10">
        <v>0</v>
      </c>
      <c r="R16" s="11">
        <v>6</v>
      </c>
      <c r="S16" s="11">
        <v>12</v>
      </c>
      <c r="T16" s="12">
        <v>0</v>
      </c>
      <c r="U16" s="12">
        <v>0</v>
      </c>
      <c r="V16" s="12">
        <v>0</v>
      </c>
      <c r="W16" s="13">
        <v>0</v>
      </c>
      <c r="X16" s="13">
        <v>0</v>
      </c>
      <c r="Y16" s="13">
        <v>1</v>
      </c>
      <c r="Z16" s="13">
        <v>8</v>
      </c>
      <c r="AA16" s="13">
        <v>0</v>
      </c>
      <c r="AB16" s="13">
        <v>1</v>
      </c>
      <c r="AC16" s="14">
        <v>0</v>
      </c>
      <c r="AD16" s="15">
        <v>43</v>
      </c>
      <c r="AE16" s="15">
        <v>20</v>
      </c>
      <c r="AF16" s="13">
        <v>3</v>
      </c>
      <c r="AG16" s="13">
        <v>0</v>
      </c>
      <c r="AH16" s="13">
        <v>16</v>
      </c>
      <c r="AI16" s="13">
        <v>2</v>
      </c>
    </row>
    <row r="17" spans="1:35" s="2" customFormat="1" ht="12.75" customHeight="1" x14ac:dyDescent="0.25">
      <c r="A17" s="3">
        <f t="shared" si="0"/>
        <v>15</v>
      </c>
      <c r="B17" s="4" t="s">
        <v>48</v>
      </c>
      <c r="C17" s="5">
        <v>2790</v>
      </c>
      <c r="D17" s="6">
        <v>23.35</v>
      </c>
      <c r="E17" s="7">
        <v>180</v>
      </c>
      <c r="F17" s="8">
        <v>99.9</v>
      </c>
      <c r="G17" s="8">
        <v>5.5</v>
      </c>
      <c r="H17" s="8">
        <v>99.9</v>
      </c>
      <c r="I17" s="8">
        <v>99.9</v>
      </c>
      <c r="J17" s="8">
        <v>99.9</v>
      </c>
      <c r="K17" s="9">
        <v>4</v>
      </c>
      <c r="L17" s="10">
        <v>0</v>
      </c>
      <c r="M17" s="10">
        <v>1</v>
      </c>
      <c r="N17" s="10">
        <v>0</v>
      </c>
      <c r="O17" s="10">
        <v>1</v>
      </c>
      <c r="P17" s="10">
        <v>0</v>
      </c>
      <c r="Q17" s="10">
        <v>0</v>
      </c>
      <c r="R17" s="11">
        <v>10</v>
      </c>
      <c r="S17" s="11">
        <v>1</v>
      </c>
      <c r="T17" s="12">
        <v>0</v>
      </c>
      <c r="U17" s="12">
        <v>0</v>
      </c>
      <c r="V17" s="12">
        <v>0</v>
      </c>
      <c r="W17" s="13">
        <v>0</v>
      </c>
      <c r="X17" s="13">
        <v>0</v>
      </c>
      <c r="Y17" s="13">
        <v>1</v>
      </c>
      <c r="Z17" s="13">
        <v>7</v>
      </c>
      <c r="AA17" s="13">
        <v>0</v>
      </c>
      <c r="AB17" s="13">
        <v>2</v>
      </c>
      <c r="AC17" s="14">
        <v>0</v>
      </c>
      <c r="AD17" s="15">
        <v>59</v>
      </c>
      <c r="AE17" s="15">
        <v>37</v>
      </c>
      <c r="AF17" s="13">
        <v>2</v>
      </c>
      <c r="AG17" s="13">
        <v>0</v>
      </c>
      <c r="AH17" s="13">
        <v>8</v>
      </c>
      <c r="AI17" s="13">
        <v>3</v>
      </c>
    </row>
    <row r="18" spans="1:35" s="18" customFormat="1" x14ac:dyDescent="0.2">
      <c r="A18" s="16"/>
      <c r="B18" s="16" t="s">
        <v>49</v>
      </c>
      <c r="C18" s="17"/>
      <c r="D18" s="16"/>
      <c r="E18" s="16">
        <v>15</v>
      </c>
      <c r="F18" s="16">
        <v>16</v>
      </c>
      <c r="G18" s="16">
        <v>17</v>
      </c>
      <c r="H18" s="16">
        <v>18</v>
      </c>
      <c r="I18" s="16">
        <v>19</v>
      </c>
      <c r="J18" s="16">
        <v>20</v>
      </c>
      <c r="K18" s="16">
        <v>21</v>
      </c>
      <c r="L18" s="16">
        <v>22</v>
      </c>
      <c r="M18" s="16">
        <v>23</v>
      </c>
      <c r="N18" s="16">
        <v>24</v>
      </c>
      <c r="O18" s="16">
        <v>25</v>
      </c>
      <c r="P18" s="16">
        <v>26</v>
      </c>
      <c r="Q18" s="16">
        <v>27</v>
      </c>
      <c r="R18" s="16">
        <v>28</v>
      </c>
      <c r="S18" s="16">
        <v>29</v>
      </c>
      <c r="T18" s="16">
        <v>30</v>
      </c>
      <c r="U18" s="16">
        <v>31</v>
      </c>
      <c r="V18" s="16">
        <v>32</v>
      </c>
      <c r="W18" s="16">
        <v>33</v>
      </c>
      <c r="X18" s="16">
        <v>34</v>
      </c>
      <c r="Y18" s="16">
        <v>35</v>
      </c>
      <c r="Z18" s="16">
        <v>36</v>
      </c>
      <c r="AA18" s="16">
        <v>37</v>
      </c>
      <c r="AB18" s="16">
        <v>38</v>
      </c>
      <c r="AC18" s="16">
        <v>39</v>
      </c>
      <c r="AD18" s="16">
        <v>40</v>
      </c>
      <c r="AE18" s="16">
        <v>41</v>
      </c>
      <c r="AF18" s="16">
        <v>42</v>
      </c>
      <c r="AG18" s="16">
        <v>43</v>
      </c>
      <c r="AH18" s="16">
        <v>44</v>
      </c>
      <c r="AI18" s="16">
        <v>45</v>
      </c>
    </row>
    <row r="19" spans="1:35" s="18" customFormat="1" x14ac:dyDescent="0.2">
      <c r="A19" s="19"/>
      <c r="B19" s="19" t="s">
        <v>50</v>
      </c>
      <c r="C19" s="20"/>
      <c r="D19" s="20"/>
      <c r="E19" s="20">
        <f t="shared" ref="E19" si="1">COUNTIF(E3:E17,"&gt;0")</f>
        <v>14</v>
      </c>
      <c r="F19" s="20">
        <f t="shared" ref="F19:AI19" si="2">COUNTIF(F3:F17,"&gt;0")</f>
        <v>14</v>
      </c>
      <c r="G19" s="20">
        <f t="shared" si="2"/>
        <v>11</v>
      </c>
      <c r="H19" s="20">
        <f t="shared" si="2"/>
        <v>14</v>
      </c>
      <c r="I19" s="20">
        <f t="shared" si="2"/>
        <v>14</v>
      </c>
      <c r="J19" s="20">
        <f t="shared" si="2"/>
        <v>10</v>
      </c>
      <c r="K19" s="20">
        <f t="shared" si="2"/>
        <v>15</v>
      </c>
      <c r="L19" s="20">
        <f t="shared" si="2"/>
        <v>2</v>
      </c>
      <c r="M19" s="20">
        <f t="shared" si="2"/>
        <v>14</v>
      </c>
      <c r="N19" s="20">
        <f t="shared" si="2"/>
        <v>12</v>
      </c>
      <c r="O19" s="20">
        <f t="shared" si="2"/>
        <v>13</v>
      </c>
      <c r="P19" s="20">
        <f t="shared" si="2"/>
        <v>4</v>
      </c>
      <c r="Q19" s="20">
        <f t="shared" si="2"/>
        <v>1</v>
      </c>
      <c r="R19" s="20">
        <f t="shared" si="2"/>
        <v>15</v>
      </c>
      <c r="S19" s="20">
        <f t="shared" si="2"/>
        <v>15</v>
      </c>
      <c r="T19" s="20">
        <f t="shared" si="2"/>
        <v>4</v>
      </c>
      <c r="U19" s="20">
        <f t="shared" si="2"/>
        <v>2</v>
      </c>
      <c r="V19" s="20">
        <f t="shared" si="2"/>
        <v>3</v>
      </c>
      <c r="W19" s="20">
        <f t="shared" si="2"/>
        <v>1</v>
      </c>
      <c r="X19" s="20">
        <f t="shared" si="2"/>
        <v>1</v>
      </c>
      <c r="Y19" s="20">
        <f t="shared" si="2"/>
        <v>14</v>
      </c>
      <c r="Z19" s="20">
        <f t="shared" si="2"/>
        <v>14</v>
      </c>
      <c r="AA19" s="20">
        <f t="shared" si="2"/>
        <v>2</v>
      </c>
      <c r="AB19" s="20">
        <f t="shared" si="2"/>
        <v>9</v>
      </c>
      <c r="AC19" s="20">
        <f t="shared" si="2"/>
        <v>6</v>
      </c>
      <c r="AD19" s="20">
        <f t="shared" si="2"/>
        <v>15</v>
      </c>
      <c r="AE19" s="20">
        <f t="shared" si="2"/>
        <v>15</v>
      </c>
      <c r="AF19" s="20">
        <f t="shared" si="2"/>
        <v>11</v>
      </c>
      <c r="AG19" s="20">
        <f t="shared" si="2"/>
        <v>4</v>
      </c>
      <c r="AH19" s="20">
        <f t="shared" si="2"/>
        <v>14</v>
      </c>
      <c r="AI19" s="20">
        <f t="shared" si="2"/>
        <v>14</v>
      </c>
    </row>
    <row r="20" spans="1:35" s="18" customFormat="1" x14ac:dyDescent="0.2">
      <c r="A20" s="21"/>
      <c r="B20" s="21" t="s">
        <v>51</v>
      </c>
      <c r="C20" s="22"/>
      <c r="D20" s="22"/>
      <c r="E20" s="22">
        <f t="shared" ref="E20" si="3">MIN(E3:E17)</f>
        <v>0</v>
      </c>
      <c r="F20" s="22">
        <f t="shared" ref="F20:AI20" si="4">MIN(F3:F17)</f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2</v>
      </c>
      <c r="L20" s="22">
        <f t="shared" si="4"/>
        <v>0</v>
      </c>
      <c r="M20" s="22">
        <f t="shared" si="4"/>
        <v>0</v>
      </c>
      <c r="N20" s="22">
        <f t="shared" si="4"/>
        <v>0</v>
      </c>
      <c r="O20" s="22">
        <f t="shared" si="4"/>
        <v>0</v>
      </c>
      <c r="P20" s="22">
        <f t="shared" si="4"/>
        <v>0</v>
      </c>
      <c r="Q20" s="22">
        <f t="shared" si="4"/>
        <v>0</v>
      </c>
      <c r="R20" s="22">
        <f t="shared" si="4"/>
        <v>3</v>
      </c>
      <c r="S20" s="22">
        <f t="shared" si="4"/>
        <v>1</v>
      </c>
      <c r="T20" s="22">
        <f t="shared" si="4"/>
        <v>0</v>
      </c>
      <c r="U20" s="22">
        <f t="shared" si="4"/>
        <v>0</v>
      </c>
      <c r="V20" s="22">
        <f t="shared" si="4"/>
        <v>0</v>
      </c>
      <c r="W20" s="22">
        <f t="shared" si="4"/>
        <v>0</v>
      </c>
      <c r="X20" s="22">
        <f t="shared" si="4"/>
        <v>0</v>
      </c>
      <c r="Y20" s="22">
        <f t="shared" si="4"/>
        <v>0</v>
      </c>
      <c r="Z20" s="22">
        <f t="shared" si="4"/>
        <v>0</v>
      </c>
      <c r="AA20" s="22">
        <f t="shared" si="4"/>
        <v>0</v>
      </c>
      <c r="AB20" s="22">
        <f t="shared" si="4"/>
        <v>0</v>
      </c>
      <c r="AC20" s="22">
        <f t="shared" si="4"/>
        <v>0</v>
      </c>
      <c r="AD20" s="22">
        <f t="shared" si="4"/>
        <v>27</v>
      </c>
      <c r="AE20" s="22">
        <f t="shared" si="4"/>
        <v>3</v>
      </c>
      <c r="AF20" s="22">
        <f t="shared" si="4"/>
        <v>0</v>
      </c>
      <c r="AG20" s="22">
        <f t="shared" si="4"/>
        <v>0</v>
      </c>
      <c r="AH20" s="22">
        <f t="shared" si="4"/>
        <v>0</v>
      </c>
      <c r="AI20" s="22">
        <f t="shared" si="4"/>
        <v>0</v>
      </c>
    </row>
    <row r="21" spans="1:35" s="18" customFormat="1" x14ac:dyDescent="0.2">
      <c r="A21" s="21"/>
      <c r="B21" s="21" t="s">
        <v>52</v>
      </c>
      <c r="C21" s="22"/>
      <c r="D21" s="22"/>
      <c r="E21" s="22">
        <f t="shared" ref="E21" si="5">MAX(E3:E17)</f>
        <v>180</v>
      </c>
      <c r="F21" s="22">
        <f t="shared" ref="F21:AI21" si="6">MAX(F3:F17)</f>
        <v>99.9</v>
      </c>
      <c r="G21" s="22">
        <f t="shared" si="6"/>
        <v>99.9</v>
      </c>
      <c r="H21" s="22">
        <f t="shared" si="6"/>
        <v>99.9</v>
      </c>
      <c r="I21" s="22">
        <f t="shared" si="6"/>
        <v>99.9</v>
      </c>
      <c r="J21" s="22">
        <f t="shared" si="6"/>
        <v>99.9</v>
      </c>
      <c r="K21" s="22">
        <f t="shared" si="6"/>
        <v>12</v>
      </c>
      <c r="L21" s="22">
        <f t="shared" si="6"/>
        <v>1</v>
      </c>
      <c r="M21" s="22">
        <f t="shared" si="6"/>
        <v>4</v>
      </c>
      <c r="N21" s="22">
        <f t="shared" si="6"/>
        <v>3</v>
      </c>
      <c r="O21" s="22">
        <f t="shared" si="6"/>
        <v>6</v>
      </c>
      <c r="P21" s="22">
        <f t="shared" si="6"/>
        <v>2</v>
      </c>
      <c r="Q21" s="22">
        <f t="shared" si="6"/>
        <v>1</v>
      </c>
      <c r="R21" s="22">
        <f t="shared" si="6"/>
        <v>29</v>
      </c>
      <c r="S21" s="22">
        <f t="shared" si="6"/>
        <v>24</v>
      </c>
      <c r="T21" s="22">
        <f t="shared" si="6"/>
        <v>5</v>
      </c>
      <c r="U21" s="22">
        <f t="shared" si="6"/>
        <v>1</v>
      </c>
      <c r="V21" s="22">
        <f t="shared" si="6"/>
        <v>2</v>
      </c>
      <c r="W21" s="22">
        <f t="shared" si="6"/>
        <v>1</v>
      </c>
      <c r="X21" s="22">
        <f t="shared" si="6"/>
        <v>1</v>
      </c>
      <c r="Y21" s="22">
        <f t="shared" si="6"/>
        <v>1</v>
      </c>
      <c r="Z21" s="22">
        <f t="shared" si="6"/>
        <v>22</v>
      </c>
      <c r="AA21" s="22">
        <f t="shared" si="6"/>
        <v>4</v>
      </c>
      <c r="AB21" s="22">
        <f t="shared" si="6"/>
        <v>3</v>
      </c>
      <c r="AC21" s="22">
        <f t="shared" si="6"/>
        <v>3</v>
      </c>
      <c r="AD21" s="22">
        <f t="shared" si="6"/>
        <v>749</v>
      </c>
      <c r="AE21" s="22">
        <f t="shared" si="6"/>
        <v>103</v>
      </c>
      <c r="AF21" s="22">
        <f t="shared" si="6"/>
        <v>18</v>
      </c>
      <c r="AG21" s="22">
        <f t="shared" si="6"/>
        <v>45</v>
      </c>
      <c r="AH21" s="22">
        <f t="shared" si="6"/>
        <v>20</v>
      </c>
      <c r="AI21" s="22">
        <f t="shared" si="6"/>
        <v>24</v>
      </c>
    </row>
    <row r="22" spans="1:35" s="18" customFormat="1" x14ac:dyDescent="0.2">
      <c r="A22" s="21"/>
      <c r="B22" s="21" t="s">
        <v>53</v>
      </c>
      <c r="C22" s="22"/>
      <c r="D22" s="22"/>
      <c r="E22" s="23">
        <f>STDEV(E3:E17)</f>
        <v>58.3299318736183</v>
      </c>
      <c r="F22" s="23">
        <f t="shared" ref="F22:AI22" si="7">STDEV(F3:F17)</f>
        <v>38.876589846528987</v>
      </c>
      <c r="G22" s="23">
        <f t="shared" si="7"/>
        <v>40.133667139886917</v>
      </c>
      <c r="H22" s="23">
        <f t="shared" si="7"/>
        <v>38.305199199511911</v>
      </c>
      <c r="I22" s="23">
        <f t="shared" si="7"/>
        <v>38.876589846528987</v>
      </c>
      <c r="J22" s="23">
        <f t="shared" si="7"/>
        <v>47.087835857196566</v>
      </c>
      <c r="K22" s="23">
        <f t="shared" si="7"/>
        <v>2.7429563474123175</v>
      </c>
      <c r="L22" s="23">
        <f t="shared" si="7"/>
        <v>0.35186577527449842</v>
      </c>
      <c r="M22" s="23">
        <f t="shared" si="7"/>
        <v>0.91025898983279951</v>
      </c>
      <c r="N22" s="23">
        <f t="shared" si="7"/>
        <v>0.70373155054899683</v>
      </c>
      <c r="O22" s="23">
        <f t="shared" si="7"/>
        <v>1.4040757000349275</v>
      </c>
      <c r="P22" s="23">
        <f t="shared" si="7"/>
        <v>0.61721339984836765</v>
      </c>
      <c r="Q22" s="23">
        <f t="shared" si="7"/>
        <v>0.2581988897471611</v>
      </c>
      <c r="R22" s="23">
        <f t="shared" si="7"/>
        <v>8.0522105808340125</v>
      </c>
      <c r="S22" s="23">
        <f t="shared" si="7"/>
        <v>6.6533199732664796</v>
      </c>
      <c r="T22" s="23">
        <f t="shared" si="7"/>
        <v>1.4474937289114918</v>
      </c>
      <c r="U22" s="23">
        <f t="shared" si="7"/>
        <v>0.35186577527449842</v>
      </c>
      <c r="V22" s="23">
        <f t="shared" si="7"/>
        <v>0.59361683970466372</v>
      </c>
      <c r="W22" s="23">
        <f t="shared" si="7"/>
        <v>0.2581988897471611</v>
      </c>
      <c r="X22" s="23">
        <f t="shared" si="7"/>
        <v>0.2581988897471611</v>
      </c>
      <c r="Y22" s="23">
        <f t="shared" si="7"/>
        <v>0.25819888974716115</v>
      </c>
      <c r="Z22" s="23">
        <f t="shared" si="7"/>
        <v>4.7035953826630879</v>
      </c>
      <c r="AA22" s="23">
        <f t="shared" si="7"/>
        <v>1.0465362369445672</v>
      </c>
      <c r="AB22" s="23">
        <f t="shared" si="7"/>
        <v>1</v>
      </c>
      <c r="AC22" s="23">
        <f t="shared" si="7"/>
        <v>1.0997835284835873</v>
      </c>
      <c r="AD22" s="23">
        <f t="shared" si="7"/>
        <v>180.17880008480464</v>
      </c>
      <c r="AE22" s="23">
        <f t="shared" si="7"/>
        <v>24.93763650159562</v>
      </c>
      <c r="AF22" s="23">
        <f t="shared" si="7"/>
        <v>4.5271666741172778</v>
      </c>
      <c r="AG22" s="23">
        <f t="shared" si="7"/>
        <v>11.789018295895225</v>
      </c>
      <c r="AH22" s="23">
        <f t="shared" si="7"/>
        <v>6.8847657912234013</v>
      </c>
      <c r="AI22" s="23">
        <f t="shared" si="7"/>
        <v>5.6879153432853551</v>
      </c>
    </row>
    <row r="23" spans="1:35" s="18" customFormat="1" x14ac:dyDescent="0.2">
      <c r="A23" s="21"/>
      <c r="B23" s="21" t="s">
        <v>54</v>
      </c>
      <c r="C23" s="22"/>
      <c r="D23" s="22"/>
      <c r="E23" s="24">
        <f t="shared" ref="E23" si="8">E18/E19</f>
        <v>1.0714285714285714</v>
      </c>
      <c r="F23" s="24">
        <f t="shared" ref="F23:AI23" si="9">F18/F19</f>
        <v>1.1428571428571428</v>
      </c>
      <c r="G23" s="24">
        <f t="shared" si="9"/>
        <v>1.5454545454545454</v>
      </c>
      <c r="H23" s="24">
        <f t="shared" si="9"/>
        <v>1.2857142857142858</v>
      </c>
      <c r="I23" s="24">
        <f t="shared" si="9"/>
        <v>1.3571428571428572</v>
      </c>
      <c r="J23" s="24">
        <f t="shared" si="9"/>
        <v>2</v>
      </c>
      <c r="K23" s="24">
        <f t="shared" si="9"/>
        <v>1.4</v>
      </c>
      <c r="L23" s="24">
        <f t="shared" si="9"/>
        <v>11</v>
      </c>
      <c r="M23" s="24">
        <f t="shared" si="9"/>
        <v>1.6428571428571428</v>
      </c>
      <c r="N23" s="24">
        <f t="shared" si="9"/>
        <v>2</v>
      </c>
      <c r="O23" s="24">
        <f t="shared" si="9"/>
        <v>1.9230769230769231</v>
      </c>
      <c r="P23" s="24">
        <f t="shared" si="9"/>
        <v>6.5</v>
      </c>
      <c r="Q23" s="24">
        <f t="shared" si="9"/>
        <v>27</v>
      </c>
      <c r="R23" s="24">
        <f t="shared" si="9"/>
        <v>1.8666666666666667</v>
      </c>
      <c r="S23" s="24">
        <f t="shared" si="9"/>
        <v>1.9333333333333333</v>
      </c>
      <c r="T23" s="24">
        <f t="shared" si="9"/>
        <v>7.5</v>
      </c>
      <c r="U23" s="24">
        <f t="shared" si="9"/>
        <v>15.5</v>
      </c>
      <c r="V23" s="24">
        <f t="shared" si="9"/>
        <v>10.666666666666666</v>
      </c>
      <c r="W23" s="24">
        <f t="shared" si="9"/>
        <v>33</v>
      </c>
      <c r="X23" s="24">
        <f t="shared" si="9"/>
        <v>34</v>
      </c>
      <c r="Y23" s="24">
        <f t="shared" si="9"/>
        <v>2.5</v>
      </c>
      <c r="Z23" s="24">
        <f t="shared" si="9"/>
        <v>2.5714285714285716</v>
      </c>
      <c r="AA23" s="24">
        <f t="shared" si="9"/>
        <v>18.5</v>
      </c>
      <c r="AB23" s="24">
        <f t="shared" si="9"/>
        <v>4.2222222222222223</v>
      </c>
      <c r="AC23" s="24">
        <f t="shared" si="9"/>
        <v>6.5</v>
      </c>
      <c r="AD23" s="24">
        <f t="shared" si="9"/>
        <v>2.6666666666666665</v>
      </c>
      <c r="AE23" s="24">
        <f t="shared" si="9"/>
        <v>2.7333333333333334</v>
      </c>
      <c r="AF23" s="24">
        <f t="shared" si="9"/>
        <v>3.8181818181818183</v>
      </c>
      <c r="AG23" s="24">
        <f t="shared" si="9"/>
        <v>10.75</v>
      </c>
      <c r="AH23" s="24">
        <f t="shared" si="9"/>
        <v>3.1428571428571428</v>
      </c>
      <c r="AI23" s="24">
        <f t="shared" si="9"/>
        <v>3.2142857142857144</v>
      </c>
    </row>
    <row r="24" spans="1:35" x14ac:dyDescent="0.2">
      <c r="C24" s="26"/>
      <c r="F24" s="26"/>
      <c r="G24" s="26"/>
      <c r="H24" s="26"/>
      <c r="I24" s="26"/>
      <c r="J24" s="26"/>
      <c r="K24" s="26"/>
    </row>
    <row r="25" spans="1:35" x14ac:dyDescent="0.2">
      <c r="C25" s="26"/>
      <c r="F25" s="26"/>
      <c r="G25" s="26"/>
      <c r="H25" s="26"/>
      <c r="I25" s="26"/>
      <c r="J25" s="26"/>
      <c r="K25" s="26"/>
    </row>
    <row r="26" spans="1:35" x14ac:dyDescent="0.2">
      <c r="C26" s="26"/>
      <c r="F26" s="26"/>
      <c r="G26" s="26"/>
      <c r="H26" s="26"/>
      <c r="I26" s="26"/>
      <c r="J26" s="26"/>
      <c r="K26" s="26"/>
    </row>
    <row r="48" spans="3:11" x14ac:dyDescent="0.2">
      <c r="C48" s="26"/>
      <c r="F48" s="26"/>
      <c r="G48" s="26"/>
      <c r="H48" s="26"/>
      <c r="I48" s="26"/>
      <c r="J48" s="26"/>
      <c r="K48" s="26"/>
    </row>
    <row r="49" spans="3:11" x14ac:dyDescent="0.2">
      <c r="C49" s="26"/>
      <c r="F49" s="26"/>
      <c r="G49" s="26"/>
      <c r="H49" s="26"/>
      <c r="I49" s="26"/>
      <c r="J49" s="26"/>
      <c r="K49" s="26"/>
    </row>
    <row r="50" spans="3:11" x14ac:dyDescent="0.2">
      <c r="C50" s="26"/>
      <c r="F50" s="26"/>
      <c r="G50" s="26"/>
      <c r="H50" s="26"/>
      <c r="I50" s="26"/>
      <c r="J50" s="26"/>
      <c r="K50" s="26"/>
    </row>
    <row r="51" spans="3:11" x14ac:dyDescent="0.2">
      <c r="C51" s="26"/>
      <c r="F51" s="26"/>
      <c r="G51" s="26"/>
      <c r="H51" s="26"/>
      <c r="I51" s="26"/>
      <c r="J51" s="26"/>
      <c r="K51" s="26"/>
    </row>
    <row r="52" spans="3:11" x14ac:dyDescent="0.2">
      <c r="C52" s="26"/>
      <c r="F52" s="26"/>
      <c r="G52" s="26"/>
      <c r="H52" s="26"/>
      <c r="I52" s="26"/>
      <c r="J52" s="26"/>
      <c r="K52" s="26"/>
    </row>
    <row r="53" spans="3:11" x14ac:dyDescent="0.2">
      <c r="C53" s="26"/>
      <c r="F53" s="26"/>
      <c r="G53" s="26"/>
      <c r="H53" s="26"/>
      <c r="I53" s="26"/>
      <c r="J53" s="26"/>
      <c r="K53" s="26"/>
    </row>
    <row r="54" spans="3:11" x14ac:dyDescent="0.2">
      <c r="C54" s="26"/>
      <c r="F54" s="26"/>
      <c r="G54" s="26"/>
      <c r="H54" s="26"/>
      <c r="I54" s="26"/>
      <c r="J54" s="26"/>
      <c r="K54" s="26"/>
    </row>
    <row r="55" spans="3:11" x14ac:dyDescent="0.2">
      <c r="C55" s="26"/>
      <c r="F55" s="26"/>
      <c r="G55" s="26"/>
      <c r="H55" s="26"/>
      <c r="I55" s="26"/>
      <c r="J55" s="26"/>
      <c r="K55" s="26"/>
    </row>
    <row r="56" spans="3:11" x14ac:dyDescent="0.2">
      <c r="C56" s="26"/>
      <c r="F56" s="26"/>
      <c r="G56" s="26"/>
      <c r="H56" s="26"/>
      <c r="I56" s="26"/>
      <c r="J56" s="26"/>
      <c r="K56" s="26"/>
    </row>
    <row r="57" spans="3:11" x14ac:dyDescent="0.2">
      <c r="C57" s="26"/>
      <c r="F57" s="26"/>
      <c r="G57" s="26"/>
      <c r="H57" s="26"/>
      <c r="I57" s="26"/>
      <c r="J57" s="26"/>
      <c r="K57" s="26"/>
    </row>
    <row r="58" spans="3:11" x14ac:dyDescent="0.2">
      <c r="C58" s="26"/>
      <c r="F58" s="26"/>
      <c r="G58" s="26"/>
      <c r="H58" s="26"/>
      <c r="I58" s="26"/>
      <c r="J58" s="26"/>
      <c r="K58" s="26"/>
    </row>
    <row r="59" spans="3:11" x14ac:dyDescent="0.2">
      <c r="C59" s="26"/>
      <c r="F59" s="26"/>
      <c r="G59" s="26"/>
      <c r="H59" s="26"/>
      <c r="I59" s="26"/>
      <c r="J59" s="26"/>
      <c r="K59" s="26"/>
    </row>
    <row r="60" spans="3:11" x14ac:dyDescent="0.2">
      <c r="C60" s="26"/>
      <c r="F60" s="26"/>
      <c r="G60" s="26"/>
      <c r="H60" s="26"/>
      <c r="I60" s="26"/>
      <c r="J60" s="26"/>
      <c r="K60" s="26"/>
    </row>
    <row r="61" spans="3:11" x14ac:dyDescent="0.2">
      <c r="C61" s="26"/>
      <c r="F61" s="26"/>
      <c r="G61" s="26"/>
      <c r="H61" s="26"/>
      <c r="I61" s="26"/>
      <c r="J61" s="26"/>
      <c r="K61" s="26"/>
    </row>
    <row r="62" spans="3:11" x14ac:dyDescent="0.2">
      <c r="C62" s="26"/>
      <c r="F62" s="26"/>
      <c r="G62" s="26"/>
      <c r="H62" s="26"/>
      <c r="I62" s="26"/>
      <c r="J62" s="26"/>
      <c r="K62" s="26"/>
    </row>
    <row r="63" spans="3:11" x14ac:dyDescent="0.2">
      <c r="C63" s="26"/>
      <c r="F63" s="26"/>
      <c r="G63" s="26"/>
      <c r="H63" s="26"/>
      <c r="I63" s="26"/>
      <c r="J63" s="26"/>
      <c r="K63" s="26"/>
    </row>
    <row r="64" spans="3:11" x14ac:dyDescent="0.2">
      <c r="C64" s="26"/>
      <c r="F64" s="26"/>
      <c r="G64" s="26"/>
      <c r="H64" s="26"/>
      <c r="I64" s="26"/>
      <c r="J64" s="26"/>
      <c r="K64" s="26"/>
    </row>
    <row r="65" spans="3:11" x14ac:dyDescent="0.2">
      <c r="C65" s="26"/>
      <c r="F65" s="26"/>
      <c r="G65" s="26"/>
      <c r="H65" s="26"/>
      <c r="I65" s="26"/>
      <c r="J65" s="26"/>
      <c r="K65" s="26"/>
    </row>
    <row r="66" spans="3:11" x14ac:dyDescent="0.2">
      <c r="C66" s="26"/>
      <c r="F66" s="26"/>
      <c r="G66" s="26"/>
      <c r="H66" s="26"/>
      <c r="I66" s="26"/>
      <c r="J66" s="26"/>
      <c r="K66" s="26"/>
    </row>
    <row r="67" spans="3:11" x14ac:dyDescent="0.2">
      <c r="C67" s="26"/>
      <c r="F67" s="26"/>
      <c r="G67" s="26"/>
      <c r="H67" s="26"/>
      <c r="I67" s="26"/>
      <c r="J67" s="26"/>
      <c r="K67" s="26"/>
    </row>
    <row r="68" spans="3:11" x14ac:dyDescent="0.2">
      <c r="C68" s="26"/>
      <c r="F68" s="26"/>
      <c r="G68" s="26"/>
      <c r="H68" s="26"/>
      <c r="I68" s="26"/>
      <c r="J68" s="26"/>
      <c r="K68" s="26"/>
    </row>
    <row r="69" spans="3:11" x14ac:dyDescent="0.2">
      <c r="C69" s="26"/>
      <c r="F69" s="26"/>
      <c r="G69" s="26"/>
      <c r="H69" s="26"/>
      <c r="I69" s="26"/>
      <c r="J69" s="26"/>
      <c r="K69" s="26"/>
    </row>
    <row r="70" spans="3:11" x14ac:dyDescent="0.2">
      <c r="C70" s="26"/>
      <c r="F70" s="26"/>
      <c r="G70" s="26"/>
      <c r="H70" s="26"/>
      <c r="I70" s="26"/>
      <c r="J70" s="26"/>
      <c r="K70" s="26"/>
    </row>
    <row r="71" spans="3:11" x14ac:dyDescent="0.2">
      <c r="C71" s="26"/>
      <c r="F71" s="26"/>
      <c r="G71" s="26"/>
      <c r="H71" s="26"/>
      <c r="I71" s="26"/>
      <c r="J71" s="26"/>
      <c r="K71" s="26"/>
    </row>
    <row r="72" spans="3:11" x14ac:dyDescent="0.2">
      <c r="C72" s="26"/>
      <c r="F72" s="26"/>
      <c r="G72" s="26"/>
      <c r="H72" s="26"/>
      <c r="I72" s="26"/>
      <c r="J72" s="26"/>
      <c r="K72" s="26"/>
    </row>
    <row r="73" spans="3:11" x14ac:dyDescent="0.2">
      <c r="C73" s="26"/>
      <c r="F73" s="26"/>
      <c r="G73" s="26"/>
      <c r="H73" s="26"/>
      <c r="I73" s="26"/>
      <c r="J73" s="26"/>
      <c r="K73" s="26"/>
    </row>
    <row r="74" spans="3:11" x14ac:dyDescent="0.2">
      <c r="C74" s="26"/>
      <c r="F74" s="26"/>
      <c r="G74" s="26"/>
      <c r="H74" s="26"/>
      <c r="I74" s="26"/>
      <c r="J74" s="26"/>
      <c r="K74" s="26"/>
    </row>
    <row r="75" spans="3:11" x14ac:dyDescent="0.2">
      <c r="C75" s="26"/>
      <c r="F75" s="26"/>
      <c r="G75" s="26"/>
      <c r="H75" s="26"/>
      <c r="I75" s="26"/>
      <c r="J75" s="26"/>
      <c r="K75" s="26"/>
    </row>
    <row r="76" spans="3:11" x14ac:dyDescent="0.2">
      <c r="C76" s="26"/>
      <c r="F76" s="26"/>
      <c r="G76" s="26"/>
      <c r="H76" s="26"/>
      <c r="I76" s="26"/>
      <c r="J76" s="26"/>
      <c r="K76" s="26"/>
    </row>
    <row r="77" spans="3:11" x14ac:dyDescent="0.2">
      <c r="C77" s="26"/>
      <c r="F77" s="26"/>
      <c r="G77" s="26"/>
      <c r="H77" s="26"/>
      <c r="I77" s="26"/>
      <c r="J77" s="26"/>
      <c r="K77" s="26"/>
    </row>
    <row r="78" spans="3:11" x14ac:dyDescent="0.2">
      <c r="C78" s="26"/>
      <c r="F78" s="26"/>
      <c r="G78" s="26"/>
      <c r="H78" s="26"/>
      <c r="I78" s="26"/>
      <c r="J78" s="26"/>
      <c r="K78" s="26"/>
    </row>
    <row r="79" spans="3:11" x14ac:dyDescent="0.2">
      <c r="C79" s="26"/>
      <c r="F79" s="26"/>
      <c r="G79" s="26"/>
      <c r="H79" s="26"/>
      <c r="I79" s="26"/>
      <c r="J79" s="26"/>
      <c r="K79" s="26"/>
    </row>
    <row r="80" spans="3:11" x14ac:dyDescent="0.2">
      <c r="C80" s="26"/>
      <c r="F80" s="26"/>
      <c r="G80" s="26"/>
      <c r="H80" s="26"/>
      <c r="I80" s="26"/>
      <c r="J80" s="26"/>
      <c r="K80" s="26"/>
    </row>
    <row r="81" spans="3:11" x14ac:dyDescent="0.2">
      <c r="C81" s="26"/>
      <c r="F81" s="26"/>
      <c r="G81" s="26"/>
      <c r="H81" s="26"/>
      <c r="I81" s="26"/>
      <c r="J81" s="26"/>
      <c r="K81" s="26"/>
    </row>
    <row r="82" spans="3:11" x14ac:dyDescent="0.2">
      <c r="C82" s="26"/>
      <c r="F82" s="26"/>
      <c r="G82" s="26"/>
      <c r="H82" s="26"/>
      <c r="I82" s="26"/>
      <c r="J82" s="26"/>
      <c r="K82" s="26"/>
    </row>
    <row r="83" spans="3:11" x14ac:dyDescent="0.2">
      <c r="C83" s="26"/>
      <c r="F83" s="26"/>
      <c r="G83" s="26"/>
      <c r="H83" s="26"/>
      <c r="I83" s="26"/>
      <c r="J83" s="26"/>
      <c r="K83" s="26"/>
    </row>
    <row r="84" spans="3:11" x14ac:dyDescent="0.2">
      <c r="C84" s="26"/>
      <c r="F84" s="26"/>
      <c r="G84" s="26"/>
      <c r="H84" s="26"/>
      <c r="I84" s="26"/>
      <c r="J84" s="26"/>
      <c r="K84" s="26"/>
    </row>
    <row r="85" spans="3:11" x14ac:dyDescent="0.2">
      <c r="C85" s="26"/>
      <c r="F85" s="26"/>
      <c r="G85" s="26"/>
      <c r="H85" s="26"/>
      <c r="I85" s="26"/>
      <c r="J85" s="26"/>
      <c r="K85" s="26"/>
    </row>
    <row r="86" spans="3:11" x14ac:dyDescent="0.2">
      <c r="C86" s="26"/>
      <c r="F86" s="26"/>
      <c r="G86" s="26"/>
      <c r="H86" s="26"/>
      <c r="I86" s="26"/>
      <c r="J86" s="26"/>
      <c r="K86" s="26"/>
    </row>
    <row r="87" spans="3:11" x14ac:dyDescent="0.2">
      <c r="C87" s="26"/>
      <c r="F87" s="26"/>
      <c r="G87" s="26"/>
      <c r="H87" s="26"/>
      <c r="I87" s="26"/>
      <c r="J87" s="26"/>
      <c r="K87" s="26"/>
    </row>
    <row r="88" spans="3:11" x14ac:dyDescent="0.2">
      <c r="C88" s="26"/>
      <c r="F88" s="26"/>
      <c r="G88" s="26"/>
      <c r="H88" s="26"/>
      <c r="I88" s="26"/>
      <c r="J88" s="26"/>
      <c r="K88" s="26"/>
    </row>
    <row r="89" spans="3:11" x14ac:dyDescent="0.2">
      <c r="C89" s="26"/>
      <c r="F89" s="26"/>
      <c r="G89" s="26"/>
      <c r="H89" s="26"/>
      <c r="I89" s="26"/>
      <c r="J89" s="26"/>
      <c r="K89" s="26"/>
    </row>
    <row r="90" spans="3:11" x14ac:dyDescent="0.2">
      <c r="C90" s="26"/>
      <c r="F90" s="26"/>
      <c r="G90" s="26"/>
      <c r="H90" s="26"/>
      <c r="I90" s="26"/>
      <c r="J90" s="26"/>
      <c r="K90" s="26"/>
    </row>
    <row r="91" spans="3:11" x14ac:dyDescent="0.2">
      <c r="C91" s="26"/>
      <c r="F91" s="26"/>
      <c r="G91" s="26"/>
      <c r="H91" s="26"/>
      <c r="I91" s="26"/>
      <c r="J91" s="26"/>
      <c r="K91" s="26"/>
    </row>
    <row r="92" spans="3:11" x14ac:dyDescent="0.2">
      <c r="C92" s="26"/>
      <c r="F92" s="26"/>
      <c r="G92" s="26"/>
      <c r="H92" s="26"/>
      <c r="I92" s="26"/>
      <c r="J92" s="26"/>
      <c r="K92" s="26"/>
    </row>
    <row r="93" spans="3:11" x14ac:dyDescent="0.2">
      <c r="C93" s="26"/>
      <c r="F93" s="26"/>
      <c r="G93" s="26"/>
      <c r="H93" s="26"/>
      <c r="I93" s="26"/>
      <c r="J93" s="26"/>
      <c r="K93" s="26"/>
    </row>
    <row r="94" spans="3:11" x14ac:dyDescent="0.2">
      <c r="C94" s="26"/>
      <c r="F94" s="26"/>
      <c r="G94" s="26"/>
      <c r="H94" s="26"/>
      <c r="I94" s="26"/>
      <c r="J94" s="26"/>
      <c r="K94" s="26"/>
    </row>
    <row r="95" spans="3:11" x14ac:dyDescent="0.2">
      <c r="C95" s="26"/>
      <c r="F95" s="26"/>
      <c r="G95" s="26"/>
      <c r="H95" s="26"/>
      <c r="I95" s="26"/>
      <c r="J95" s="26"/>
      <c r="K95" s="26"/>
    </row>
    <row r="96" spans="3:11" x14ac:dyDescent="0.2">
      <c r="C96" s="26"/>
      <c r="F96" s="26"/>
      <c r="G96" s="26"/>
      <c r="H96" s="26"/>
      <c r="I96" s="26"/>
      <c r="J96" s="26"/>
      <c r="K96" s="26"/>
    </row>
    <row r="97" spans="3:11" x14ac:dyDescent="0.2">
      <c r="C97" s="26"/>
      <c r="F97" s="26"/>
      <c r="G97" s="26"/>
      <c r="H97" s="26"/>
      <c r="I97" s="26"/>
      <c r="J97" s="26"/>
      <c r="K97" s="26"/>
    </row>
    <row r="98" spans="3:11" x14ac:dyDescent="0.2">
      <c r="C98" s="26"/>
      <c r="F98" s="26"/>
      <c r="G98" s="26"/>
      <c r="H98" s="26"/>
      <c r="I98" s="26"/>
      <c r="J98" s="26"/>
      <c r="K98" s="26"/>
    </row>
    <row r="99" spans="3:11" x14ac:dyDescent="0.2">
      <c r="C99" s="26"/>
      <c r="F99" s="26"/>
      <c r="G99" s="26"/>
      <c r="H99" s="26"/>
      <c r="I99" s="26"/>
      <c r="J99" s="26"/>
      <c r="K99" s="26"/>
    </row>
    <row r="100" spans="3:11" x14ac:dyDescent="0.2">
      <c r="C100" s="26"/>
      <c r="F100" s="26"/>
      <c r="G100" s="26"/>
      <c r="H100" s="26"/>
      <c r="I100" s="26"/>
      <c r="J100" s="26"/>
      <c r="K100" s="26"/>
    </row>
    <row r="101" spans="3:11" x14ac:dyDescent="0.2">
      <c r="C101" s="26"/>
      <c r="F101" s="26"/>
      <c r="G101" s="26"/>
      <c r="H101" s="26"/>
      <c r="I101" s="26"/>
      <c r="J101" s="26"/>
      <c r="K101" s="26"/>
    </row>
    <row r="102" spans="3:11" x14ac:dyDescent="0.2">
      <c r="C102" s="26"/>
      <c r="F102" s="26"/>
      <c r="G102" s="26"/>
      <c r="H102" s="26"/>
      <c r="I102" s="26"/>
      <c r="J102" s="26"/>
      <c r="K102" s="26"/>
    </row>
    <row r="103" spans="3:11" x14ac:dyDescent="0.2">
      <c r="C103" s="26"/>
      <c r="F103" s="26"/>
      <c r="G103" s="26"/>
      <c r="H103" s="26"/>
      <c r="I103" s="26"/>
      <c r="J103" s="26"/>
      <c r="K103" s="26"/>
    </row>
    <row r="104" spans="3:11" x14ac:dyDescent="0.2">
      <c r="C104" s="26"/>
      <c r="F104" s="26"/>
      <c r="G104" s="26"/>
      <c r="H104" s="26"/>
      <c r="I104" s="26"/>
      <c r="J104" s="26"/>
      <c r="K104" s="26"/>
    </row>
    <row r="105" spans="3:11" x14ac:dyDescent="0.2">
      <c r="C105" s="26"/>
      <c r="F105" s="26"/>
      <c r="G105" s="26"/>
      <c r="H105" s="26"/>
      <c r="I105" s="26"/>
      <c r="J105" s="26"/>
      <c r="K105" s="26"/>
    </row>
    <row r="106" spans="3:11" x14ac:dyDescent="0.2">
      <c r="C106" s="26"/>
      <c r="F106" s="26"/>
      <c r="G106" s="26"/>
      <c r="H106" s="26"/>
      <c r="I106" s="26"/>
      <c r="J106" s="26"/>
      <c r="K106" s="26"/>
    </row>
    <row r="107" spans="3:11" x14ac:dyDescent="0.2">
      <c r="C107" s="26"/>
      <c r="F107" s="26"/>
      <c r="G107" s="26"/>
      <c r="H107" s="26"/>
      <c r="I107" s="26"/>
      <c r="J107" s="26"/>
      <c r="K107" s="26"/>
    </row>
    <row r="108" spans="3:11" x14ac:dyDescent="0.2">
      <c r="C108" s="26"/>
      <c r="F108" s="26"/>
      <c r="G108" s="26"/>
      <c r="H108" s="26"/>
      <c r="I108" s="26"/>
      <c r="J108" s="26"/>
      <c r="K108" s="26"/>
    </row>
    <row r="109" spans="3:11" x14ac:dyDescent="0.2">
      <c r="C109" s="26"/>
      <c r="F109" s="26"/>
      <c r="G109" s="26"/>
      <c r="H109" s="26"/>
      <c r="I109" s="26"/>
      <c r="J109" s="26"/>
      <c r="K109" s="26"/>
    </row>
    <row r="110" spans="3:11" x14ac:dyDescent="0.2">
      <c r="C110" s="26"/>
      <c r="F110" s="26"/>
      <c r="G110" s="26"/>
      <c r="H110" s="26"/>
      <c r="I110" s="26"/>
      <c r="J110" s="26"/>
      <c r="K110" s="26"/>
    </row>
    <row r="111" spans="3:11" x14ac:dyDescent="0.2">
      <c r="C111" s="26"/>
      <c r="F111" s="26"/>
      <c r="G111" s="26"/>
      <c r="H111" s="26"/>
      <c r="I111" s="26"/>
      <c r="J111" s="26"/>
      <c r="K111" s="26"/>
    </row>
    <row r="112" spans="3:11" x14ac:dyDescent="0.2">
      <c r="C112" s="26"/>
      <c r="F112" s="26"/>
      <c r="G112" s="26"/>
      <c r="H112" s="26"/>
      <c r="I112" s="26"/>
      <c r="J112" s="26"/>
      <c r="K112" s="26"/>
    </row>
    <row r="113" spans="3:11" x14ac:dyDescent="0.2">
      <c r="C113" s="26"/>
      <c r="F113" s="26"/>
      <c r="G113" s="26"/>
      <c r="H113" s="26"/>
      <c r="I113" s="26"/>
      <c r="J113" s="26"/>
      <c r="K113" s="26"/>
    </row>
    <row r="114" spans="3:11" x14ac:dyDescent="0.2">
      <c r="C114" s="26"/>
      <c r="F114" s="26"/>
      <c r="G114" s="26"/>
      <c r="H114" s="26"/>
      <c r="I114" s="26"/>
      <c r="J114" s="26"/>
      <c r="K114" s="26"/>
    </row>
    <row r="115" spans="3:11" x14ac:dyDescent="0.2">
      <c r="C115" s="26"/>
      <c r="F115" s="26"/>
      <c r="G115" s="26"/>
      <c r="H115" s="26"/>
      <c r="I115" s="26"/>
      <c r="J115" s="26"/>
      <c r="K115" s="26"/>
    </row>
    <row r="116" spans="3:11" x14ac:dyDescent="0.2">
      <c r="C116" s="26"/>
      <c r="F116" s="26"/>
      <c r="G116" s="26"/>
      <c r="H116" s="26"/>
      <c r="I116" s="26"/>
      <c r="J116" s="26"/>
      <c r="K116" s="26"/>
    </row>
    <row r="117" spans="3:11" x14ac:dyDescent="0.2">
      <c r="C117" s="26"/>
      <c r="F117" s="26"/>
      <c r="G117" s="26"/>
      <c r="H117" s="26"/>
      <c r="I117" s="26"/>
      <c r="J117" s="26"/>
      <c r="K117" s="26"/>
    </row>
    <row r="118" spans="3:11" x14ac:dyDescent="0.2">
      <c r="C118" s="26"/>
      <c r="F118" s="26"/>
      <c r="G118" s="26"/>
      <c r="H118" s="26"/>
      <c r="I118" s="26"/>
      <c r="J118" s="26"/>
      <c r="K118" s="26"/>
    </row>
    <row r="119" spans="3:11" x14ac:dyDescent="0.2">
      <c r="C119" s="26"/>
      <c r="F119" s="26"/>
      <c r="G119" s="26"/>
      <c r="H119" s="26"/>
      <c r="I119" s="26"/>
      <c r="J119" s="26"/>
      <c r="K119" s="26"/>
    </row>
    <row r="120" spans="3:11" x14ac:dyDescent="0.2">
      <c r="C120" s="26"/>
      <c r="F120" s="26"/>
      <c r="G120" s="26"/>
      <c r="H120" s="26"/>
      <c r="I120" s="26"/>
      <c r="J120" s="26"/>
      <c r="K120" s="26"/>
    </row>
    <row r="121" spans="3:11" x14ac:dyDescent="0.2">
      <c r="C121" s="26"/>
      <c r="F121" s="26"/>
      <c r="G121" s="26"/>
      <c r="H121" s="26"/>
      <c r="I121" s="26"/>
      <c r="J121" s="26"/>
      <c r="K121" s="26"/>
    </row>
    <row r="122" spans="3:11" x14ac:dyDescent="0.2">
      <c r="C122" s="26"/>
      <c r="F122" s="26"/>
      <c r="G122" s="26"/>
      <c r="H122" s="26"/>
      <c r="I122" s="26"/>
      <c r="J122" s="26"/>
      <c r="K122" s="26"/>
    </row>
    <row r="123" spans="3:11" x14ac:dyDescent="0.2">
      <c r="C123" s="26"/>
      <c r="F123" s="26"/>
      <c r="G123" s="26"/>
      <c r="H123" s="26"/>
      <c r="I123" s="26"/>
      <c r="J123" s="26"/>
      <c r="K123" s="26"/>
    </row>
    <row r="124" spans="3:11" x14ac:dyDescent="0.2">
      <c r="C124" s="26"/>
      <c r="F124" s="26"/>
      <c r="G124" s="26"/>
      <c r="H124" s="26"/>
      <c r="I124" s="26"/>
      <c r="J124" s="26"/>
      <c r="K124" s="26"/>
    </row>
    <row r="125" spans="3:11" x14ac:dyDescent="0.2">
      <c r="C125" s="26"/>
      <c r="F125" s="26"/>
      <c r="G125" s="26"/>
      <c r="H125" s="26"/>
      <c r="I125" s="26"/>
      <c r="J125" s="26"/>
      <c r="K125" s="26"/>
    </row>
    <row r="126" spans="3:11" x14ac:dyDescent="0.2">
      <c r="C126" s="26"/>
      <c r="F126" s="26"/>
      <c r="G126" s="26"/>
      <c r="H126" s="26"/>
      <c r="I126" s="26"/>
      <c r="J126" s="26"/>
      <c r="K126" s="26"/>
    </row>
    <row r="127" spans="3:11" x14ac:dyDescent="0.2">
      <c r="C127" s="26"/>
      <c r="F127" s="26"/>
      <c r="G127" s="26"/>
      <c r="H127" s="26"/>
      <c r="I127" s="26"/>
      <c r="J127" s="26"/>
      <c r="K127" s="26"/>
    </row>
    <row r="128" spans="3:11" x14ac:dyDescent="0.2">
      <c r="C128" s="26"/>
      <c r="F128" s="26"/>
      <c r="G128" s="26"/>
      <c r="H128" s="26"/>
      <c r="I128" s="26"/>
      <c r="J128" s="26"/>
      <c r="K128" s="26"/>
    </row>
    <row r="129" spans="3:11" x14ac:dyDescent="0.2">
      <c r="C129" s="26"/>
      <c r="F129" s="26"/>
      <c r="G129" s="26"/>
      <c r="H129" s="26"/>
      <c r="I129" s="26"/>
      <c r="J129" s="26"/>
      <c r="K129" s="26"/>
    </row>
    <row r="130" spans="3:11" x14ac:dyDescent="0.2">
      <c r="C130" s="26"/>
      <c r="F130" s="26"/>
      <c r="G130" s="26"/>
      <c r="H130" s="26"/>
      <c r="I130" s="26"/>
      <c r="J130" s="26"/>
      <c r="K130" s="26"/>
    </row>
    <row r="131" spans="3:11" x14ac:dyDescent="0.2">
      <c r="C131" s="26"/>
      <c r="F131" s="26"/>
      <c r="G131" s="26"/>
      <c r="H131" s="26"/>
      <c r="I131" s="26"/>
      <c r="J131" s="26"/>
      <c r="K131" s="26"/>
    </row>
    <row r="132" spans="3:11" x14ac:dyDescent="0.2">
      <c r="C132" s="26"/>
      <c r="F132" s="26"/>
      <c r="G132" s="26"/>
      <c r="H132" s="26"/>
      <c r="I132" s="26"/>
      <c r="J132" s="26"/>
      <c r="K132" s="26"/>
    </row>
    <row r="133" spans="3:11" x14ac:dyDescent="0.2">
      <c r="C133" s="26"/>
      <c r="F133" s="26"/>
      <c r="G133" s="26"/>
      <c r="H133" s="26"/>
      <c r="I133" s="26"/>
      <c r="J133" s="26"/>
      <c r="K133" s="26"/>
    </row>
    <row r="134" spans="3:11" x14ac:dyDescent="0.2">
      <c r="C134" s="26"/>
      <c r="F134" s="26"/>
      <c r="G134" s="26"/>
      <c r="H134" s="26"/>
      <c r="I134" s="26"/>
      <c r="J134" s="26"/>
      <c r="K134" s="26"/>
    </row>
    <row r="135" spans="3:11" x14ac:dyDescent="0.2">
      <c r="C135" s="26"/>
      <c r="F135" s="26"/>
      <c r="G135" s="26"/>
      <c r="H135" s="26"/>
      <c r="I135" s="26"/>
      <c r="J135" s="26"/>
      <c r="K135" s="26"/>
    </row>
    <row r="136" spans="3:11" x14ac:dyDescent="0.2">
      <c r="C136" s="26"/>
      <c r="F136" s="26"/>
      <c r="G136" s="26"/>
      <c r="H136" s="26"/>
      <c r="I136" s="26"/>
      <c r="J136" s="26"/>
      <c r="K136" s="26"/>
    </row>
    <row r="137" spans="3:11" x14ac:dyDescent="0.2">
      <c r="C137" s="26"/>
      <c r="F137" s="26"/>
      <c r="G137" s="26"/>
      <c r="H137" s="26"/>
      <c r="I137" s="26"/>
      <c r="J137" s="26"/>
      <c r="K137" s="26"/>
    </row>
    <row r="138" spans="3:11" x14ac:dyDescent="0.2">
      <c r="C138" s="26"/>
      <c r="F138" s="26"/>
      <c r="G138" s="26"/>
      <c r="H138" s="26"/>
      <c r="I138" s="26"/>
      <c r="J138" s="26"/>
      <c r="K138" s="26"/>
    </row>
    <row r="139" spans="3:11" x14ac:dyDescent="0.2">
      <c r="C139" s="26"/>
      <c r="F139" s="26"/>
      <c r="G139" s="26"/>
      <c r="H139" s="26"/>
      <c r="I139" s="26"/>
      <c r="J139" s="26"/>
      <c r="K139" s="26"/>
    </row>
    <row r="140" spans="3:11" x14ac:dyDescent="0.2">
      <c r="C140" s="26"/>
      <c r="F140" s="26"/>
      <c r="G140" s="26"/>
      <c r="H140" s="26"/>
      <c r="I140" s="26"/>
      <c r="J140" s="26"/>
      <c r="K140" s="26"/>
    </row>
    <row r="141" spans="3:11" x14ac:dyDescent="0.2">
      <c r="C141" s="26"/>
      <c r="F141" s="26"/>
      <c r="G141" s="26"/>
      <c r="H141" s="26"/>
      <c r="I141" s="26"/>
      <c r="J141" s="26"/>
      <c r="K141" s="26"/>
    </row>
    <row r="142" spans="3:11" x14ac:dyDescent="0.2">
      <c r="C142" s="26"/>
      <c r="F142" s="26"/>
      <c r="G142" s="26"/>
      <c r="H142" s="26"/>
      <c r="I142" s="26"/>
      <c r="J142" s="26"/>
      <c r="K142" s="26"/>
    </row>
    <row r="143" spans="3:11" x14ac:dyDescent="0.2">
      <c r="C143" s="26"/>
      <c r="F143" s="26"/>
      <c r="G143" s="26"/>
      <c r="H143" s="26"/>
      <c r="I143" s="26"/>
      <c r="J143" s="26"/>
      <c r="K143" s="26"/>
    </row>
    <row r="144" spans="3:11" x14ac:dyDescent="0.2">
      <c r="C144" s="26"/>
      <c r="F144" s="26"/>
      <c r="G144" s="26"/>
      <c r="H144" s="26"/>
      <c r="I144" s="26"/>
      <c r="J144" s="26"/>
      <c r="K144" s="26"/>
    </row>
    <row r="145" spans="3:11" x14ac:dyDescent="0.2">
      <c r="C145" s="26"/>
      <c r="F145" s="26"/>
      <c r="G145" s="26"/>
      <c r="H145" s="26"/>
      <c r="I145" s="26"/>
      <c r="J145" s="26"/>
      <c r="K145" s="26"/>
    </row>
    <row r="146" spans="3:11" x14ac:dyDescent="0.2">
      <c r="C146" s="26"/>
      <c r="F146" s="26"/>
      <c r="G146" s="26"/>
      <c r="H146" s="26"/>
      <c r="I146" s="26"/>
      <c r="J146" s="26"/>
      <c r="K146" s="26"/>
    </row>
    <row r="147" spans="3:11" x14ac:dyDescent="0.2">
      <c r="C147" s="26"/>
      <c r="F147" s="26"/>
      <c r="G147" s="26"/>
      <c r="H147" s="26"/>
      <c r="I147" s="26"/>
      <c r="J147" s="26"/>
      <c r="K147" s="26"/>
    </row>
    <row r="148" spans="3:11" x14ac:dyDescent="0.2">
      <c r="C148" s="26"/>
      <c r="F148" s="26"/>
      <c r="G148" s="26"/>
      <c r="H148" s="26"/>
      <c r="I148" s="26"/>
      <c r="J148" s="26"/>
      <c r="K148" s="26"/>
    </row>
    <row r="149" spans="3:11" x14ac:dyDescent="0.2">
      <c r="C149" s="26"/>
      <c r="F149" s="26"/>
      <c r="G149" s="26"/>
      <c r="H149" s="26"/>
      <c r="I149" s="26"/>
      <c r="J149" s="26"/>
      <c r="K149" s="26"/>
    </row>
    <row r="150" spans="3:11" x14ac:dyDescent="0.2">
      <c r="C150" s="26"/>
      <c r="F150" s="26"/>
      <c r="G150" s="26"/>
      <c r="H150" s="26"/>
      <c r="I150" s="26"/>
      <c r="J150" s="26"/>
      <c r="K150" s="26"/>
    </row>
    <row r="151" spans="3:11" x14ac:dyDescent="0.2">
      <c r="C151" s="26"/>
      <c r="F151" s="26"/>
      <c r="G151" s="26"/>
      <c r="H151" s="26"/>
      <c r="I151" s="26"/>
      <c r="J151" s="26"/>
      <c r="K151" s="26"/>
    </row>
    <row r="152" spans="3:11" x14ac:dyDescent="0.2">
      <c r="C152" s="26"/>
      <c r="F152" s="26"/>
      <c r="G152" s="26"/>
      <c r="H152" s="26"/>
      <c r="I152" s="26"/>
      <c r="J152" s="26"/>
      <c r="K152" s="26"/>
    </row>
    <row r="153" spans="3:11" x14ac:dyDescent="0.2">
      <c r="C153" s="26"/>
      <c r="F153" s="26"/>
      <c r="G153" s="26"/>
      <c r="H153" s="26"/>
      <c r="I153" s="26"/>
      <c r="J153" s="26"/>
      <c r="K153" s="26"/>
    </row>
    <row r="154" spans="3:11" x14ac:dyDescent="0.2">
      <c r="C154" s="26"/>
      <c r="F154" s="26"/>
      <c r="G154" s="26"/>
      <c r="H154" s="26"/>
      <c r="I154" s="26"/>
      <c r="J154" s="26"/>
      <c r="K154" s="26"/>
    </row>
    <row r="155" spans="3:11" x14ac:dyDescent="0.2">
      <c r="C155" s="26"/>
      <c r="F155" s="26"/>
      <c r="G155" s="26"/>
      <c r="H155" s="26"/>
      <c r="I155" s="26"/>
      <c r="J155" s="26"/>
      <c r="K155" s="26"/>
    </row>
    <row r="156" spans="3:11" x14ac:dyDescent="0.2">
      <c r="C156" s="26"/>
      <c r="F156" s="26"/>
      <c r="G156" s="26"/>
      <c r="H156" s="26"/>
      <c r="I156" s="26"/>
      <c r="J156" s="26"/>
      <c r="K156" s="26"/>
    </row>
    <row r="157" spans="3:11" x14ac:dyDescent="0.2">
      <c r="C157" s="26"/>
      <c r="F157" s="26"/>
      <c r="G157" s="26"/>
      <c r="H157" s="26"/>
      <c r="I157" s="26"/>
      <c r="J157" s="26"/>
      <c r="K157" s="26"/>
    </row>
    <row r="158" spans="3:11" x14ac:dyDescent="0.2">
      <c r="C158" s="26"/>
      <c r="F158" s="26"/>
      <c r="G158" s="26"/>
      <c r="H158" s="26"/>
      <c r="I158" s="26"/>
      <c r="J158" s="26"/>
      <c r="K158" s="26"/>
    </row>
    <row r="159" spans="3:11" x14ac:dyDescent="0.2">
      <c r="C159" s="26"/>
      <c r="F159" s="26"/>
      <c r="G159" s="26"/>
      <c r="H159" s="26"/>
      <c r="I159" s="26"/>
      <c r="J159" s="26"/>
      <c r="K159" s="26"/>
    </row>
    <row r="160" spans="3:11" x14ac:dyDescent="0.2">
      <c r="C160" s="26"/>
      <c r="F160" s="26"/>
      <c r="G160" s="26"/>
      <c r="H160" s="26"/>
      <c r="I160" s="26"/>
      <c r="J160" s="26"/>
      <c r="K160" s="26"/>
    </row>
    <row r="161" spans="3:11" x14ac:dyDescent="0.2">
      <c r="C161" s="26"/>
      <c r="F161" s="26"/>
      <c r="G161" s="26"/>
      <c r="H161" s="26"/>
      <c r="I161" s="26"/>
      <c r="J161" s="26"/>
      <c r="K161" s="26"/>
    </row>
    <row r="162" spans="3:11" x14ac:dyDescent="0.2">
      <c r="C162" s="26"/>
      <c r="F162" s="26"/>
      <c r="G162" s="26"/>
      <c r="H162" s="26"/>
      <c r="I162" s="26"/>
      <c r="J162" s="26"/>
      <c r="K162" s="26"/>
    </row>
    <row r="163" spans="3:11" x14ac:dyDescent="0.2">
      <c r="C163" s="26"/>
      <c r="F163" s="26"/>
      <c r="G163" s="26"/>
      <c r="H163" s="26"/>
      <c r="I163" s="26"/>
      <c r="J163" s="26"/>
      <c r="K163" s="26"/>
    </row>
    <row r="164" spans="3:11" x14ac:dyDescent="0.2">
      <c r="C164" s="26"/>
      <c r="F164" s="26"/>
      <c r="G164" s="26"/>
      <c r="H164" s="26"/>
      <c r="I164" s="26"/>
      <c r="J164" s="26"/>
      <c r="K164" s="26"/>
    </row>
    <row r="165" spans="3:11" x14ac:dyDescent="0.2">
      <c r="C165" s="26"/>
      <c r="F165" s="26"/>
      <c r="G165" s="26"/>
      <c r="H165" s="26"/>
      <c r="I165" s="26"/>
      <c r="J165" s="26"/>
      <c r="K165" s="26"/>
    </row>
    <row r="166" spans="3:11" x14ac:dyDescent="0.2">
      <c r="C166" s="26"/>
      <c r="F166" s="26"/>
      <c r="G166" s="26"/>
      <c r="H166" s="26"/>
      <c r="I166" s="26"/>
      <c r="J166" s="26"/>
      <c r="K166" s="26"/>
    </row>
    <row r="167" spans="3:11" x14ac:dyDescent="0.2">
      <c r="C167" s="26"/>
      <c r="F167" s="26"/>
      <c r="G167" s="26"/>
      <c r="H167" s="26"/>
      <c r="I167" s="26"/>
      <c r="J167" s="26"/>
      <c r="K167" s="26"/>
    </row>
    <row r="168" spans="3:11" x14ac:dyDescent="0.2">
      <c r="C168" s="26"/>
      <c r="F168" s="26"/>
      <c r="G168" s="26"/>
      <c r="H168" s="26"/>
      <c r="I168" s="26"/>
      <c r="J168" s="26"/>
      <c r="K168" s="26"/>
    </row>
    <row r="169" spans="3:11" x14ac:dyDescent="0.2">
      <c r="C169" s="26"/>
      <c r="F169" s="26"/>
      <c r="G169" s="26"/>
      <c r="H169" s="26"/>
      <c r="I169" s="26"/>
      <c r="J169" s="26"/>
      <c r="K169" s="26"/>
    </row>
    <row r="170" spans="3:11" x14ac:dyDescent="0.2">
      <c r="C170" s="26"/>
      <c r="F170" s="26"/>
      <c r="G170" s="26"/>
      <c r="H170" s="26"/>
      <c r="I170" s="26"/>
      <c r="J170" s="26"/>
      <c r="K170" s="26"/>
    </row>
    <row r="171" spans="3:11" x14ac:dyDescent="0.2">
      <c r="C171" s="26"/>
      <c r="F171" s="26"/>
      <c r="G171" s="26"/>
      <c r="H171" s="26"/>
      <c r="I171" s="26"/>
      <c r="J171" s="26"/>
      <c r="K171" s="26"/>
    </row>
    <row r="172" spans="3:11" x14ac:dyDescent="0.2">
      <c r="C172" s="26"/>
      <c r="F172" s="26"/>
      <c r="G172" s="26"/>
      <c r="H172" s="26"/>
      <c r="I172" s="26"/>
      <c r="J172" s="26"/>
      <c r="K172" s="26"/>
    </row>
    <row r="173" spans="3:11" x14ac:dyDescent="0.2">
      <c r="C173" s="26"/>
      <c r="F173" s="26"/>
      <c r="G173" s="26"/>
      <c r="H173" s="26"/>
      <c r="I173" s="26"/>
      <c r="J173" s="26"/>
      <c r="K173" s="26"/>
    </row>
    <row r="174" spans="3:11" x14ac:dyDescent="0.2">
      <c r="C174" s="26"/>
      <c r="F174" s="26"/>
      <c r="G174" s="26"/>
      <c r="H174" s="26"/>
      <c r="I174" s="26"/>
      <c r="J174" s="26"/>
      <c r="K174" s="26"/>
    </row>
    <row r="175" spans="3:11" x14ac:dyDescent="0.2">
      <c r="C175" s="26"/>
      <c r="F175" s="26"/>
      <c r="G175" s="26"/>
      <c r="H175" s="26"/>
      <c r="I175" s="26"/>
      <c r="J175" s="26"/>
      <c r="K175" s="26"/>
    </row>
    <row r="176" spans="3:11" x14ac:dyDescent="0.2">
      <c r="C176" s="26"/>
      <c r="F176" s="26"/>
      <c r="G176" s="26"/>
      <c r="H176" s="26"/>
      <c r="I176" s="26"/>
      <c r="J176" s="26"/>
      <c r="K176" s="26"/>
    </row>
    <row r="177" spans="1:11" x14ac:dyDescent="0.2">
      <c r="C177" s="26"/>
      <c r="F177" s="26"/>
      <c r="G177" s="26"/>
      <c r="H177" s="26"/>
      <c r="I177" s="26"/>
      <c r="J177" s="26"/>
      <c r="K177" s="26"/>
    </row>
    <row r="178" spans="1:11" x14ac:dyDescent="0.2">
      <c r="C178" s="26"/>
      <c r="F178" s="26"/>
      <c r="G178" s="26"/>
      <c r="H178" s="26"/>
      <c r="I178" s="26"/>
      <c r="J178" s="26"/>
      <c r="K178" s="26"/>
    </row>
    <row r="179" spans="1:11" x14ac:dyDescent="0.2">
      <c r="C179" s="26"/>
      <c r="F179" s="26"/>
      <c r="G179" s="26"/>
      <c r="H179" s="26"/>
      <c r="I179" s="26"/>
      <c r="J179" s="26"/>
      <c r="K179" s="26"/>
    </row>
    <row r="180" spans="1:11" s="28" customFormat="1" x14ac:dyDescent="0.2">
      <c r="A180" s="27"/>
      <c r="B180" s="27"/>
      <c r="C180" s="27"/>
      <c r="E180" s="18"/>
      <c r="F180" s="27"/>
      <c r="G180" s="27"/>
      <c r="H180" s="27"/>
      <c r="I180" s="27"/>
      <c r="J180" s="27"/>
      <c r="K180" s="27"/>
    </row>
  </sheetData>
  <mergeCells count="35">
    <mergeCell ref="AI1:AI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5" right="0.25" top="1" bottom="1" header="0.5" footer="0.5"/>
  <pageSetup paperSize="9" scale="5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180"/>
  <sheetViews>
    <sheetView zoomScaleNormal="100" workbookViewId="0">
      <selection activeCell="Y15" sqref="Y15"/>
    </sheetView>
  </sheetViews>
  <sheetFormatPr defaultRowHeight="12" x14ac:dyDescent="0.2"/>
  <cols>
    <col min="1" max="1" width="3.28515625" style="25" bestFit="1" customWidth="1"/>
    <col min="2" max="2" width="23.140625" style="25" customWidth="1"/>
    <col min="3" max="3" width="10" style="25" customWidth="1"/>
    <col min="4" max="4" width="10" style="1" customWidth="1"/>
    <col min="5" max="5" width="9.7109375" style="18" bestFit="1" customWidth="1"/>
    <col min="6" max="6" width="7" style="25" bestFit="1" customWidth="1"/>
    <col min="7" max="7" width="6.7109375" style="25" bestFit="1" customWidth="1"/>
    <col min="8" max="8" width="7.5703125" style="25" bestFit="1" customWidth="1"/>
    <col min="9" max="10" width="6.7109375" style="25" bestFit="1" customWidth="1"/>
    <col min="11" max="11" width="6.5703125" style="25" bestFit="1" customWidth="1"/>
    <col min="12" max="12" width="7.42578125" style="1" bestFit="1" customWidth="1"/>
    <col min="13" max="16" width="6.5703125" style="1" bestFit="1" customWidth="1"/>
    <col min="17" max="17" width="7.42578125" style="1" bestFit="1" customWidth="1"/>
    <col min="18" max="18" width="6.5703125" style="1" bestFit="1" customWidth="1"/>
    <col min="19" max="19" width="7.7109375" style="1" bestFit="1" customWidth="1"/>
    <col min="20" max="20" width="9.85546875" style="1" bestFit="1" customWidth="1"/>
    <col min="21" max="21" width="7.5703125" style="1" bestFit="1" customWidth="1"/>
    <col min="22" max="24" width="7.42578125" style="1" bestFit="1" customWidth="1"/>
    <col min="25" max="25" width="6.85546875" style="1" bestFit="1" customWidth="1"/>
    <col min="26" max="26" width="8.42578125" style="1" bestFit="1" customWidth="1"/>
    <col min="27" max="28" width="7.42578125" style="1" bestFit="1" customWidth="1"/>
    <col min="29" max="29" width="6.5703125" style="1" bestFit="1" customWidth="1"/>
    <col min="30" max="31" width="7.42578125" style="1" bestFit="1" customWidth="1"/>
    <col min="32" max="32" width="6.5703125" style="1" bestFit="1" customWidth="1"/>
    <col min="33" max="33" width="8.140625" style="1" bestFit="1" customWidth="1"/>
    <col min="34" max="34" width="6.5703125" style="1" bestFit="1" customWidth="1"/>
    <col min="35" max="35" width="7.85546875" style="1" bestFit="1" customWidth="1"/>
    <col min="36" max="16384" width="9.140625" style="1"/>
  </cols>
  <sheetData>
    <row r="1" spans="1:35" ht="90.75" customHeight="1" x14ac:dyDescent="0.2">
      <c r="A1" s="49" t="s">
        <v>0</v>
      </c>
      <c r="B1" s="49" t="s">
        <v>64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8" t="s">
        <v>9</v>
      </c>
      <c r="L1" s="48" t="s">
        <v>10</v>
      </c>
      <c r="M1" s="48" t="s">
        <v>11</v>
      </c>
      <c r="N1" s="48" t="s">
        <v>12</v>
      </c>
      <c r="O1" s="48" t="s">
        <v>13</v>
      </c>
      <c r="P1" s="48" t="s">
        <v>14</v>
      </c>
      <c r="Q1" s="48" t="s">
        <v>15</v>
      </c>
      <c r="R1" s="51" t="s">
        <v>16</v>
      </c>
      <c r="S1" s="51" t="s">
        <v>17</v>
      </c>
      <c r="T1" s="51" t="s">
        <v>18</v>
      </c>
      <c r="U1" s="51" t="s">
        <v>19</v>
      </c>
      <c r="V1" s="51" t="s">
        <v>20</v>
      </c>
      <c r="W1" s="50" t="s">
        <v>21</v>
      </c>
      <c r="X1" s="50" t="s">
        <v>22</v>
      </c>
      <c r="Y1" s="50" t="s">
        <v>23</v>
      </c>
      <c r="Z1" s="50" t="s">
        <v>24</v>
      </c>
      <c r="AA1" s="50" t="s">
        <v>25</v>
      </c>
      <c r="AB1" s="50" t="s">
        <v>26</v>
      </c>
      <c r="AC1" s="52" t="s">
        <v>27</v>
      </c>
      <c r="AD1" s="52" t="s">
        <v>28</v>
      </c>
      <c r="AE1" s="52" t="s">
        <v>29</v>
      </c>
      <c r="AF1" s="50" t="s">
        <v>30</v>
      </c>
      <c r="AG1" s="50" t="s">
        <v>31</v>
      </c>
      <c r="AH1" s="50" t="s">
        <v>32</v>
      </c>
      <c r="AI1" s="50" t="s">
        <v>33</v>
      </c>
    </row>
    <row r="2" spans="1:35" s="2" customFormat="1" ht="12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8"/>
      <c r="L2" s="48"/>
      <c r="M2" s="48"/>
      <c r="N2" s="48"/>
      <c r="O2" s="48"/>
      <c r="P2" s="48"/>
      <c r="Q2" s="48"/>
      <c r="R2" s="51"/>
      <c r="S2" s="51"/>
      <c r="T2" s="51"/>
      <c r="U2" s="51"/>
      <c r="V2" s="51"/>
      <c r="W2" s="50"/>
      <c r="X2" s="50"/>
      <c r="Y2" s="50"/>
      <c r="Z2" s="50"/>
      <c r="AA2" s="50"/>
      <c r="AB2" s="50"/>
      <c r="AC2" s="52"/>
      <c r="AD2" s="52"/>
      <c r="AE2" s="52"/>
      <c r="AF2" s="50"/>
      <c r="AG2" s="50"/>
      <c r="AH2" s="50"/>
      <c r="AI2" s="50"/>
    </row>
    <row r="3" spans="1:35" s="2" customFormat="1" ht="12.75" customHeight="1" x14ac:dyDescent="0.25">
      <c r="A3" s="3">
        <v>1</v>
      </c>
      <c r="B3" s="4" t="s">
        <v>34</v>
      </c>
      <c r="C3" s="5">
        <v>3502</v>
      </c>
      <c r="D3" s="6">
        <v>14.33</v>
      </c>
      <c r="E3" s="29">
        <f>1/'Data '!E3</f>
        <v>7.1942446043165471E-3</v>
      </c>
      <c r="F3" s="29">
        <f>1/'Data '!F3</f>
        <v>1.001001001001001E-2</v>
      </c>
      <c r="G3" s="29">
        <v>0</v>
      </c>
      <c r="H3" s="29">
        <f>1/'Data '!H3</f>
        <v>1.001001001001001E-2</v>
      </c>
      <c r="I3" s="29">
        <f>1/'Data '!I3</f>
        <v>1.001001001001001E-2</v>
      </c>
      <c r="J3" s="29">
        <f>1/'Data '!J3</f>
        <v>1.001001001001001E-2</v>
      </c>
      <c r="K3" s="9">
        <v>4</v>
      </c>
      <c r="L3" s="10">
        <v>1</v>
      </c>
      <c r="M3" s="10">
        <v>1</v>
      </c>
      <c r="N3" s="10">
        <v>1</v>
      </c>
      <c r="O3" s="10">
        <v>1</v>
      </c>
      <c r="P3" s="10">
        <v>1</v>
      </c>
      <c r="Q3" s="10">
        <v>0</v>
      </c>
      <c r="R3" s="11">
        <v>4</v>
      </c>
      <c r="S3" s="11">
        <v>14</v>
      </c>
      <c r="T3" s="12">
        <v>0</v>
      </c>
      <c r="U3" s="12">
        <v>0</v>
      </c>
      <c r="V3" s="12">
        <v>1</v>
      </c>
      <c r="W3" s="13">
        <v>0</v>
      </c>
      <c r="X3" s="13">
        <v>0</v>
      </c>
      <c r="Y3" s="13">
        <v>1</v>
      </c>
      <c r="Z3" s="13">
        <v>8</v>
      </c>
      <c r="AA3" s="13">
        <v>0</v>
      </c>
      <c r="AB3" s="13">
        <v>2</v>
      </c>
      <c r="AC3" s="14">
        <v>1</v>
      </c>
      <c r="AD3" s="14">
        <v>61</v>
      </c>
      <c r="AE3" s="14">
        <v>12</v>
      </c>
      <c r="AF3" s="13">
        <v>4</v>
      </c>
      <c r="AG3" s="13">
        <v>9</v>
      </c>
      <c r="AH3" s="13">
        <v>9</v>
      </c>
      <c r="AI3" s="13">
        <v>4</v>
      </c>
    </row>
    <row r="4" spans="1:35" s="2" customFormat="1" ht="12.75" customHeight="1" x14ac:dyDescent="0.25">
      <c r="A4" s="3">
        <f>A3+1</f>
        <v>2</v>
      </c>
      <c r="B4" s="4" t="s">
        <v>35</v>
      </c>
      <c r="C4" s="5">
        <v>1588</v>
      </c>
      <c r="D4" s="6">
        <v>12.61</v>
      </c>
      <c r="E4" s="29">
        <f>1/'Data '!E4</f>
        <v>6.8493150684931503E-3</v>
      </c>
      <c r="F4" s="29">
        <f>1/'Data '!F4</f>
        <v>1.001001001001001E-2</v>
      </c>
      <c r="G4" s="29">
        <f>1/'Data '!G4</f>
        <v>0.33333333333333331</v>
      </c>
      <c r="H4" s="29">
        <f>1/'Data '!H4</f>
        <v>1.001001001001001E-2</v>
      </c>
      <c r="I4" s="29">
        <f>1/'Data '!I4</f>
        <v>1.001001001001001E-2</v>
      </c>
      <c r="J4" s="29">
        <f>1/'Data '!J4</f>
        <v>1.001001001001001E-2</v>
      </c>
      <c r="K4" s="9">
        <v>2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1">
        <v>5</v>
      </c>
      <c r="S4" s="11">
        <v>2</v>
      </c>
      <c r="T4" s="12">
        <v>0</v>
      </c>
      <c r="U4" s="12">
        <v>0</v>
      </c>
      <c r="V4" s="12">
        <v>0</v>
      </c>
      <c r="W4" s="13">
        <v>0</v>
      </c>
      <c r="X4" s="13">
        <v>0</v>
      </c>
      <c r="Y4" s="13">
        <v>0</v>
      </c>
      <c r="Z4" s="13">
        <v>0</v>
      </c>
      <c r="AA4" s="13">
        <v>1</v>
      </c>
      <c r="AB4" s="13">
        <v>1</v>
      </c>
      <c r="AC4" s="14">
        <v>0</v>
      </c>
      <c r="AD4" s="14">
        <v>27</v>
      </c>
      <c r="AE4" s="14">
        <v>3</v>
      </c>
      <c r="AF4" s="13">
        <v>0</v>
      </c>
      <c r="AG4" s="13">
        <v>0</v>
      </c>
      <c r="AH4" s="13">
        <v>2</v>
      </c>
      <c r="AI4" s="13">
        <v>0</v>
      </c>
    </row>
    <row r="5" spans="1:35" s="2" customFormat="1" ht="12.75" customHeight="1" x14ac:dyDescent="0.25">
      <c r="A5" s="3">
        <f t="shared" ref="A5:A17" si="0">A4+1</f>
        <v>3</v>
      </c>
      <c r="B5" s="4" t="s">
        <v>36</v>
      </c>
      <c r="C5" s="5">
        <v>7682</v>
      </c>
      <c r="D5" s="6">
        <v>211.47</v>
      </c>
      <c r="E5" s="29">
        <f>1/'Data '!E5</f>
        <v>1.7241379310344827E-2</v>
      </c>
      <c r="F5" s="29">
        <f>1/'Data '!F5</f>
        <v>2.564102564102564E-2</v>
      </c>
      <c r="G5" s="29">
        <v>0</v>
      </c>
      <c r="H5" s="29">
        <f>1/'Data '!H5</f>
        <v>2.3809523809523808E-2</v>
      </c>
      <c r="I5" s="29">
        <f>1/'Data '!I5</f>
        <v>2.564102564102564E-2</v>
      </c>
      <c r="J5" s="29">
        <f>1/'Data '!J5</f>
        <v>1.2500000000000001E-2</v>
      </c>
      <c r="K5" s="9">
        <v>10</v>
      </c>
      <c r="L5" s="10">
        <v>0</v>
      </c>
      <c r="M5" s="10">
        <v>2</v>
      </c>
      <c r="N5" s="10">
        <v>3</v>
      </c>
      <c r="O5" s="10">
        <v>2</v>
      </c>
      <c r="P5" s="10">
        <v>2</v>
      </c>
      <c r="Q5" s="10">
        <v>0</v>
      </c>
      <c r="R5" s="11">
        <v>12</v>
      </c>
      <c r="S5" s="11">
        <v>6</v>
      </c>
      <c r="T5" s="12">
        <v>3</v>
      </c>
      <c r="U5" s="12">
        <v>1</v>
      </c>
      <c r="V5" s="12">
        <v>1</v>
      </c>
      <c r="W5" s="13">
        <v>0</v>
      </c>
      <c r="X5" s="13">
        <v>0</v>
      </c>
      <c r="Y5" s="13">
        <v>1</v>
      </c>
      <c r="Z5" s="13">
        <v>10</v>
      </c>
      <c r="AA5" s="13">
        <v>0</v>
      </c>
      <c r="AB5" s="13">
        <v>0</v>
      </c>
      <c r="AC5" s="14">
        <v>2</v>
      </c>
      <c r="AD5" s="14">
        <v>59</v>
      </c>
      <c r="AE5" s="14">
        <v>27</v>
      </c>
      <c r="AF5" s="13">
        <v>6</v>
      </c>
      <c r="AG5" s="13">
        <v>0</v>
      </c>
      <c r="AH5" s="13">
        <v>15</v>
      </c>
      <c r="AI5" s="13">
        <v>3</v>
      </c>
    </row>
    <row r="6" spans="1:35" s="2" customFormat="1" ht="12.75" customHeight="1" x14ac:dyDescent="0.25">
      <c r="A6" s="3">
        <f t="shared" si="0"/>
        <v>4</v>
      </c>
      <c r="B6" s="4" t="s">
        <v>37</v>
      </c>
      <c r="C6" s="5">
        <v>3480</v>
      </c>
      <c r="D6" s="6">
        <v>235.7</v>
      </c>
      <c r="E6" s="29">
        <f>1/'Data '!E6</f>
        <v>1.8181818181818181E-2</v>
      </c>
      <c r="F6" s="29">
        <f>1/'Data '!F6</f>
        <v>2.5000000000000001E-2</v>
      </c>
      <c r="G6" s="29">
        <f>1/'Data '!G6</f>
        <v>0.04</v>
      </c>
      <c r="H6" s="29">
        <f>1/'Data '!H6</f>
        <v>1.6666666666666666E-2</v>
      </c>
      <c r="I6" s="29">
        <f>1/'Data '!I6</f>
        <v>2.5000000000000001E-2</v>
      </c>
      <c r="J6" s="29">
        <v>0</v>
      </c>
      <c r="K6" s="9">
        <v>5</v>
      </c>
      <c r="L6" s="10">
        <v>0</v>
      </c>
      <c r="M6" s="10">
        <v>1</v>
      </c>
      <c r="N6" s="10">
        <v>1</v>
      </c>
      <c r="O6" s="10">
        <v>2</v>
      </c>
      <c r="P6" s="10">
        <v>0</v>
      </c>
      <c r="Q6" s="10">
        <v>0</v>
      </c>
      <c r="R6" s="11">
        <v>8</v>
      </c>
      <c r="S6" s="11">
        <v>10</v>
      </c>
      <c r="T6" s="12">
        <v>1</v>
      </c>
      <c r="U6" s="12">
        <v>0</v>
      </c>
      <c r="V6" s="12">
        <v>0</v>
      </c>
      <c r="W6" s="13">
        <v>0</v>
      </c>
      <c r="X6" s="13">
        <v>0</v>
      </c>
      <c r="Y6" s="13">
        <v>1</v>
      </c>
      <c r="Z6" s="13">
        <v>6</v>
      </c>
      <c r="AA6" s="13">
        <v>0</v>
      </c>
      <c r="AB6" s="13">
        <v>0</v>
      </c>
      <c r="AC6" s="14">
        <v>1</v>
      </c>
      <c r="AD6" s="14">
        <v>48</v>
      </c>
      <c r="AE6" s="14">
        <v>4</v>
      </c>
      <c r="AF6" s="13">
        <v>0</v>
      </c>
      <c r="AG6" s="13">
        <v>0</v>
      </c>
      <c r="AH6" s="13">
        <v>0</v>
      </c>
      <c r="AI6" s="13">
        <v>1</v>
      </c>
    </row>
    <row r="7" spans="1:35" s="2" customFormat="1" ht="12.75" customHeight="1" x14ac:dyDescent="0.25">
      <c r="A7" s="3">
        <f t="shared" si="0"/>
        <v>5</v>
      </c>
      <c r="B7" s="4" t="s">
        <v>38</v>
      </c>
      <c r="C7" s="5">
        <v>4001</v>
      </c>
      <c r="D7" s="6">
        <v>404.71</v>
      </c>
      <c r="E7" s="29">
        <f>1/'Data '!E7</f>
        <v>1.3888888888888888E-2</v>
      </c>
      <c r="F7" s="29">
        <f>1/'Data '!F7</f>
        <v>1.8518518518518517E-2</v>
      </c>
      <c r="G7" s="29">
        <f>1/'Data '!G7</f>
        <v>1.8181818181818181E-2</v>
      </c>
      <c r="H7" s="29">
        <f>1/'Data '!H7</f>
        <v>0.02</v>
      </c>
      <c r="I7" s="29">
        <f>1/'Data '!I7</f>
        <v>1.8518518518518517E-2</v>
      </c>
      <c r="J7" s="29">
        <v>0</v>
      </c>
      <c r="K7" s="9">
        <v>5</v>
      </c>
      <c r="L7" s="10">
        <v>0</v>
      </c>
      <c r="M7" s="10">
        <v>2</v>
      </c>
      <c r="N7" s="10">
        <v>1</v>
      </c>
      <c r="O7" s="10">
        <v>1</v>
      </c>
      <c r="P7" s="10">
        <v>0</v>
      </c>
      <c r="Q7" s="10">
        <v>0</v>
      </c>
      <c r="R7" s="11">
        <v>9</v>
      </c>
      <c r="S7" s="11">
        <v>10</v>
      </c>
      <c r="T7" s="12">
        <v>0</v>
      </c>
      <c r="U7" s="12">
        <v>0</v>
      </c>
      <c r="V7" s="12">
        <v>0</v>
      </c>
      <c r="W7" s="13">
        <v>0</v>
      </c>
      <c r="X7" s="13">
        <v>0</v>
      </c>
      <c r="Y7" s="13">
        <v>1</v>
      </c>
      <c r="Z7" s="13">
        <v>11</v>
      </c>
      <c r="AA7" s="13">
        <v>0</v>
      </c>
      <c r="AB7" s="13">
        <v>0</v>
      </c>
      <c r="AC7" s="14">
        <v>3</v>
      </c>
      <c r="AD7" s="14">
        <v>90</v>
      </c>
      <c r="AE7" s="14">
        <v>13</v>
      </c>
      <c r="AF7" s="13">
        <v>4</v>
      </c>
      <c r="AG7" s="13">
        <v>0</v>
      </c>
      <c r="AH7" s="13">
        <v>10</v>
      </c>
      <c r="AI7" s="13">
        <v>2</v>
      </c>
    </row>
    <row r="8" spans="1:35" s="2" customFormat="1" ht="12.75" customHeight="1" x14ac:dyDescent="0.25">
      <c r="A8" s="3">
        <f t="shared" si="0"/>
        <v>6</v>
      </c>
      <c r="B8" s="4" t="s">
        <v>39</v>
      </c>
      <c r="C8" s="5">
        <v>2542</v>
      </c>
      <c r="D8" s="6">
        <v>37.69</v>
      </c>
      <c r="E8" s="29">
        <f>1/'Data '!E8</f>
        <v>8.4745762711864406E-3</v>
      </c>
      <c r="F8" s="29">
        <f>1/'Data '!F8</f>
        <v>1.001001001001001E-2</v>
      </c>
      <c r="G8" s="29">
        <f>1/'Data '!G8</f>
        <v>1.001001001001001E-2</v>
      </c>
      <c r="H8" s="29">
        <f>1/'Data '!H8</f>
        <v>1.001001001001001E-2</v>
      </c>
      <c r="I8" s="29">
        <f>1/'Data '!I8</f>
        <v>1.001001001001001E-2</v>
      </c>
      <c r="J8" s="29">
        <v>0</v>
      </c>
      <c r="K8" s="9">
        <v>3</v>
      </c>
      <c r="L8" s="10">
        <v>0</v>
      </c>
      <c r="M8" s="10">
        <v>1</v>
      </c>
      <c r="N8" s="10">
        <v>1</v>
      </c>
      <c r="O8" s="10">
        <v>1</v>
      </c>
      <c r="P8" s="10">
        <v>0</v>
      </c>
      <c r="Q8" s="10">
        <v>0</v>
      </c>
      <c r="R8" s="11">
        <v>3</v>
      </c>
      <c r="S8" s="11">
        <v>2</v>
      </c>
      <c r="T8" s="12">
        <v>0</v>
      </c>
      <c r="U8" s="12">
        <v>0</v>
      </c>
      <c r="V8" s="12">
        <v>0</v>
      </c>
      <c r="W8" s="13">
        <v>0</v>
      </c>
      <c r="X8" s="13">
        <v>0</v>
      </c>
      <c r="Y8" s="13">
        <v>1</v>
      </c>
      <c r="Z8" s="13">
        <v>5</v>
      </c>
      <c r="AA8" s="13">
        <v>0</v>
      </c>
      <c r="AB8" s="13">
        <v>0</v>
      </c>
      <c r="AC8" s="14">
        <v>0</v>
      </c>
      <c r="AD8" s="14">
        <v>43</v>
      </c>
      <c r="AE8" s="14">
        <v>8</v>
      </c>
      <c r="AF8" s="13">
        <v>1</v>
      </c>
      <c r="AG8" s="13">
        <v>0</v>
      </c>
      <c r="AH8" s="13">
        <v>18</v>
      </c>
      <c r="AI8" s="13">
        <v>2</v>
      </c>
    </row>
    <row r="9" spans="1:35" s="2" customFormat="1" ht="12.75" customHeight="1" x14ac:dyDescent="0.25">
      <c r="A9" s="3">
        <f t="shared" si="0"/>
        <v>7</v>
      </c>
      <c r="B9" s="4" t="s">
        <v>40</v>
      </c>
      <c r="C9" s="5">
        <v>3272</v>
      </c>
      <c r="D9" s="6">
        <v>45.15</v>
      </c>
      <c r="E9" s="29">
        <f>1/'Data '!E9</f>
        <v>1.3333333333333334E-2</v>
      </c>
      <c r="F9" s="29">
        <f>1/'Data '!F9</f>
        <v>1.1494252873563218E-2</v>
      </c>
      <c r="G9" s="29">
        <f>1/'Data '!G9</f>
        <v>1.1494252873563218E-2</v>
      </c>
      <c r="H9" s="29">
        <f>1/'Data '!H9</f>
        <v>1.1494252873563218E-2</v>
      </c>
      <c r="I9" s="29">
        <f>1/'Data '!I9</f>
        <v>1.1494252873563218E-2</v>
      </c>
      <c r="J9" s="29">
        <f>1/'Data '!J9</f>
        <v>1.1494252873563218E-2</v>
      </c>
      <c r="K9" s="9">
        <v>4</v>
      </c>
      <c r="L9" s="10">
        <v>0</v>
      </c>
      <c r="M9" s="10">
        <v>1</v>
      </c>
      <c r="N9" s="10">
        <v>1</v>
      </c>
      <c r="O9" s="10">
        <v>1</v>
      </c>
      <c r="P9" s="10">
        <v>0</v>
      </c>
      <c r="Q9" s="10">
        <v>0</v>
      </c>
      <c r="R9" s="11">
        <v>8</v>
      </c>
      <c r="S9" s="11">
        <v>4</v>
      </c>
      <c r="T9" s="12">
        <v>0</v>
      </c>
      <c r="U9" s="12">
        <v>0</v>
      </c>
      <c r="V9" s="12">
        <v>0</v>
      </c>
      <c r="W9" s="13">
        <v>0</v>
      </c>
      <c r="X9" s="13">
        <v>0</v>
      </c>
      <c r="Y9" s="13">
        <v>1</v>
      </c>
      <c r="Z9" s="13">
        <v>8</v>
      </c>
      <c r="AA9" s="13">
        <v>0</v>
      </c>
      <c r="AB9" s="13">
        <v>0</v>
      </c>
      <c r="AC9" s="14">
        <v>0</v>
      </c>
      <c r="AD9" s="14">
        <v>44</v>
      </c>
      <c r="AE9" s="14">
        <v>10</v>
      </c>
      <c r="AF9" s="13">
        <v>2</v>
      </c>
      <c r="AG9" s="13">
        <v>0</v>
      </c>
      <c r="AH9" s="13">
        <v>7</v>
      </c>
      <c r="AI9" s="13">
        <v>3</v>
      </c>
    </row>
    <row r="10" spans="1:35" s="2" customFormat="1" ht="12.75" customHeight="1" x14ac:dyDescent="0.25">
      <c r="A10" s="3">
        <f t="shared" si="0"/>
        <v>8</v>
      </c>
      <c r="B10" s="4" t="s">
        <v>41</v>
      </c>
      <c r="C10" s="5">
        <v>1647</v>
      </c>
      <c r="D10" s="6">
        <v>22.72</v>
      </c>
      <c r="E10" s="29">
        <f>1/'Data '!E10</f>
        <v>1.3333333333333334E-2</v>
      </c>
      <c r="F10" s="29">
        <f>1/'Data '!F10</f>
        <v>1.1363636363636364E-2</v>
      </c>
      <c r="G10" s="29">
        <f>1/'Data '!G10</f>
        <v>1.1363636363636364E-2</v>
      </c>
      <c r="H10" s="29">
        <f>1/'Data '!H10</f>
        <v>1.1363636363636364E-2</v>
      </c>
      <c r="I10" s="29">
        <f>1/'Data '!I10</f>
        <v>1.1363636363636364E-2</v>
      </c>
      <c r="J10" s="29">
        <f>1/'Data '!J10</f>
        <v>1.1363636363636364E-2</v>
      </c>
      <c r="K10" s="9">
        <v>3</v>
      </c>
      <c r="L10" s="10">
        <v>0</v>
      </c>
      <c r="M10" s="10">
        <v>1</v>
      </c>
      <c r="N10" s="10">
        <v>1</v>
      </c>
      <c r="O10" s="10">
        <v>0</v>
      </c>
      <c r="P10" s="10">
        <v>1</v>
      </c>
      <c r="Q10" s="10">
        <v>0</v>
      </c>
      <c r="R10" s="11">
        <v>3</v>
      </c>
      <c r="S10" s="11">
        <v>2</v>
      </c>
      <c r="T10" s="12">
        <v>0</v>
      </c>
      <c r="U10" s="12">
        <v>0</v>
      </c>
      <c r="V10" s="12">
        <v>0</v>
      </c>
      <c r="W10" s="13">
        <v>0</v>
      </c>
      <c r="X10" s="13">
        <v>0</v>
      </c>
      <c r="Y10" s="13">
        <v>1</v>
      </c>
      <c r="Z10" s="13">
        <v>6</v>
      </c>
      <c r="AA10" s="13">
        <v>0</v>
      </c>
      <c r="AB10" s="13">
        <v>2</v>
      </c>
      <c r="AC10" s="14">
        <v>0</v>
      </c>
      <c r="AD10" s="14">
        <v>37</v>
      </c>
      <c r="AE10" s="14">
        <v>14</v>
      </c>
      <c r="AF10" s="13">
        <v>2</v>
      </c>
      <c r="AG10" s="13">
        <v>12</v>
      </c>
      <c r="AH10" s="13">
        <v>2</v>
      </c>
      <c r="AI10" s="13">
        <v>2</v>
      </c>
    </row>
    <row r="11" spans="1:35" s="2" customFormat="1" ht="12.75" customHeight="1" x14ac:dyDescent="0.25">
      <c r="A11" s="3">
        <f t="shared" si="0"/>
        <v>9</v>
      </c>
      <c r="B11" s="4" t="s">
        <v>42</v>
      </c>
      <c r="C11" s="5">
        <v>27639</v>
      </c>
      <c r="D11" s="6">
        <v>146.83000000000001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9">
        <v>12</v>
      </c>
      <c r="L11" s="10">
        <v>1</v>
      </c>
      <c r="M11" s="10">
        <v>4</v>
      </c>
      <c r="N11" s="10">
        <v>1</v>
      </c>
      <c r="O11" s="10">
        <v>6</v>
      </c>
      <c r="P11" s="10">
        <v>1</v>
      </c>
      <c r="Q11" s="10">
        <v>1</v>
      </c>
      <c r="R11" s="11">
        <v>29</v>
      </c>
      <c r="S11" s="11">
        <v>24</v>
      </c>
      <c r="T11" s="12">
        <v>5</v>
      </c>
      <c r="U11" s="12">
        <v>1</v>
      </c>
      <c r="V11" s="12">
        <v>2</v>
      </c>
      <c r="W11" s="13">
        <v>1</v>
      </c>
      <c r="X11" s="13">
        <v>1</v>
      </c>
      <c r="Y11" s="13">
        <v>1</v>
      </c>
      <c r="Z11" s="13">
        <v>22</v>
      </c>
      <c r="AA11" s="13">
        <v>4</v>
      </c>
      <c r="AB11" s="13">
        <v>0</v>
      </c>
      <c r="AC11" s="15">
        <v>3</v>
      </c>
      <c r="AD11" s="15">
        <v>749</v>
      </c>
      <c r="AE11" s="15">
        <v>103</v>
      </c>
      <c r="AF11" s="13">
        <v>18</v>
      </c>
      <c r="AG11" s="13">
        <v>45</v>
      </c>
      <c r="AH11" s="13">
        <v>15</v>
      </c>
      <c r="AI11" s="13">
        <v>24</v>
      </c>
    </row>
    <row r="12" spans="1:35" s="2" customFormat="1" ht="12.75" customHeight="1" x14ac:dyDescent="0.25">
      <c r="A12" s="3">
        <f t="shared" si="0"/>
        <v>10</v>
      </c>
      <c r="B12" s="4" t="s">
        <v>43</v>
      </c>
      <c r="C12" s="5">
        <v>4440</v>
      </c>
      <c r="D12" s="6">
        <v>235.01</v>
      </c>
      <c r="E12" s="29">
        <f>1/'Data '!E12</f>
        <v>0.04</v>
      </c>
      <c r="F12" s="29">
        <f>1/'Data '!F12</f>
        <v>7.6923076923076927E-2</v>
      </c>
      <c r="G12" s="29">
        <f>1/'Data '!G12</f>
        <v>0.125</v>
      </c>
      <c r="H12" s="29">
        <f>1/'Data '!H12</f>
        <v>7.6923076923076927E-2</v>
      </c>
      <c r="I12" s="29">
        <f>1/'Data '!I12</f>
        <v>7.6923076923076927E-2</v>
      </c>
      <c r="J12" s="29">
        <f>1/'Data '!J12</f>
        <v>7.6923076923076927E-2</v>
      </c>
      <c r="K12" s="9">
        <v>7</v>
      </c>
      <c r="L12" s="10">
        <v>0</v>
      </c>
      <c r="M12" s="10">
        <v>2</v>
      </c>
      <c r="N12" s="10">
        <v>1</v>
      </c>
      <c r="O12" s="10">
        <v>2</v>
      </c>
      <c r="P12" s="10">
        <v>0</v>
      </c>
      <c r="Q12" s="10">
        <v>0</v>
      </c>
      <c r="R12" s="11">
        <v>28</v>
      </c>
      <c r="S12" s="11">
        <v>16</v>
      </c>
      <c r="T12" s="12">
        <v>0</v>
      </c>
      <c r="U12" s="12">
        <v>0</v>
      </c>
      <c r="V12" s="12">
        <v>0</v>
      </c>
      <c r="W12" s="13">
        <v>0</v>
      </c>
      <c r="X12" s="13">
        <v>0</v>
      </c>
      <c r="Y12" s="13">
        <v>1</v>
      </c>
      <c r="Z12" s="13">
        <v>7</v>
      </c>
      <c r="AA12" s="13">
        <v>0</v>
      </c>
      <c r="AB12" s="13">
        <v>2</v>
      </c>
      <c r="AC12" s="15">
        <v>1</v>
      </c>
      <c r="AD12" s="15">
        <v>78</v>
      </c>
      <c r="AE12" s="15">
        <v>6</v>
      </c>
      <c r="AF12" s="13">
        <v>0</v>
      </c>
      <c r="AG12" s="13">
        <v>0</v>
      </c>
      <c r="AH12" s="13">
        <v>18</v>
      </c>
      <c r="AI12" s="13">
        <v>4</v>
      </c>
    </row>
    <row r="13" spans="1:35" s="2" customFormat="1" ht="12.75" customHeight="1" x14ac:dyDescent="0.25">
      <c r="A13" s="3">
        <f t="shared" si="0"/>
        <v>11</v>
      </c>
      <c r="B13" s="4" t="s">
        <v>44</v>
      </c>
      <c r="C13" s="5">
        <v>3022</v>
      </c>
      <c r="D13" s="6">
        <v>172.71</v>
      </c>
      <c r="E13" s="29">
        <f>1/'Data '!E13</f>
        <v>6.25E-2</v>
      </c>
      <c r="F13" s="29">
        <f>1/'Data '!F13</f>
        <v>5.5555555555555552E-2</v>
      </c>
      <c r="G13" s="29">
        <f>1/'Data '!G13</f>
        <v>5.5555555555555552E-2</v>
      </c>
      <c r="H13" s="29">
        <f>1/'Data '!H13</f>
        <v>5.5555555555555552E-2</v>
      </c>
      <c r="I13" s="29">
        <f>1/'Data '!I13</f>
        <v>5.5555555555555552E-2</v>
      </c>
      <c r="J13" s="29">
        <v>0</v>
      </c>
      <c r="K13" s="9">
        <v>3</v>
      </c>
      <c r="L13" s="10">
        <v>0</v>
      </c>
      <c r="M13" s="10">
        <v>1</v>
      </c>
      <c r="N13" s="10">
        <v>1</v>
      </c>
      <c r="O13" s="10">
        <v>1</v>
      </c>
      <c r="P13" s="10">
        <v>0</v>
      </c>
      <c r="Q13" s="10">
        <v>0</v>
      </c>
      <c r="R13" s="11">
        <v>5</v>
      </c>
      <c r="S13" s="11">
        <v>15</v>
      </c>
      <c r="T13" s="12">
        <v>1</v>
      </c>
      <c r="U13" s="12">
        <v>0</v>
      </c>
      <c r="V13" s="12">
        <v>0</v>
      </c>
      <c r="W13" s="13">
        <v>0</v>
      </c>
      <c r="X13" s="13">
        <v>0</v>
      </c>
      <c r="Y13" s="13">
        <v>1</v>
      </c>
      <c r="Z13" s="13">
        <v>4</v>
      </c>
      <c r="AA13" s="13">
        <v>0</v>
      </c>
      <c r="AB13" s="13">
        <v>1</v>
      </c>
      <c r="AC13" s="15">
        <v>0</v>
      </c>
      <c r="AD13" s="15">
        <v>53</v>
      </c>
      <c r="AE13" s="15">
        <v>8</v>
      </c>
      <c r="AF13" s="13">
        <v>0</v>
      </c>
      <c r="AG13" s="13">
        <v>2</v>
      </c>
      <c r="AH13" s="13">
        <v>2</v>
      </c>
      <c r="AI13" s="13">
        <v>1</v>
      </c>
    </row>
    <row r="14" spans="1:35" s="2" customFormat="1" ht="12.75" customHeight="1" x14ac:dyDescent="0.25">
      <c r="A14" s="3">
        <f t="shared" si="0"/>
        <v>12</v>
      </c>
      <c r="B14" s="4" t="s">
        <v>45</v>
      </c>
      <c r="C14" s="5">
        <v>2586</v>
      </c>
      <c r="D14" s="6">
        <v>233.99</v>
      </c>
      <c r="E14" s="29">
        <f>1/'Data '!E14</f>
        <v>2.5000000000000001E-2</v>
      </c>
      <c r="F14" s="29">
        <f>1/'Data '!F14</f>
        <v>5.8823529411764705E-2</v>
      </c>
      <c r="G14" s="29">
        <f>1/'Data '!G14</f>
        <v>5.8823529411764705E-2</v>
      </c>
      <c r="H14" s="29">
        <f>1/'Data '!H14</f>
        <v>5.8823529411764705E-2</v>
      </c>
      <c r="I14" s="29">
        <f>1/'Data '!I14</f>
        <v>5.8823529411764705E-2</v>
      </c>
      <c r="J14" s="29">
        <f>1/'Data '!J14</f>
        <v>5.8823529411764705E-2</v>
      </c>
      <c r="K14" s="9">
        <v>6</v>
      </c>
      <c r="L14" s="10">
        <v>0</v>
      </c>
      <c r="M14" s="10">
        <v>1</v>
      </c>
      <c r="N14" s="10">
        <v>1</v>
      </c>
      <c r="O14" s="10">
        <v>1</v>
      </c>
      <c r="P14" s="10">
        <v>0</v>
      </c>
      <c r="Q14" s="10">
        <v>0</v>
      </c>
      <c r="R14" s="11">
        <v>7</v>
      </c>
      <c r="S14" s="11">
        <v>11</v>
      </c>
      <c r="T14" s="12">
        <v>0</v>
      </c>
      <c r="U14" s="12">
        <v>0</v>
      </c>
      <c r="V14" s="12">
        <v>0</v>
      </c>
      <c r="W14" s="13">
        <v>0</v>
      </c>
      <c r="X14" s="13">
        <v>0</v>
      </c>
      <c r="Y14" s="13">
        <v>1</v>
      </c>
      <c r="Z14" s="13">
        <v>7</v>
      </c>
      <c r="AA14" s="13">
        <v>0</v>
      </c>
      <c r="AB14" s="13">
        <v>1</v>
      </c>
      <c r="AC14" s="14">
        <v>0</v>
      </c>
      <c r="AD14" s="15">
        <v>37</v>
      </c>
      <c r="AE14" s="15">
        <v>9</v>
      </c>
      <c r="AF14" s="13">
        <v>1</v>
      </c>
      <c r="AG14" s="13">
        <v>0</v>
      </c>
      <c r="AH14" s="13">
        <v>17</v>
      </c>
      <c r="AI14" s="13">
        <v>4</v>
      </c>
    </row>
    <row r="15" spans="1:35" s="2" customFormat="1" ht="12.75" customHeight="1" x14ac:dyDescent="0.25">
      <c r="A15" s="3">
        <f t="shared" si="0"/>
        <v>13</v>
      </c>
      <c r="B15" s="4" t="s">
        <v>46</v>
      </c>
      <c r="C15" s="5">
        <v>5117</v>
      </c>
      <c r="D15" s="6">
        <v>43.65</v>
      </c>
      <c r="E15" s="29">
        <f>1/'Data '!E15</f>
        <v>5.6497175141242938E-3</v>
      </c>
      <c r="F15" s="29">
        <f>1/'Data '!F15</f>
        <v>1.001001001001001E-2</v>
      </c>
      <c r="G15" s="29">
        <v>0</v>
      </c>
      <c r="H15" s="29">
        <f>1/'Data '!H15</f>
        <v>1.001001001001001E-2</v>
      </c>
      <c r="I15" s="29">
        <f>1/'Data '!I15</f>
        <v>1.001001001001001E-2</v>
      </c>
      <c r="J15" s="29">
        <f>1/'Data '!J15</f>
        <v>1.001001001001001E-2</v>
      </c>
      <c r="K15" s="9">
        <v>7</v>
      </c>
      <c r="L15" s="10">
        <v>0</v>
      </c>
      <c r="M15" s="10">
        <v>1</v>
      </c>
      <c r="N15" s="10">
        <v>1</v>
      </c>
      <c r="O15" s="10">
        <v>1</v>
      </c>
      <c r="P15" s="10">
        <v>0</v>
      </c>
      <c r="Q15" s="10">
        <v>0</v>
      </c>
      <c r="R15" s="11">
        <v>11</v>
      </c>
      <c r="S15" s="11">
        <v>4</v>
      </c>
      <c r="T15" s="12">
        <v>0</v>
      </c>
      <c r="U15" s="12">
        <v>0</v>
      </c>
      <c r="V15" s="12">
        <v>0</v>
      </c>
      <c r="W15" s="13">
        <v>0</v>
      </c>
      <c r="X15" s="13">
        <v>0</v>
      </c>
      <c r="Y15" s="13">
        <v>1</v>
      </c>
      <c r="Z15" s="13">
        <v>9</v>
      </c>
      <c r="AA15" s="13">
        <v>0</v>
      </c>
      <c r="AB15" s="13">
        <v>3</v>
      </c>
      <c r="AC15" s="14">
        <v>0</v>
      </c>
      <c r="AD15" s="15">
        <v>93</v>
      </c>
      <c r="AE15" s="15">
        <v>29</v>
      </c>
      <c r="AF15" s="13">
        <v>1</v>
      </c>
      <c r="AG15" s="13">
        <v>0</v>
      </c>
      <c r="AH15" s="13">
        <v>20</v>
      </c>
      <c r="AI15" s="13">
        <v>4</v>
      </c>
    </row>
    <row r="16" spans="1:35" s="2" customFormat="1" ht="12.75" customHeight="1" x14ac:dyDescent="0.25">
      <c r="A16" s="3">
        <f t="shared" si="0"/>
        <v>14</v>
      </c>
      <c r="B16" s="4" t="s">
        <v>47</v>
      </c>
      <c r="C16" s="5">
        <v>2884</v>
      </c>
      <c r="D16" s="6">
        <v>160.93</v>
      </c>
      <c r="E16" s="29">
        <f>1/'Data '!E16</f>
        <v>7.1942446043165471E-3</v>
      </c>
      <c r="F16" s="29">
        <f>1/'Data '!F16</f>
        <v>1.001001001001001E-2</v>
      </c>
      <c r="G16" s="29">
        <f>1/'Data '!G16</f>
        <v>1.001001001001001E-2</v>
      </c>
      <c r="H16" s="29">
        <f>1/'Data '!H16</f>
        <v>1.001001001001001E-2</v>
      </c>
      <c r="I16" s="29">
        <f>1/'Data '!I16</f>
        <v>1.001001001001001E-2</v>
      </c>
      <c r="J16" s="29">
        <f>1/'Data '!J16</f>
        <v>1.001001001001001E-2</v>
      </c>
      <c r="K16" s="9">
        <v>5</v>
      </c>
      <c r="L16" s="10">
        <v>0</v>
      </c>
      <c r="M16" s="10">
        <v>2</v>
      </c>
      <c r="N16" s="10">
        <v>0</v>
      </c>
      <c r="O16" s="10">
        <v>1</v>
      </c>
      <c r="P16" s="10">
        <v>0</v>
      </c>
      <c r="Q16" s="10">
        <v>0</v>
      </c>
      <c r="R16" s="11">
        <v>6</v>
      </c>
      <c r="S16" s="11">
        <v>12</v>
      </c>
      <c r="T16" s="12">
        <v>0</v>
      </c>
      <c r="U16" s="12">
        <v>0</v>
      </c>
      <c r="V16" s="12">
        <v>0</v>
      </c>
      <c r="W16" s="13">
        <v>0</v>
      </c>
      <c r="X16" s="13">
        <v>0</v>
      </c>
      <c r="Y16" s="13">
        <v>1</v>
      </c>
      <c r="Z16" s="13">
        <v>8</v>
      </c>
      <c r="AA16" s="13">
        <v>0</v>
      </c>
      <c r="AB16" s="13">
        <v>1</v>
      </c>
      <c r="AC16" s="14">
        <v>0</v>
      </c>
      <c r="AD16" s="15">
        <v>43</v>
      </c>
      <c r="AE16" s="15">
        <v>20</v>
      </c>
      <c r="AF16" s="13">
        <v>3</v>
      </c>
      <c r="AG16" s="13">
        <v>0</v>
      </c>
      <c r="AH16" s="13">
        <v>16</v>
      </c>
      <c r="AI16" s="13">
        <v>2</v>
      </c>
    </row>
    <row r="17" spans="1:35" s="2" customFormat="1" ht="12.75" customHeight="1" x14ac:dyDescent="0.25">
      <c r="A17" s="3">
        <f t="shared" si="0"/>
        <v>15</v>
      </c>
      <c r="B17" s="4" t="s">
        <v>48</v>
      </c>
      <c r="C17" s="5">
        <v>2790</v>
      </c>
      <c r="D17" s="6">
        <v>23.35</v>
      </c>
      <c r="E17" s="29">
        <f>1/'Data '!E17</f>
        <v>5.5555555555555558E-3</v>
      </c>
      <c r="F17" s="29">
        <f>1/'Data '!F17</f>
        <v>1.001001001001001E-2</v>
      </c>
      <c r="G17" s="29">
        <f>1/'Data '!G17</f>
        <v>0.18181818181818182</v>
      </c>
      <c r="H17" s="29">
        <f>1/'Data '!H17</f>
        <v>1.001001001001001E-2</v>
      </c>
      <c r="I17" s="29">
        <f>1/'Data '!I17</f>
        <v>1.001001001001001E-2</v>
      </c>
      <c r="J17" s="29">
        <f>1/'Data '!J17</f>
        <v>1.001001001001001E-2</v>
      </c>
      <c r="K17" s="9">
        <v>4</v>
      </c>
      <c r="L17" s="10">
        <v>0</v>
      </c>
      <c r="M17" s="10">
        <v>1</v>
      </c>
      <c r="N17" s="10">
        <v>0</v>
      </c>
      <c r="O17" s="10">
        <v>1</v>
      </c>
      <c r="P17" s="10">
        <v>0</v>
      </c>
      <c r="Q17" s="10">
        <v>0</v>
      </c>
      <c r="R17" s="11">
        <v>10</v>
      </c>
      <c r="S17" s="11">
        <v>1</v>
      </c>
      <c r="T17" s="12">
        <v>0</v>
      </c>
      <c r="U17" s="12">
        <v>0</v>
      </c>
      <c r="V17" s="12">
        <v>0</v>
      </c>
      <c r="W17" s="13">
        <v>0</v>
      </c>
      <c r="X17" s="13">
        <v>0</v>
      </c>
      <c r="Y17" s="13">
        <v>1</v>
      </c>
      <c r="Z17" s="13">
        <v>7</v>
      </c>
      <c r="AA17" s="13">
        <v>0</v>
      </c>
      <c r="AB17" s="13">
        <v>2</v>
      </c>
      <c r="AC17" s="14">
        <v>0</v>
      </c>
      <c r="AD17" s="15">
        <v>59</v>
      </c>
      <c r="AE17" s="15">
        <v>37</v>
      </c>
      <c r="AF17" s="13">
        <v>2</v>
      </c>
      <c r="AG17" s="13">
        <v>0</v>
      </c>
      <c r="AH17" s="13">
        <v>8</v>
      </c>
      <c r="AI17" s="13">
        <v>3</v>
      </c>
    </row>
    <row r="18" spans="1:35" s="18" customFormat="1" x14ac:dyDescent="0.2">
      <c r="A18" s="16"/>
      <c r="B18" s="16" t="s">
        <v>49</v>
      </c>
      <c r="C18" s="17"/>
      <c r="D18" s="16"/>
      <c r="E18" s="16">
        <v>15</v>
      </c>
      <c r="F18" s="16">
        <v>15</v>
      </c>
      <c r="G18" s="16">
        <v>15</v>
      </c>
      <c r="H18" s="16">
        <v>15</v>
      </c>
      <c r="I18" s="16">
        <v>15</v>
      </c>
      <c r="J18" s="16">
        <v>15</v>
      </c>
      <c r="K18" s="16">
        <v>15</v>
      </c>
      <c r="L18" s="16">
        <v>15</v>
      </c>
      <c r="M18" s="16">
        <v>15</v>
      </c>
      <c r="N18" s="16">
        <v>15</v>
      </c>
      <c r="O18" s="16">
        <v>15</v>
      </c>
      <c r="P18" s="16">
        <v>15</v>
      </c>
      <c r="Q18" s="16">
        <v>15</v>
      </c>
      <c r="R18" s="16">
        <v>15</v>
      </c>
      <c r="S18" s="16">
        <v>15</v>
      </c>
      <c r="T18" s="16">
        <v>15</v>
      </c>
      <c r="U18" s="16">
        <v>15</v>
      </c>
      <c r="V18" s="16">
        <v>15</v>
      </c>
      <c r="W18" s="16">
        <v>15</v>
      </c>
      <c r="X18" s="16">
        <v>15</v>
      </c>
      <c r="Y18" s="16">
        <v>15</v>
      </c>
      <c r="Z18" s="16">
        <v>15</v>
      </c>
      <c r="AA18" s="16">
        <v>15</v>
      </c>
      <c r="AB18" s="16">
        <v>15</v>
      </c>
      <c r="AC18" s="16">
        <v>15</v>
      </c>
      <c r="AD18" s="16">
        <v>15</v>
      </c>
      <c r="AE18" s="16">
        <v>15</v>
      </c>
      <c r="AF18" s="16">
        <v>15</v>
      </c>
      <c r="AG18" s="16">
        <v>15</v>
      </c>
      <c r="AH18" s="16">
        <v>15</v>
      </c>
      <c r="AI18" s="16">
        <v>15</v>
      </c>
    </row>
    <row r="19" spans="1:35" s="18" customFormat="1" x14ac:dyDescent="0.2">
      <c r="A19" s="19"/>
      <c r="B19" s="19" t="s">
        <v>50</v>
      </c>
      <c r="C19" s="20"/>
      <c r="D19" s="20"/>
      <c r="E19" s="20">
        <f t="shared" ref="E19" si="1">COUNTIF(E3:E17,"&gt;0")</f>
        <v>14</v>
      </c>
      <c r="F19" s="20">
        <f t="shared" ref="F19:AI19" si="2">COUNTIF(F3:F17,"&gt;0")</f>
        <v>14</v>
      </c>
      <c r="G19" s="20">
        <f t="shared" si="2"/>
        <v>11</v>
      </c>
      <c r="H19" s="20">
        <f t="shared" si="2"/>
        <v>14</v>
      </c>
      <c r="I19" s="20">
        <f t="shared" si="2"/>
        <v>14</v>
      </c>
      <c r="J19" s="20">
        <f t="shared" si="2"/>
        <v>10</v>
      </c>
      <c r="K19" s="20">
        <f t="shared" si="2"/>
        <v>15</v>
      </c>
      <c r="L19" s="20">
        <f t="shared" si="2"/>
        <v>2</v>
      </c>
      <c r="M19" s="20">
        <f t="shared" si="2"/>
        <v>14</v>
      </c>
      <c r="N19" s="20">
        <f t="shared" si="2"/>
        <v>12</v>
      </c>
      <c r="O19" s="20">
        <f t="shared" si="2"/>
        <v>13</v>
      </c>
      <c r="P19" s="20">
        <f t="shared" si="2"/>
        <v>4</v>
      </c>
      <c r="Q19" s="20">
        <f t="shared" si="2"/>
        <v>1</v>
      </c>
      <c r="R19" s="20">
        <f t="shared" si="2"/>
        <v>15</v>
      </c>
      <c r="S19" s="20">
        <f t="shared" si="2"/>
        <v>15</v>
      </c>
      <c r="T19" s="20">
        <f t="shared" si="2"/>
        <v>4</v>
      </c>
      <c r="U19" s="20">
        <f t="shared" si="2"/>
        <v>2</v>
      </c>
      <c r="V19" s="20">
        <f t="shared" si="2"/>
        <v>3</v>
      </c>
      <c r="W19" s="20">
        <f t="shared" si="2"/>
        <v>1</v>
      </c>
      <c r="X19" s="20">
        <f t="shared" si="2"/>
        <v>1</v>
      </c>
      <c r="Y19" s="20">
        <f t="shared" si="2"/>
        <v>14</v>
      </c>
      <c r="Z19" s="20">
        <f t="shared" si="2"/>
        <v>14</v>
      </c>
      <c r="AA19" s="20">
        <f t="shared" si="2"/>
        <v>2</v>
      </c>
      <c r="AB19" s="20">
        <f t="shared" si="2"/>
        <v>9</v>
      </c>
      <c r="AC19" s="20">
        <f t="shared" si="2"/>
        <v>6</v>
      </c>
      <c r="AD19" s="20">
        <f t="shared" si="2"/>
        <v>15</v>
      </c>
      <c r="AE19" s="20">
        <f t="shared" si="2"/>
        <v>15</v>
      </c>
      <c r="AF19" s="20">
        <f t="shared" si="2"/>
        <v>11</v>
      </c>
      <c r="AG19" s="20">
        <f t="shared" si="2"/>
        <v>4</v>
      </c>
      <c r="AH19" s="20">
        <f t="shared" si="2"/>
        <v>14</v>
      </c>
      <c r="AI19" s="20">
        <f t="shared" si="2"/>
        <v>14</v>
      </c>
    </row>
    <row r="20" spans="1:35" s="18" customFormat="1" x14ac:dyDescent="0.2">
      <c r="A20" s="21"/>
      <c r="B20" s="21" t="s">
        <v>51</v>
      </c>
      <c r="C20" s="22"/>
      <c r="D20" s="22"/>
      <c r="E20" s="22">
        <f t="shared" ref="E20" si="3">MIN(E3:E17)</f>
        <v>0</v>
      </c>
      <c r="F20" s="22">
        <f t="shared" ref="F20:AI20" si="4">MIN(F3:F17)</f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2</v>
      </c>
      <c r="L20" s="22">
        <f t="shared" si="4"/>
        <v>0</v>
      </c>
      <c r="M20" s="22">
        <f t="shared" si="4"/>
        <v>0</v>
      </c>
      <c r="N20" s="22">
        <f t="shared" si="4"/>
        <v>0</v>
      </c>
      <c r="O20" s="22">
        <f t="shared" si="4"/>
        <v>0</v>
      </c>
      <c r="P20" s="22">
        <f t="shared" si="4"/>
        <v>0</v>
      </c>
      <c r="Q20" s="22">
        <f t="shared" si="4"/>
        <v>0</v>
      </c>
      <c r="R20" s="22">
        <f t="shared" si="4"/>
        <v>3</v>
      </c>
      <c r="S20" s="22">
        <f t="shared" si="4"/>
        <v>1</v>
      </c>
      <c r="T20" s="22">
        <f t="shared" si="4"/>
        <v>0</v>
      </c>
      <c r="U20" s="22">
        <f t="shared" si="4"/>
        <v>0</v>
      </c>
      <c r="V20" s="22">
        <f t="shared" si="4"/>
        <v>0</v>
      </c>
      <c r="W20" s="22">
        <f t="shared" si="4"/>
        <v>0</v>
      </c>
      <c r="X20" s="22">
        <f t="shared" si="4"/>
        <v>0</v>
      </c>
      <c r="Y20" s="22">
        <f t="shared" si="4"/>
        <v>0</v>
      </c>
      <c r="Z20" s="22">
        <f t="shared" si="4"/>
        <v>0</v>
      </c>
      <c r="AA20" s="22">
        <f t="shared" si="4"/>
        <v>0</v>
      </c>
      <c r="AB20" s="22">
        <f t="shared" si="4"/>
        <v>0</v>
      </c>
      <c r="AC20" s="22">
        <f t="shared" si="4"/>
        <v>0</v>
      </c>
      <c r="AD20" s="22">
        <f t="shared" si="4"/>
        <v>27</v>
      </c>
      <c r="AE20" s="22">
        <f t="shared" si="4"/>
        <v>3</v>
      </c>
      <c r="AF20" s="22">
        <f t="shared" si="4"/>
        <v>0</v>
      </c>
      <c r="AG20" s="22">
        <f t="shared" si="4"/>
        <v>0</v>
      </c>
      <c r="AH20" s="22">
        <f t="shared" si="4"/>
        <v>0</v>
      </c>
      <c r="AI20" s="22">
        <f t="shared" si="4"/>
        <v>0</v>
      </c>
    </row>
    <row r="21" spans="1:35" s="18" customFormat="1" x14ac:dyDescent="0.2">
      <c r="A21" s="21"/>
      <c r="B21" s="21" t="s">
        <v>52</v>
      </c>
      <c r="C21" s="22"/>
      <c r="D21" s="22"/>
      <c r="E21" s="22">
        <f t="shared" ref="E21" si="5">MAX(E3:E17)</f>
        <v>6.25E-2</v>
      </c>
      <c r="F21" s="22">
        <f t="shared" ref="F21:AI21" si="6">MAX(F3:F17)</f>
        <v>7.6923076923076927E-2</v>
      </c>
      <c r="G21" s="22">
        <f t="shared" si="6"/>
        <v>0.33333333333333331</v>
      </c>
      <c r="H21" s="22">
        <f t="shared" si="6"/>
        <v>7.6923076923076927E-2</v>
      </c>
      <c r="I21" s="22">
        <f t="shared" si="6"/>
        <v>7.6923076923076927E-2</v>
      </c>
      <c r="J21" s="22">
        <f t="shared" si="6"/>
        <v>7.6923076923076927E-2</v>
      </c>
      <c r="K21" s="22">
        <f t="shared" si="6"/>
        <v>12</v>
      </c>
      <c r="L21" s="22">
        <f t="shared" si="6"/>
        <v>1</v>
      </c>
      <c r="M21" s="22">
        <f t="shared" si="6"/>
        <v>4</v>
      </c>
      <c r="N21" s="22">
        <f t="shared" si="6"/>
        <v>3</v>
      </c>
      <c r="O21" s="22">
        <f t="shared" si="6"/>
        <v>6</v>
      </c>
      <c r="P21" s="22">
        <f t="shared" si="6"/>
        <v>2</v>
      </c>
      <c r="Q21" s="22">
        <f t="shared" si="6"/>
        <v>1</v>
      </c>
      <c r="R21" s="22">
        <f t="shared" si="6"/>
        <v>29</v>
      </c>
      <c r="S21" s="22">
        <f t="shared" si="6"/>
        <v>24</v>
      </c>
      <c r="T21" s="22">
        <f t="shared" si="6"/>
        <v>5</v>
      </c>
      <c r="U21" s="22">
        <f t="shared" si="6"/>
        <v>1</v>
      </c>
      <c r="V21" s="22">
        <f t="shared" si="6"/>
        <v>2</v>
      </c>
      <c r="W21" s="22">
        <f t="shared" si="6"/>
        <v>1</v>
      </c>
      <c r="X21" s="22">
        <f t="shared" si="6"/>
        <v>1</v>
      </c>
      <c r="Y21" s="22">
        <f t="shared" si="6"/>
        <v>1</v>
      </c>
      <c r="Z21" s="22">
        <f t="shared" si="6"/>
        <v>22</v>
      </c>
      <c r="AA21" s="22">
        <f t="shared" si="6"/>
        <v>4</v>
      </c>
      <c r="AB21" s="22">
        <f t="shared" si="6"/>
        <v>3</v>
      </c>
      <c r="AC21" s="22">
        <f t="shared" si="6"/>
        <v>3</v>
      </c>
      <c r="AD21" s="22">
        <f t="shared" si="6"/>
        <v>749</v>
      </c>
      <c r="AE21" s="22">
        <f t="shared" si="6"/>
        <v>103</v>
      </c>
      <c r="AF21" s="22">
        <f t="shared" si="6"/>
        <v>18</v>
      </c>
      <c r="AG21" s="22">
        <f t="shared" si="6"/>
        <v>45</v>
      </c>
      <c r="AH21" s="22">
        <f t="shared" si="6"/>
        <v>20</v>
      </c>
      <c r="AI21" s="22">
        <f t="shared" si="6"/>
        <v>24</v>
      </c>
    </row>
    <row r="22" spans="1:35" s="18" customFormat="1" x14ac:dyDescent="0.2">
      <c r="A22" s="21"/>
      <c r="B22" s="21" t="s">
        <v>53</v>
      </c>
      <c r="C22" s="22"/>
      <c r="D22" s="22"/>
      <c r="E22" s="23">
        <f>STDEV(E3:E17)</f>
        <v>1.605927917471469E-2</v>
      </c>
      <c r="F22" s="23">
        <f t="shared" ref="F22:AI22" si="7">STDEV(F3:F17)</f>
        <v>2.2505550990503966E-2</v>
      </c>
      <c r="G22" s="23">
        <f t="shared" si="7"/>
        <v>9.2555195245095534E-2</v>
      </c>
      <c r="H22" s="23">
        <f t="shared" si="7"/>
        <v>2.2524276729209963E-2</v>
      </c>
      <c r="I22" s="23">
        <f t="shared" si="7"/>
        <v>2.2505550990503966E-2</v>
      </c>
      <c r="J22" s="23">
        <f t="shared" si="7"/>
        <v>2.2416904901390287E-2</v>
      </c>
      <c r="K22" s="23">
        <f t="shared" si="7"/>
        <v>2.7429563474123175</v>
      </c>
      <c r="L22" s="23">
        <f t="shared" si="7"/>
        <v>0.35186577527449842</v>
      </c>
      <c r="M22" s="23">
        <f t="shared" si="7"/>
        <v>0.91025898983279951</v>
      </c>
      <c r="N22" s="23">
        <f t="shared" si="7"/>
        <v>0.70373155054899683</v>
      </c>
      <c r="O22" s="23">
        <f t="shared" si="7"/>
        <v>1.4040757000349275</v>
      </c>
      <c r="P22" s="23">
        <f t="shared" si="7"/>
        <v>0.61721339984836765</v>
      </c>
      <c r="Q22" s="23">
        <f t="shared" si="7"/>
        <v>0.2581988897471611</v>
      </c>
      <c r="R22" s="23">
        <f t="shared" si="7"/>
        <v>8.0522105808340125</v>
      </c>
      <c r="S22" s="23">
        <f t="shared" si="7"/>
        <v>6.6533199732664796</v>
      </c>
      <c r="T22" s="23">
        <f t="shared" si="7"/>
        <v>1.4474937289114918</v>
      </c>
      <c r="U22" s="23">
        <f t="shared" si="7"/>
        <v>0.35186577527449842</v>
      </c>
      <c r="V22" s="23">
        <f t="shared" si="7"/>
        <v>0.59361683970466372</v>
      </c>
      <c r="W22" s="23">
        <f t="shared" si="7"/>
        <v>0.2581988897471611</v>
      </c>
      <c r="X22" s="23">
        <f t="shared" si="7"/>
        <v>0.2581988897471611</v>
      </c>
      <c r="Y22" s="23">
        <f t="shared" si="7"/>
        <v>0.25819888974716115</v>
      </c>
      <c r="Z22" s="23">
        <f t="shared" si="7"/>
        <v>4.7035953826630879</v>
      </c>
      <c r="AA22" s="23">
        <f t="shared" si="7"/>
        <v>1.0465362369445672</v>
      </c>
      <c r="AB22" s="23">
        <f t="shared" si="7"/>
        <v>1</v>
      </c>
      <c r="AC22" s="23">
        <f t="shared" si="7"/>
        <v>1.0997835284835873</v>
      </c>
      <c r="AD22" s="23">
        <f t="shared" si="7"/>
        <v>180.17880008480464</v>
      </c>
      <c r="AE22" s="23">
        <f t="shared" si="7"/>
        <v>24.93763650159562</v>
      </c>
      <c r="AF22" s="23">
        <f t="shared" si="7"/>
        <v>4.5271666741172778</v>
      </c>
      <c r="AG22" s="23">
        <f t="shared" si="7"/>
        <v>11.789018295895225</v>
      </c>
      <c r="AH22" s="23">
        <f t="shared" si="7"/>
        <v>6.8847657912234013</v>
      </c>
      <c r="AI22" s="23">
        <f t="shared" si="7"/>
        <v>5.6879153432853551</v>
      </c>
    </row>
    <row r="23" spans="1:35" s="18" customFormat="1" x14ac:dyDescent="0.2">
      <c r="A23" s="21"/>
      <c r="B23" s="21" t="s">
        <v>54</v>
      </c>
      <c r="C23" s="22"/>
      <c r="D23" s="22"/>
      <c r="E23" s="24">
        <f t="shared" ref="E23" si="8">E18/E19</f>
        <v>1.0714285714285714</v>
      </c>
      <c r="F23" s="24">
        <f t="shared" ref="F23:AI23" si="9">F18/F19</f>
        <v>1.0714285714285714</v>
      </c>
      <c r="G23" s="24">
        <f t="shared" si="9"/>
        <v>1.3636363636363635</v>
      </c>
      <c r="H23" s="24">
        <f t="shared" si="9"/>
        <v>1.0714285714285714</v>
      </c>
      <c r="I23" s="24">
        <f t="shared" si="9"/>
        <v>1.0714285714285714</v>
      </c>
      <c r="J23" s="24">
        <f t="shared" si="9"/>
        <v>1.5</v>
      </c>
      <c r="K23" s="24">
        <f t="shared" si="9"/>
        <v>1</v>
      </c>
      <c r="L23" s="24">
        <f t="shared" si="9"/>
        <v>7.5</v>
      </c>
      <c r="M23" s="24">
        <f t="shared" si="9"/>
        <v>1.0714285714285714</v>
      </c>
      <c r="N23" s="24">
        <f t="shared" si="9"/>
        <v>1.25</v>
      </c>
      <c r="O23" s="24">
        <f t="shared" si="9"/>
        <v>1.1538461538461537</v>
      </c>
      <c r="P23" s="24">
        <f t="shared" si="9"/>
        <v>3.75</v>
      </c>
      <c r="Q23" s="24">
        <f t="shared" si="9"/>
        <v>15</v>
      </c>
      <c r="R23" s="24">
        <f t="shared" si="9"/>
        <v>1</v>
      </c>
      <c r="S23" s="24">
        <f t="shared" si="9"/>
        <v>1</v>
      </c>
      <c r="T23" s="24">
        <f t="shared" si="9"/>
        <v>3.75</v>
      </c>
      <c r="U23" s="24">
        <f t="shared" si="9"/>
        <v>7.5</v>
      </c>
      <c r="V23" s="24">
        <f t="shared" si="9"/>
        <v>5</v>
      </c>
      <c r="W23" s="24">
        <f t="shared" si="9"/>
        <v>15</v>
      </c>
      <c r="X23" s="24">
        <f t="shared" si="9"/>
        <v>15</v>
      </c>
      <c r="Y23" s="24">
        <f t="shared" si="9"/>
        <v>1.0714285714285714</v>
      </c>
      <c r="Z23" s="24">
        <f t="shared" si="9"/>
        <v>1.0714285714285714</v>
      </c>
      <c r="AA23" s="24">
        <f t="shared" si="9"/>
        <v>7.5</v>
      </c>
      <c r="AB23" s="24">
        <f t="shared" si="9"/>
        <v>1.6666666666666667</v>
      </c>
      <c r="AC23" s="24">
        <f t="shared" si="9"/>
        <v>2.5</v>
      </c>
      <c r="AD23" s="24">
        <f t="shared" si="9"/>
        <v>1</v>
      </c>
      <c r="AE23" s="24">
        <f t="shared" si="9"/>
        <v>1</v>
      </c>
      <c r="AF23" s="24">
        <f t="shared" si="9"/>
        <v>1.3636363636363635</v>
      </c>
      <c r="AG23" s="24">
        <f t="shared" si="9"/>
        <v>3.75</v>
      </c>
      <c r="AH23" s="24">
        <f t="shared" si="9"/>
        <v>1.0714285714285714</v>
      </c>
      <c r="AI23" s="24">
        <f t="shared" si="9"/>
        <v>1.0714285714285714</v>
      </c>
    </row>
    <row r="24" spans="1:35" x14ac:dyDescent="0.2">
      <c r="C24" s="26"/>
      <c r="F24" s="26"/>
      <c r="G24" s="26"/>
      <c r="H24" s="26"/>
      <c r="I24" s="26"/>
      <c r="J24" s="26"/>
      <c r="K24" s="26"/>
    </row>
    <row r="25" spans="1:35" x14ac:dyDescent="0.2">
      <c r="C25" s="26"/>
      <c r="F25" s="26"/>
      <c r="G25" s="26"/>
      <c r="H25" s="26"/>
      <c r="I25" s="26"/>
      <c r="J25" s="26"/>
      <c r="K25" s="26"/>
    </row>
    <row r="26" spans="1:35" x14ac:dyDescent="0.2">
      <c r="C26" s="26"/>
      <c r="F26" s="26"/>
      <c r="G26" s="26"/>
      <c r="H26" s="26"/>
      <c r="I26" s="26"/>
      <c r="J26" s="26"/>
      <c r="K26" s="26"/>
    </row>
    <row r="48" spans="3:11" x14ac:dyDescent="0.2">
      <c r="C48" s="26"/>
      <c r="F48" s="26"/>
      <c r="G48" s="26"/>
      <c r="H48" s="26"/>
      <c r="I48" s="26"/>
      <c r="J48" s="26"/>
      <c r="K48" s="26"/>
    </row>
    <row r="49" spans="3:11" x14ac:dyDescent="0.2">
      <c r="C49" s="26"/>
      <c r="F49" s="26"/>
      <c r="G49" s="26"/>
      <c r="H49" s="26"/>
      <c r="I49" s="26"/>
      <c r="J49" s="26"/>
      <c r="K49" s="26"/>
    </row>
    <row r="50" spans="3:11" x14ac:dyDescent="0.2">
      <c r="C50" s="26"/>
      <c r="F50" s="26"/>
      <c r="G50" s="26"/>
      <c r="H50" s="26"/>
      <c r="I50" s="26"/>
      <c r="J50" s="26"/>
      <c r="K50" s="26"/>
    </row>
    <row r="51" spans="3:11" x14ac:dyDescent="0.2">
      <c r="C51" s="26"/>
      <c r="F51" s="26"/>
      <c r="G51" s="26"/>
      <c r="H51" s="26"/>
      <c r="I51" s="26"/>
      <c r="J51" s="26"/>
      <c r="K51" s="26"/>
    </row>
    <row r="52" spans="3:11" x14ac:dyDescent="0.2">
      <c r="C52" s="26"/>
      <c r="F52" s="26"/>
      <c r="G52" s="26"/>
      <c r="H52" s="26"/>
      <c r="I52" s="26"/>
      <c r="J52" s="26"/>
      <c r="K52" s="26"/>
    </row>
    <row r="53" spans="3:11" x14ac:dyDescent="0.2">
      <c r="C53" s="26"/>
      <c r="F53" s="26"/>
      <c r="G53" s="26"/>
      <c r="H53" s="26"/>
      <c r="I53" s="26"/>
      <c r="J53" s="26"/>
      <c r="K53" s="26"/>
    </row>
    <row r="54" spans="3:11" x14ac:dyDescent="0.2">
      <c r="C54" s="26"/>
      <c r="F54" s="26"/>
      <c r="G54" s="26"/>
      <c r="H54" s="26"/>
      <c r="I54" s="26"/>
      <c r="J54" s="26"/>
      <c r="K54" s="26"/>
    </row>
    <row r="55" spans="3:11" x14ac:dyDescent="0.2">
      <c r="C55" s="26"/>
      <c r="F55" s="26"/>
      <c r="G55" s="26"/>
      <c r="H55" s="26"/>
      <c r="I55" s="26"/>
      <c r="J55" s="26"/>
      <c r="K55" s="26"/>
    </row>
    <row r="56" spans="3:11" x14ac:dyDescent="0.2">
      <c r="C56" s="26"/>
      <c r="F56" s="26"/>
      <c r="G56" s="26"/>
      <c r="H56" s="26"/>
      <c r="I56" s="26"/>
      <c r="J56" s="26"/>
      <c r="K56" s="26"/>
    </row>
    <row r="57" spans="3:11" x14ac:dyDescent="0.2">
      <c r="C57" s="26"/>
      <c r="F57" s="26"/>
      <c r="G57" s="26"/>
      <c r="H57" s="26"/>
      <c r="I57" s="26"/>
      <c r="J57" s="26"/>
      <c r="K57" s="26"/>
    </row>
    <row r="58" spans="3:11" x14ac:dyDescent="0.2">
      <c r="C58" s="26"/>
      <c r="F58" s="26"/>
      <c r="G58" s="26"/>
      <c r="H58" s="26"/>
      <c r="I58" s="26"/>
      <c r="J58" s="26"/>
      <c r="K58" s="26"/>
    </row>
    <row r="59" spans="3:11" x14ac:dyDescent="0.2">
      <c r="C59" s="26"/>
      <c r="F59" s="26"/>
      <c r="G59" s="26"/>
      <c r="H59" s="26"/>
      <c r="I59" s="26"/>
      <c r="J59" s="26"/>
      <c r="K59" s="26"/>
    </row>
    <row r="60" spans="3:11" x14ac:dyDescent="0.2">
      <c r="C60" s="26"/>
      <c r="F60" s="26"/>
      <c r="G60" s="26"/>
      <c r="H60" s="26"/>
      <c r="I60" s="26"/>
      <c r="J60" s="26"/>
      <c r="K60" s="26"/>
    </row>
    <row r="61" spans="3:11" x14ac:dyDescent="0.2">
      <c r="C61" s="26"/>
      <c r="F61" s="26"/>
      <c r="G61" s="26"/>
      <c r="H61" s="26"/>
      <c r="I61" s="26"/>
      <c r="J61" s="26"/>
      <c r="K61" s="26"/>
    </row>
    <row r="62" spans="3:11" x14ac:dyDescent="0.2">
      <c r="C62" s="26"/>
      <c r="F62" s="26"/>
      <c r="G62" s="26"/>
      <c r="H62" s="26"/>
      <c r="I62" s="26"/>
      <c r="J62" s="26"/>
      <c r="K62" s="26"/>
    </row>
    <row r="63" spans="3:11" x14ac:dyDescent="0.2">
      <c r="C63" s="26"/>
      <c r="F63" s="26"/>
      <c r="G63" s="26"/>
      <c r="H63" s="26"/>
      <c r="I63" s="26"/>
      <c r="J63" s="26"/>
      <c r="K63" s="26"/>
    </row>
    <row r="64" spans="3:11" x14ac:dyDescent="0.2">
      <c r="C64" s="26"/>
      <c r="F64" s="26"/>
      <c r="G64" s="26"/>
      <c r="H64" s="26"/>
      <c r="I64" s="26"/>
      <c r="J64" s="26"/>
      <c r="K64" s="26"/>
    </row>
    <row r="65" spans="3:11" x14ac:dyDescent="0.2">
      <c r="C65" s="26"/>
      <c r="F65" s="26"/>
      <c r="G65" s="26"/>
      <c r="H65" s="26"/>
      <c r="I65" s="26"/>
      <c r="J65" s="26"/>
      <c r="K65" s="26"/>
    </row>
    <row r="66" spans="3:11" x14ac:dyDescent="0.2">
      <c r="C66" s="26"/>
      <c r="F66" s="26"/>
      <c r="G66" s="26"/>
      <c r="H66" s="26"/>
      <c r="I66" s="26"/>
      <c r="J66" s="26"/>
      <c r="K66" s="26"/>
    </row>
    <row r="67" spans="3:11" x14ac:dyDescent="0.2">
      <c r="C67" s="26"/>
      <c r="F67" s="26"/>
      <c r="G67" s="26"/>
      <c r="H67" s="26"/>
      <c r="I67" s="26"/>
      <c r="J67" s="26"/>
      <c r="K67" s="26"/>
    </row>
    <row r="68" spans="3:11" x14ac:dyDescent="0.2">
      <c r="C68" s="26"/>
      <c r="F68" s="26"/>
      <c r="G68" s="26"/>
      <c r="H68" s="26"/>
      <c r="I68" s="26"/>
      <c r="J68" s="26"/>
      <c r="K68" s="26"/>
    </row>
    <row r="69" spans="3:11" x14ac:dyDescent="0.2">
      <c r="C69" s="26"/>
      <c r="F69" s="26"/>
      <c r="G69" s="26"/>
      <c r="H69" s="26"/>
      <c r="I69" s="26"/>
      <c r="J69" s="26"/>
      <c r="K69" s="26"/>
    </row>
    <row r="70" spans="3:11" x14ac:dyDescent="0.2">
      <c r="C70" s="26"/>
      <c r="F70" s="26"/>
      <c r="G70" s="26"/>
      <c r="H70" s="26"/>
      <c r="I70" s="26"/>
      <c r="J70" s="26"/>
      <c r="K70" s="26"/>
    </row>
    <row r="71" spans="3:11" x14ac:dyDescent="0.2">
      <c r="C71" s="26"/>
      <c r="F71" s="26"/>
      <c r="G71" s="26"/>
      <c r="H71" s="26"/>
      <c r="I71" s="26"/>
      <c r="J71" s="26"/>
      <c r="K71" s="26"/>
    </row>
    <row r="72" spans="3:11" x14ac:dyDescent="0.2">
      <c r="C72" s="26"/>
      <c r="F72" s="26"/>
      <c r="G72" s="26"/>
      <c r="H72" s="26"/>
      <c r="I72" s="26"/>
      <c r="J72" s="26"/>
      <c r="K72" s="26"/>
    </row>
    <row r="73" spans="3:11" x14ac:dyDescent="0.2">
      <c r="C73" s="26"/>
      <c r="F73" s="26"/>
      <c r="G73" s="26"/>
      <c r="H73" s="26"/>
      <c r="I73" s="26"/>
      <c r="J73" s="26"/>
      <c r="K73" s="26"/>
    </row>
    <row r="74" spans="3:11" x14ac:dyDescent="0.2">
      <c r="C74" s="26"/>
      <c r="F74" s="26"/>
      <c r="G74" s="26"/>
      <c r="H74" s="26"/>
      <c r="I74" s="26"/>
      <c r="J74" s="26"/>
      <c r="K74" s="26"/>
    </row>
    <row r="75" spans="3:11" x14ac:dyDescent="0.2">
      <c r="C75" s="26"/>
      <c r="F75" s="26"/>
      <c r="G75" s="26"/>
      <c r="H75" s="26"/>
      <c r="I75" s="26"/>
      <c r="J75" s="26"/>
      <c r="K75" s="26"/>
    </row>
    <row r="76" spans="3:11" x14ac:dyDescent="0.2">
      <c r="C76" s="26"/>
      <c r="F76" s="26"/>
      <c r="G76" s="26"/>
      <c r="H76" s="26"/>
      <c r="I76" s="26"/>
      <c r="J76" s="26"/>
      <c r="K76" s="26"/>
    </row>
    <row r="77" spans="3:11" x14ac:dyDescent="0.2">
      <c r="C77" s="26"/>
      <c r="F77" s="26"/>
      <c r="G77" s="26"/>
      <c r="H77" s="26"/>
      <c r="I77" s="26"/>
      <c r="J77" s="26"/>
      <c r="K77" s="26"/>
    </row>
    <row r="78" spans="3:11" x14ac:dyDescent="0.2">
      <c r="C78" s="26"/>
      <c r="F78" s="26"/>
      <c r="G78" s="26"/>
      <c r="H78" s="26"/>
      <c r="I78" s="26"/>
      <c r="J78" s="26"/>
      <c r="K78" s="26"/>
    </row>
    <row r="79" spans="3:11" x14ac:dyDescent="0.2">
      <c r="C79" s="26"/>
      <c r="F79" s="26"/>
      <c r="G79" s="26"/>
      <c r="H79" s="26"/>
      <c r="I79" s="26"/>
      <c r="J79" s="26"/>
      <c r="K79" s="26"/>
    </row>
    <row r="80" spans="3:11" x14ac:dyDescent="0.2">
      <c r="C80" s="26"/>
      <c r="F80" s="26"/>
      <c r="G80" s="26"/>
      <c r="H80" s="26"/>
      <c r="I80" s="26"/>
      <c r="J80" s="26"/>
      <c r="K80" s="26"/>
    </row>
    <row r="81" spans="3:11" x14ac:dyDescent="0.2">
      <c r="C81" s="26"/>
      <c r="F81" s="26"/>
      <c r="G81" s="26"/>
      <c r="H81" s="26"/>
      <c r="I81" s="26"/>
      <c r="J81" s="26"/>
      <c r="K81" s="26"/>
    </row>
    <row r="82" spans="3:11" x14ac:dyDescent="0.2">
      <c r="C82" s="26"/>
      <c r="F82" s="26"/>
      <c r="G82" s="26"/>
      <c r="H82" s="26"/>
      <c r="I82" s="26"/>
      <c r="J82" s="26"/>
      <c r="K82" s="26"/>
    </row>
    <row r="83" spans="3:11" x14ac:dyDescent="0.2">
      <c r="C83" s="26"/>
      <c r="F83" s="26"/>
      <c r="G83" s="26"/>
      <c r="H83" s="26"/>
      <c r="I83" s="26"/>
      <c r="J83" s="26"/>
      <c r="K83" s="26"/>
    </row>
    <row r="84" spans="3:11" x14ac:dyDescent="0.2">
      <c r="C84" s="26"/>
      <c r="F84" s="26"/>
      <c r="G84" s="26"/>
      <c r="H84" s="26"/>
      <c r="I84" s="26"/>
      <c r="J84" s="26"/>
      <c r="K84" s="26"/>
    </row>
    <row r="85" spans="3:11" x14ac:dyDescent="0.2">
      <c r="C85" s="26"/>
      <c r="F85" s="26"/>
      <c r="G85" s="26"/>
      <c r="H85" s="26"/>
      <c r="I85" s="26"/>
      <c r="J85" s="26"/>
      <c r="K85" s="26"/>
    </row>
    <row r="86" spans="3:11" x14ac:dyDescent="0.2">
      <c r="C86" s="26"/>
      <c r="F86" s="26"/>
      <c r="G86" s="26"/>
      <c r="H86" s="26"/>
      <c r="I86" s="26"/>
      <c r="J86" s="26"/>
      <c r="K86" s="26"/>
    </row>
    <row r="87" spans="3:11" x14ac:dyDescent="0.2">
      <c r="C87" s="26"/>
      <c r="F87" s="26"/>
      <c r="G87" s="26"/>
      <c r="H87" s="26"/>
      <c r="I87" s="26"/>
      <c r="J87" s="26"/>
      <c r="K87" s="26"/>
    </row>
    <row r="88" spans="3:11" x14ac:dyDescent="0.2">
      <c r="C88" s="26"/>
      <c r="F88" s="26"/>
      <c r="G88" s="26"/>
      <c r="H88" s="26"/>
      <c r="I88" s="26"/>
      <c r="J88" s="26"/>
      <c r="K88" s="26"/>
    </row>
    <row r="89" spans="3:11" x14ac:dyDescent="0.2">
      <c r="C89" s="26"/>
      <c r="F89" s="26"/>
      <c r="G89" s="26"/>
      <c r="H89" s="26"/>
      <c r="I89" s="26"/>
      <c r="J89" s="26"/>
      <c r="K89" s="26"/>
    </row>
    <row r="90" spans="3:11" x14ac:dyDescent="0.2">
      <c r="C90" s="26"/>
      <c r="F90" s="26"/>
      <c r="G90" s="26"/>
      <c r="H90" s="26"/>
      <c r="I90" s="26"/>
      <c r="J90" s="26"/>
      <c r="K90" s="26"/>
    </row>
    <row r="91" spans="3:11" x14ac:dyDescent="0.2">
      <c r="C91" s="26"/>
      <c r="F91" s="26"/>
      <c r="G91" s="26"/>
      <c r="H91" s="26"/>
      <c r="I91" s="26"/>
      <c r="J91" s="26"/>
      <c r="K91" s="26"/>
    </row>
    <row r="92" spans="3:11" x14ac:dyDescent="0.2">
      <c r="C92" s="26"/>
      <c r="F92" s="26"/>
      <c r="G92" s="26"/>
      <c r="H92" s="26"/>
      <c r="I92" s="26"/>
      <c r="J92" s="26"/>
      <c r="K92" s="26"/>
    </row>
    <row r="93" spans="3:11" x14ac:dyDescent="0.2">
      <c r="C93" s="26"/>
      <c r="F93" s="26"/>
      <c r="G93" s="26"/>
      <c r="H93" s="26"/>
      <c r="I93" s="26"/>
      <c r="J93" s="26"/>
      <c r="K93" s="26"/>
    </row>
    <row r="94" spans="3:11" x14ac:dyDescent="0.2">
      <c r="C94" s="26"/>
      <c r="F94" s="26"/>
      <c r="G94" s="26"/>
      <c r="H94" s="26"/>
      <c r="I94" s="26"/>
      <c r="J94" s="26"/>
      <c r="K94" s="26"/>
    </row>
    <row r="95" spans="3:11" x14ac:dyDescent="0.2">
      <c r="C95" s="26"/>
      <c r="F95" s="26"/>
      <c r="G95" s="26"/>
      <c r="H95" s="26"/>
      <c r="I95" s="26"/>
      <c r="J95" s="26"/>
      <c r="K95" s="26"/>
    </row>
    <row r="96" spans="3:11" x14ac:dyDescent="0.2">
      <c r="C96" s="26"/>
      <c r="F96" s="26"/>
      <c r="G96" s="26"/>
      <c r="H96" s="26"/>
      <c r="I96" s="26"/>
      <c r="J96" s="26"/>
      <c r="K96" s="26"/>
    </row>
    <row r="97" spans="3:11" x14ac:dyDescent="0.2">
      <c r="C97" s="26"/>
      <c r="F97" s="26"/>
      <c r="G97" s="26"/>
      <c r="H97" s="26"/>
      <c r="I97" s="26"/>
      <c r="J97" s="26"/>
      <c r="K97" s="26"/>
    </row>
    <row r="98" spans="3:11" x14ac:dyDescent="0.2">
      <c r="C98" s="26"/>
      <c r="F98" s="26"/>
      <c r="G98" s="26"/>
      <c r="H98" s="26"/>
      <c r="I98" s="26"/>
      <c r="J98" s="26"/>
      <c r="K98" s="26"/>
    </row>
    <row r="99" spans="3:11" x14ac:dyDescent="0.2">
      <c r="C99" s="26"/>
      <c r="F99" s="26"/>
      <c r="G99" s="26"/>
      <c r="H99" s="26"/>
      <c r="I99" s="26"/>
      <c r="J99" s="26"/>
      <c r="K99" s="26"/>
    </row>
    <row r="100" spans="3:11" x14ac:dyDescent="0.2">
      <c r="C100" s="26"/>
      <c r="F100" s="26"/>
      <c r="G100" s="26"/>
      <c r="H100" s="26"/>
      <c r="I100" s="26"/>
      <c r="J100" s="26"/>
      <c r="K100" s="26"/>
    </row>
    <row r="101" spans="3:11" x14ac:dyDescent="0.2">
      <c r="C101" s="26"/>
      <c r="F101" s="26"/>
      <c r="G101" s="26"/>
      <c r="H101" s="26"/>
      <c r="I101" s="26"/>
      <c r="J101" s="26"/>
      <c r="K101" s="26"/>
    </row>
    <row r="102" spans="3:11" x14ac:dyDescent="0.2">
      <c r="C102" s="26"/>
      <c r="F102" s="26"/>
      <c r="G102" s="26"/>
      <c r="H102" s="26"/>
      <c r="I102" s="26"/>
      <c r="J102" s="26"/>
      <c r="K102" s="26"/>
    </row>
    <row r="103" spans="3:11" x14ac:dyDescent="0.2">
      <c r="C103" s="26"/>
      <c r="F103" s="26"/>
      <c r="G103" s="26"/>
      <c r="H103" s="26"/>
      <c r="I103" s="26"/>
      <c r="J103" s="26"/>
      <c r="K103" s="26"/>
    </row>
    <row r="104" spans="3:11" x14ac:dyDescent="0.2">
      <c r="C104" s="26"/>
      <c r="F104" s="26"/>
      <c r="G104" s="26"/>
      <c r="H104" s="26"/>
      <c r="I104" s="26"/>
      <c r="J104" s="26"/>
      <c r="K104" s="26"/>
    </row>
    <row r="105" spans="3:11" x14ac:dyDescent="0.2">
      <c r="C105" s="26"/>
      <c r="F105" s="26"/>
      <c r="G105" s="26"/>
      <c r="H105" s="26"/>
      <c r="I105" s="26"/>
      <c r="J105" s="26"/>
      <c r="K105" s="26"/>
    </row>
    <row r="106" spans="3:11" x14ac:dyDescent="0.2">
      <c r="C106" s="26"/>
      <c r="F106" s="26"/>
      <c r="G106" s="26"/>
      <c r="H106" s="26"/>
      <c r="I106" s="26"/>
      <c r="J106" s="26"/>
      <c r="K106" s="26"/>
    </row>
    <row r="107" spans="3:11" x14ac:dyDescent="0.2">
      <c r="C107" s="26"/>
      <c r="F107" s="26"/>
      <c r="G107" s="26"/>
      <c r="H107" s="26"/>
      <c r="I107" s="26"/>
      <c r="J107" s="26"/>
      <c r="K107" s="26"/>
    </row>
    <row r="108" spans="3:11" x14ac:dyDescent="0.2">
      <c r="C108" s="26"/>
      <c r="F108" s="26"/>
      <c r="G108" s="26"/>
      <c r="H108" s="26"/>
      <c r="I108" s="26"/>
      <c r="J108" s="26"/>
      <c r="K108" s="26"/>
    </row>
    <row r="109" spans="3:11" x14ac:dyDescent="0.2">
      <c r="C109" s="26"/>
      <c r="F109" s="26"/>
      <c r="G109" s="26"/>
      <c r="H109" s="26"/>
      <c r="I109" s="26"/>
      <c r="J109" s="26"/>
      <c r="K109" s="26"/>
    </row>
    <row r="110" spans="3:11" x14ac:dyDescent="0.2">
      <c r="C110" s="26"/>
      <c r="F110" s="26"/>
      <c r="G110" s="26"/>
      <c r="H110" s="26"/>
      <c r="I110" s="26"/>
      <c r="J110" s="26"/>
      <c r="K110" s="26"/>
    </row>
    <row r="111" spans="3:11" x14ac:dyDescent="0.2">
      <c r="C111" s="26"/>
      <c r="F111" s="26"/>
      <c r="G111" s="26"/>
      <c r="H111" s="26"/>
      <c r="I111" s="26"/>
      <c r="J111" s="26"/>
      <c r="K111" s="26"/>
    </row>
    <row r="112" spans="3:11" x14ac:dyDescent="0.2">
      <c r="C112" s="26"/>
      <c r="F112" s="26"/>
      <c r="G112" s="26"/>
      <c r="H112" s="26"/>
      <c r="I112" s="26"/>
      <c r="J112" s="26"/>
      <c r="K112" s="26"/>
    </row>
    <row r="113" spans="3:11" x14ac:dyDescent="0.2">
      <c r="C113" s="26"/>
      <c r="F113" s="26"/>
      <c r="G113" s="26"/>
      <c r="H113" s="26"/>
      <c r="I113" s="26"/>
      <c r="J113" s="26"/>
      <c r="K113" s="26"/>
    </row>
    <row r="114" spans="3:11" x14ac:dyDescent="0.2">
      <c r="C114" s="26"/>
      <c r="F114" s="26"/>
      <c r="G114" s="26"/>
      <c r="H114" s="26"/>
      <c r="I114" s="26"/>
      <c r="J114" s="26"/>
      <c r="K114" s="26"/>
    </row>
    <row r="115" spans="3:11" x14ac:dyDescent="0.2">
      <c r="C115" s="26"/>
      <c r="F115" s="26"/>
      <c r="G115" s="26"/>
      <c r="H115" s="26"/>
      <c r="I115" s="26"/>
      <c r="J115" s="26"/>
      <c r="K115" s="26"/>
    </row>
    <row r="116" spans="3:11" x14ac:dyDescent="0.2">
      <c r="C116" s="26"/>
      <c r="F116" s="26"/>
      <c r="G116" s="26"/>
      <c r="H116" s="26"/>
      <c r="I116" s="26"/>
      <c r="J116" s="26"/>
      <c r="K116" s="26"/>
    </row>
    <row r="117" spans="3:11" x14ac:dyDescent="0.2">
      <c r="C117" s="26"/>
      <c r="F117" s="26"/>
      <c r="G117" s="26"/>
      <c r="H117" s="26"/>
      <c r="I117" s="26"/>
      <c r="J117" s="26"/>
      <c r="K117" s="26"/>
    </row>
    <row r="118" spans="3:11" x14ac:dyDescent="0.2">
      <c r="C118" s="26"/>
      <c r="F118" s="26"/>
      <c r="G118" s="26"/>
      <c r="H118" s="26"/>
      <c r="I118" s="26"/>
      <c r="J118" s="26"/>
      <c r="K118" s="26"/>
    </row>
    <row r="119" spans="3:11" x14ac:dyDescent="0.2">
      <c r="C119" s="26"/>
      <c r="F119" s="26"/>
      <c r="G119" s="26"/>
      <c r="H119" s="26"/>
      <c r="I119" s="26"/>
      <c r="J119" s="26"/>
      <c r="K119" s="26"/>
    </row>
    <row r="120" spans="3:11" x14ac:dyDescent="0.2">
      <c r="C120" s="26"/>
      <c r="F120" s="26"/>
      <c r="G120" s="26"/>
      <c r="H120" s="26"/>
      <c r="I120" s="26"/>
      <c r="J120" s="26"/>
      <c r="K120" s="26"/>
    </row>
    <row r="121" spans="3:11" x14ac:dyDescent="0.2">
      <c r="C121" s="26"/>
      <c r="F121" s="26"/>
      <c r="G121" s="26"/>
      <c r="H121" s="26"/>
      <c r="I121" s="26"/>
      <c r="J121" s="26"/>
      <c r="K121" s="26"/>
    </row>
    <row r="122" spans="3:11" x14ac:dyDescent="0.2">
      <c r="C122" s="26"/>
      <c r="F122" s="26"/>
      <c r="G122" s="26"/>
      <c r="H122" s="26"/>
      <c r="I122" s="26"/>
      <c r="J122" s="26"/>
      <c r="K122" s="26"/>
    </row>
    <row r="123" spans="3:11" x14ac:dyDescent="0.2">
      <c r="C123" s="26"/>
      <c r="F123" s="26"/>
      <c r="G123" s="26"/>
      <c r="H123" s="26"/>
      <c r="I123" s="26"/>
      <c r="J123" s="26"/>
      <c r="K123" s="26"/>
    </row>
    <row r="124" spans="3:11" x14ac:dyDescent="0.2">
      <c r="C124" s="26"/>
      <c r="F124" s="26"/>
      <c r="G124" s="26"/>
      <c r="H124" s="26"/>
      <c r="I124" s="26"/>
      <c r="J124" s="26"/>
      <c r="K124" s="26"/>
    </row>
    <row r="125" spans="3:11" x14ac:dyDescent="0.2">
      <c r="C125" s="26"/>
      <c r="F125" s="26"/>
      <c r="G125" s="26"/>
      <c r="H125" s="26"/>
      <c r="I125" s="26"/>
      <c r="J125" s="26"/>
      <c r="K125" s="26"/>
    </row>
    <row r="126" spans="3:11" x14ac:dyDescent="0.2">
      <c r="C126" s="26"/>
      <c r="F126" s="26"/>
      <c r="G126" s="26"/>
      <c r="H126" s="26"/>
      <c r="I126" s="26"/>
      <c r="J126" s="26"/>
      <c r="K126" s="26"/>
    </row>
    <row r="127" spans="3:11" x14ac:dyDescent="0.2">
      <c r="C127" s="26"/>
      <c r="F127" s="26"/>
      <c r="G127" s="26"/>
      <c r="H127" s="26"/>
      <c r="I127" s="26"/>
      <c r="J127" s="26"/>
      <c r="K127" s="26"/>
    </row>
    <row r="128" spans="3:11" x14ac:dyDescent="0.2">
      <c r="C128" s="26"/>
      <c r="F128" s="26"/>
      <c r="G128" s="26"/>
      <c r="H128" s="26"/>
      <c r="I128" s="26"/>
      <c r="J128" s="26"/>
      <c r="K128" s="26"/>
    </row>
    <row r="129" spans="3:11" x14ac:dyDescent="0.2">
      <c r="C129" s="26"/>
      <c r="F129" s="26"/>
      <c r="G129" s="26"/>
      <c r="H129" s="26"/>
      <c r="I129" s="26"/>
      <c r="J129" s="26"/>
      <c r="K129" s="26"/>
    </row>
    <row r="130" spans="3:11" x14ac:dyDescent="0.2">
      <c r="C130" s="26"/>
      <c r="F130" s="26"/>
      <c r="G130" s="26"/>
      <c r="H130" s="26"/>
      <c r="I130" s="26"/>
      <c r="J130" s="26"/>
      <c r="K130" s="26"/>
    </row>
    <row r="131" spans="3:11" x14ac:dyDescent="0.2">
      <c r="C131" s="26"/>
      <c r="F131" s="26"/>
      <c r="G131" s="26"/>
      <c r="H131" s="26"/>
      <c r="I131" s="26"/>
      <c r="J131" s="26"/>
      <c r="K131" s="26"/>
    </row>
    <row r="132" spans="3:11" x14ac:dyDescent="0.2">
      <c r="C132" s="26"/>
      <c r="F132" s="26"/>
      <c r="G132" s="26"/>
      <c r="H132" s="26"/>
      <c r="I132" s="26"/>
      <c r="J132" s="26"/>
      <c r="K132" s="26"/>
    </row>
    <row r="133" spans="3:11" x14ac:dyDescent="0.2">
      <c r="C133" s="26"/>
      <c r="F133" s="26"/>
      <c r="G133" s="26"/>
      <c r="H133" s="26"/>
      <c r="I133" s="26"/>
      <c r="J133" s="26"/>
      <c r="K133" s="26"/>
    </row>
    <row r="134" spans="3:11" x14ac:dyDescent="0.2">
      <c r="C134" s="26"/>
      <c r="F134" s="26"/>
      <c r="G134" s="26"/>
      <c r="H134" s="26"/>
      <c r="I134" s="26"/>
      <c r="J134" s="26"/>
      <c r="K134" s="26"/>
    </row>
    <row r="135" spans="3:11" x14ac:dyDescent="0.2">
      <c r="C135" s="26"/>
      <c r="F135" s="26"/>
      <c r="G135" s="26"/>
      <c r="H135" s="26"/>
      <c r="I135" s="26"/>
      <c r="J135" s="26"/>
      <c r="K135" s="26"/>
    </row>
    <row r="136" spans="3:11" x14ac:dyDescent="0.2">
      <c r="C136" s="26"/>
      <c r="F136" s="26"/>
      <c r="G136" s="26"/>
      <c r="H136" s="26"/>
      <c r="I136" s="26"/>
      <c r="J136" s="26"/>
      <c r="K136" s="26"/>
    </row>
    <row r="137" spans="3:11" x14ac:dyDescent="0.2">
      <c r="C137" s="26"/>
      <c r="F137" s="26"/>
      <c r="G137" s="26"/>
      <c r="H137" s="26"/>
      <c r="I137" s="26"/>
      <c r="J137" s="26"/>
      <c r="K137" s="26"/>
    </row>
    <row r="138" spans="3:11" x14ac:dyDescent="0.2">
      <c r="C138" s="26"/>
      <c r="F138" s="26"/>
      <c r="G138" s="26"/>
      <c r="H138" s="26"/>
      <c r="I138" s="26"/>
      <c r="J138" s="26"/>
      <c r="K138" s="26"/>
    </row>
    <row r="139" spans="3:11" x14ac:dyDescent="0.2">
      <c r="C139" s="26"/>
      <c r="F139" s="26"/>
      <c r="G139" s="26"/>
      <c r="H139" s="26"/>
      <c r="I139" s="26"/>
      <c r="J139" s="26"/>
      <c r="K139" s="26"/>
    </row>
    <row r="140" spans="3:11" x14ac:dyDescent="0.2">
      <c r="C140" s="26"/>
      <c r="F140" s="26"/>
      <c r="G140" s="26"/>
      <c r="H140" s="26"/>
      <c r="I140" s="26"/>
      <c r="J140" s="26"/>
      <c r="K140" s="26"/>
    </row>
    <row r="141" spans="3:11" x14ac:dyDescent="0.2">
      <c r="C141" s="26"/>
      <c r="F141" s="26"/>
      <c r="G141" s="26"/>
      <c r="H141" s="26"/>
      <c r="I141" s="26"/>
      <c r="J141" s="26"/>
      <c r="K141" s="26"/>
    </row>
    <row r="142" spans="3:11" x14ac:dyDescent="0.2">
      <c r="C142" s="26"/>
      <c r="F142" s="26"/>
      <c r="G142" s="26"/>
      <c r="H142" s="26"/>
      <c r="I142" s="26"/>
      <c r="J142" s="26"/>
      <c r="K142" s="26"/>
    </row>
    <row r="143" spans="3:11" x14ac:dyDescent="0.2">
      <c r="C143" s="26"/>
      <c r="F143" s="26"/>
      <c r="G143" s="26"/>
      <c r="H143" s="26"/>
      <c r="I143" s="26"/>
      <c r="J143" s="26"/>
      <c r="K143" s="26"/>
    </row>
    <row r="144" spans="3:11" x14ac:dyDescent="0.2">
      <c r="C144" s="26"/>
      <c r="F144" s="26"/>
      <c r="G144" s="26"/>
      <c r="H144" s="26"/>
      <c r="I144" s="26"/>
      <c r="J144" s="26"/>
      <c r="K144" s="26"/>
    </row>
    <row r="145" spans="3:11" x14ac:dyDescent="0.2">
      <c r="C145" s="26"/>
      <c r="F145" s="26"/>
      <c r="G145" s="26"/>
      <c r="H145" s="26"/>
      <c r="I145" s="26"/>
      <c r="J145" s="26"/>
      <c r="K145" s="26"/>
    </row>
    <row r="146" spans="3:11" x14ac:dyDescent="0.2">
      <c r="C146" s="26"/>
      <c r="F146" s="26"/>
      <c r="G146" s="26"/>
      <c r="H146" s="26"/>
      <c r="I146" s="26"/>
      <c r="J146" s="26"/>
      <c r="K146" s="26"/>
    </row>
    <row r="147" spans="3:11" x14ac:dyDescent="0.2">
      <c r="C147" s="26"/>
      <c r="F147" s="26"/>
      <c r="G147" s="26"/>
      <c r="H147" s="26"/>
      <c r="I147" s="26"/>
      <c r="J147" s="26"/>
      <c r="K147" s="26"/>
    </row>
    <row r="148" spans="3:11" x14ac:dyDescent="0.2">
      <c r="C148" s="26"/>
      <c r="F148" s="26"/>
      <c r="G148" s="26"/>
      <c r="H148" s="26"/>
      <c r="I148" s="26"/>
      <c r="J148" s="26"/>
      <c r="K148" s="26"/>
    </row>
    <row r="149" spans="3:11" x14ac:dyDescent="0.2">
      <c r="C149" s="26"/>
      <c r="F149" s="26"/>
      <c r="G149" s="26"/>
      <c r="H149" s="26"/>
      <c r="I149" s="26"/>
      <c r="J149" s="26"/>
      <c r="K149" s="26"/>
    </row>
    <row r="150" spans="3:11" x14ac:dyDescent="0.2">
      <c r="C150" s="26"/>
      <c r="F150" s="26"/>
      <c r="G150" s="26"/>
      <c r="H150" s="26"/>
      <c r="I150" s="26"/>
      <c r="J150" s="26"/>
      <c r="K150" s="26"/>
    </row>
    <row r="151" spans="3:11" x14ac:dyDescent="0.2">
      <c r="C151" s="26"/>
      <c r="F151" s="26"/>
      <c r="G151" s="26"/>
      <c r="H151" s="26"/>
      <c r="I151" s="26"/>
      <c r="J151" s="26"/>
      <c r="K151" s="26"/>
    </row>
    <row r="152" spans="3:11" x14ac:dyDescent="0.2">
      <c r="C152" s="26"/>
      <c r="F152" s="26"/>
      <c r="G152" s="26"/>
      <c r="H152" s="26"/>
      <c r="I152" s="26"/>
      <c r="J152" s="26"/>
      <c r="K152" s="26"/>
    </row>
    <row r="153" spans="3:11" x14ac:dyDescent="0.2">
      <c r="C153" s="26"/>
      <c r="F153" s="26"/>
      <c r="G153" s="26"/>
      <c r="H153" s="26"/>
      <c r="I153" s="26"/>
      <c r="J153" s="26"/>
      <c r="K153" s="26"/>
    </row>
    <row r="154" spans="3:11" x14ac:dyDescent="0.2">
      <c r="C154" s="26"/>
      <c r="F154" s="26"/>
      <c r="G154" s="26"/>
      <c r="H154" s="26"/>
      <c r="I154" s="26"/>
      <c r="J154" s="26"/>
      <c r="K154" s="26"/>
    </row>
    <row r="155" spans="3:11" x14ac:dyDescent="0.2">
      <c r="C155" s="26"/>
      <c r="F155" s="26"/>
      <c r="G155" s="26"/>
      <c r="H155" s="26"/>
      <c r="I155" s="26"/>
      <c r="J155" s="26"/>
      <c r="K155" s="26"/>
    </row>
    <row r="156" spans="3:11" x14ac:dyDescent="0.2">
      <c r="C156" s="26"/>
      <c r="F156" s="26"/>
      <c r="G156" s="26"/>
      <c r="H156" s="26"/>
      <c r="I156" s="26"/>
      <c r="J156" s="26"/>
      <c r="K156" s="26"/>
    </row>
    <row r="157" spans="3:11" x14ac:dyDescent="0.2">
      <c r="C157" s="26"/>
      <c r="F157" s="26"/>
      <c r="G157" s="26"/>
      <c r="H157" s="26"/>
      <c r="I157" s="26"/>
      <c r="J157" s="26"/>
      <c r="K157" s="26"/>
    </row>
    <row r="158" spans="3:11" x14ac:dyDescent="0.2">
      <c r="C158" s="26"/>
      <c r="F158" s="26"/>
      <c r="G158" s="26"/>
      <c r="H158" s="26"/>
      <c r="I158" s="26"/>
      <c r="J158" s="26"/>
      <c r="K158" s="26"/>
    </row>
    <row r="159" spans="3:11" x14ac:dyDescent="0.2">
      <c r="C159" s="26"/>
      <c r="F159" s="26"/>
      <c r="G159" s="26"/>
      <c r="H159" s="26"/>
      <c r="I159" s="26"/>
      <c r="J159" s="26"/>
      <c r="K159" s="26"/>
    </row>
    <row r="160" spans="3:11" x14ac:dyDescent="0.2">
      <c r="C160" s="26"/>
      <c r="F160" s="26"/>
      <c r="G160" s="26"/>
      <c r="H160" s="26"/>
      <c r="I160" s="26"/>
      <c r="J160" s="26"/>
      <c r="K160" s="26"/>
    </row>
    <row r="161" spans="3:11" x14ac:dyDescent="0.2">
      <c r="C161" s="26"/>
      <c r="F161" s="26"/>
      <c r="G161" s="26"/>
      <c r="H161" s="26"/>
      <c r="I161" s="26"/>
      <c r="J161" s="26"/>
      <c r="K161" s="26"/>
    </row>
    <row r="162" spans="3:11" x14ac:dyDescent="0.2">
      <c r="C162" s="26"/>
      <c r="F162" s="26"/>
      <c r="G162" s="26"/>
      <c r="H162" s="26"/>
      <c r="I162" s="26"/>
      <c r="J162" s="26"/>
      <c r="K162" s="26"/>
    </row>
    <row r="163" spans="3:11" x14ac:dyDescent="0.2">
      <c r="C163" s="26"/>
      <c r="F163" s="26"/>
      <c r="G163" s="26"/>
      <c r="H163" s="26"/>
      <c r="I163" s="26"/>
      <c r="J163" s="26"/>
      <c r="K163" s="26"/>
    </row>
    <row r="164" spans="3:11" x14ac:dyDescent="0.2">
      <c r="C164" s="26"/>
      <c r="F164" s="26"/>
      <c r="G164" s="26"/>
      <c r="H164" s="26"/>
      <c r="I164" s="26"/>
      <c r="J164" s="26"/>
      <c r="K164" s="26"/>
    </row>
    <row r="165" spans="3:11" x14ac:dyDescent="0.2">
      <c r="C165" s="26"/>
      <c r="F165" s="26"/>
      <c r="G165" s="26"/>
      <c r="H165" s="26"/>
      <c r="I165" s="26"/>
      <c r="J165" s="26"/>
      <c r="K165" s="26"/>
    </row>
    <row r="166" spans="3:11" x14ac:dyDescent="0.2">
      <c r="C166" s="26"/>
      <c r="F166" s="26"/>
      <c r="G166" s="26"/>
      <c r="H166" s="26"/>
      <c r="I166" s="26"/>
      <c r="J166" s="26"/>
      <c r="K166" s="26"/>
    </row>
    <row r="167" spans="3:11" x14ac:dyDescent="0.2">
      <c r="C167" s="26"/>
      <c r="F167" s="26"/>
      <c r="G167" s="26"/>
      <c r="H167" s="26"/>
      <c r="I167" s="26"/>
      <c r="J167" s="26"/>
      <c r="K167" s="26"/>
    </row>
    <row r="168" spans="3:11" x14ac:dyDescent="0.2">
      <c r="C168" s="26"/>
      <c r="F168" s="26"/>
      <c r="G168" s="26"/>
      <c r="H168" s="26"/>
      <c r="I168" s="26"/>
      <c r="J168" s="26"/>
      <c r="K168" s="26"/>
    </row>
    <row r="169" spans="3:11" x14ac:dyDescent="0.2">
      <c r="C169" s="26"/>
      <c r="F169" s="26"/>
      <c r="G169" s="26"/>
      <c r="H169" s="26"/>
      <c r="I169" s="26"/>
      <c r="J169" s="26"/>
      <c r="K169" s="26"/>
    </row>
    <row r="170" spans="3:11" x14ac:dyDescent="0.2">
      <c r="C170" s="26"/>
      <c r="F170" s="26"/>
      <c r="G170" s="26"/>
      <c r="H170" s="26"/>
      <c r="I170" s="26"/>
      <c r="J170" s="26"/>
      <c r="K170" s="26"/>
    </row>
    <row r="171" spans="3:11" x14ac:dyDescent="0.2">
      <c r="C171" s="26"/>
      <c r="F171" s="26"/>
      <c r="G171" s="26"/>
      <c r="H171" s="26"/>
      <c r="I171" s="26"/>
      <c r="J171" s="26"/>
      <c r="K171" s="26"/>
    </row>
    <row r="172" spans="3:11" x14ac:dyDescent="0.2">
      <c r="C172" s="26"/>
      <c r="F172" s="26"/>
      <c r="G172" s="26"/>
      <c r="H172" s="26"/>
      <c r="I172" s="26"/>
      <c r="J172" s="26"/>
      <c r="K172" s="26"/>
    </row>
    <row r="173" spans="3:11" x14ac:dyDescent="0.2">
      <c r="C173" s="26"/>
      <c r="F173" s="26"/>
      <c r="G173" s="26"/>
      <c r="H173" s="26"/>
      <c r="I173" s="26"/>
      <c r="J173" s="26"/>
      <c r="K173" s="26"/>
    </row>
    <row r="174" spans="3:11" x14ac:dyDescent="0.2">
      <c r="C174" s="26"/>
      <c r="F174" s="26"/>
      <c r="G174" s="26"/>
      <c r="H174" s="26"/>
      <c r="I174" s="26"/>
      <c r="J174" s="26"/>
      <c r="K174" s="26"/>
    </row>
    <row r="175" spans="3:11" x14ac:dyDescent="0.2">
      <c r="C175" s="26"/>
      <c r="F175" s="26"/>
      <c r="G175" s="26"/>
      <c r="H175" s="26"/>
      <c r="I175" s="26"/>
      <c r="J175" s="26"/>
      <c r="K175" s="26"/>
    </row>
    <row r="176" spans="3:11" x14ac:dyDescent="0.2">
      <c r="C176" s="26"/>
      <c r="F176" s="26"/>
      <c r="G176" s="26"/>
      <c r="H176" s="26"/>
      <c r="I176" s="26"/>
      <c r="J176" s="26"/>
      <c r="K176" s="26"/>
    </row>
    <row r="177" spans="1:11" x14ac:dyDescent="0.2">
      <c r="C177" s="26"/>
      <c r="F177" s="26"/>
      <c r="G177" s="26"/>
      <c r="H177" s="26"/>
      <c r="I177" s="26"/>
      <c r="J177" s="26"/>
      <c r="K177" s="26"/>
    </row>
    <row r="178" spans="1:11" x14ac:dyDescent="0.2">
      <c r="C178" s="26"/>
      <c r="F178" s="26"/>
      <c r="G178" s="26"/>
      <c r="H178" s="26"/>
      <c r="I178" s="26"/>
      <c r="J178" s="26"/>
      <c r="K178" s="26"/>
    </row>
    <row r="179" spans="1:11" x14ac:dyDescent="0.2">
      <c r="C179" s="26"/>
      <c r="F179" s="26"/>
      <c r="G179" s="26"/>
      <c r="H179" s="26"/>
      <c r="I179" s="26"/>
      <c r="J179" s="26"/>
      <c r="K179" s="26"/>
    </row>
    <row r="180" spans="1:11" s="28" customFormat="1" x14ac:dyDescent="0.2">
      <c r="A180" s="27"/>
      <c r="B180" s="27"/>
      <c r="C180" s="27"/>
      <c r="E180" s="18"/>
      <c r="F180" s="27"/>
      <c r="G180" s="27"/>
      <c r="H180" s="27"/>
      <c r="I180" s="27"/>
      <c r="J180" s="27"/>
      <c r="K180" s="27"/>
    </row>
  </sheetData>
  <mergeCells count="35">
    <mergeCell ref="AI1:AI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180"/>
  <sheetViews>
    <sheetView topLeftCell="U1" zoomScaleNormal="100" workbookViewId="0">
      <selection activeCell="AJ1" sqref="AJ1:AQ1048576"/>
    </sheetView>
  </sheetViews>
  <sheetFormatPr defaultRowHeight="12" x14ac:dyDescent="0.2"/>
  <cols>
    <col min="1" max="1" width="3.28515625" style="25" bestFit="1" customWidth="1"/>
    <col min="2" max="2" width="23.140625" style="25" customWidth="1"/>
    <col min="3" max="3" width="10" style="25" customWidth="1"/>
    <col min="4" max="4" width="10" style="1" customWidth="1"/>
    <col min="5" max="5" width="9.7109375" style="18" bestFit="1" customWidth="1"/>
    <col min="6" max="6" width="7" style="25" bestFit="1" customWidth="1"/>
    <col min="7" max="7" width="6.7109375" style="25" bestFit="1" customWidth="1"/>
    <col min="8" max="8" width="7.5703125" style="25" bestFit="1" customWidth="1"/>
    <col min="9" max="10" width="6.7109375" style="25" bestFit="1" customWidth="1"/>
    <col min="11" max="11" width="6.5703125" style="25" bestFit="1" customWidth="1"/>
    <col min="12" max="12" width="7.42578125" style="1" bestFit="1" customWidth="1"/>
    <col min="13" max="16" width="6.5703125" style="1" bestFit="1" customWidth="1"/>
    <col min="17" max="17" width="7.42578125" style="1" bestFit="1" customWidth="1"/>
    <col min="18" max="18" width="6.5703125" style="1" bestFit="1" customWidth="1"/>
    <col min="19" max="19" width="7.7109375" style="1" bestFit="1" customWidth="1"/>
    <col min="20" max="20" width="9.85546875" style="1" bestFit="1" customWidth="1"/>
    <col min="21" max="21" width="7.5703125" style="1" bestFit="1" customWidth="1"/>
    <col min="22" max="24" width="7.42578125" style="1" bestFit="1" customWidth="1"/>
    <col min="25" max="25" width="6.85546875" style="1" bestFit="1" customWidth="1"/>
    <col min="26" max="26" width="8.42578125" style="1" bestFit="1" customWidth="1"/>
    <col min="27" max="28" width="7.42578125" style="1" bestFit="1" customWidth="1"/>
    <col min="29" max="29" width="6.5703125" style="1" bestFit="1" customWidth="1"/>
    <col min="30" max="31" width="7.42578125" style="1" bestFit="1" customWidth="1"/>
    <col min="32" max="32" width="6.5703125" style="1" bestFit="1" customWidth="1"/>
    <col min="33" max="33" width="8.140625" style="1" bestFit="1" customWidth="1"/>
    <col min="34" max="34" width="6.5703125" style="1" bestFit="1" customWidth="1"/>
    <col min="35" max="35" width="7.85546875" style="1" bestFit="1" customWidth="1"/>
    <col min="36" max="16384" width="9.140625" style="1"/>
  </cols>
  <sheetData>
    <row r="1" spans="1:35" ht="90.75" customHeight="1" x14ac:dyDescent="0.2">
      <c r="A1" s="49" t="s">
        <v>0</v>
      </c>
      <c r="B1" s="49" t="s">
        <v>64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8" t="s">
        <v>9</v>
      </c>
      <c r="L1" s="48" t="s">
        <v>10</v>
      </c>
      <c r="M1" s="48" t="s">
        <v>11</v>
      </c>
      <c r="N1" s="48" t="s">
        <v>12</v>
      </c>
      <c r="O1" s="48" t="s">
        <v>13</v>
      </c>
      <c r="P1" s="48" t="s">
        <v>14</v>
      </c>
      <c r="Q1" s="48" t="s">
        <v>15</v>
      </c>
      <c r="R1" s="51" t="s">
        <v>16</v>
      </c>
      <c r="S1" s="51" t="s">
        <v>17</v>
      </c>
      <c r="T1" s="51" t="s">
        <v>18</v>
      </c>
      <c r="U1" s="51" t="s">
        <v>19</v>
      </c>
      <c r="V1" s="51" t="s">
        <v>20</v>
      </c>
      <c r="W1" s="50" t="s">
        <v>21</v>
      </c>
      <c r="X1" s="50" t="s">
        <v>22</v>
      </c>
      <c r="Y1" s="50" t="s">
        <v>23</v>
      </c>
      <c r="Z1" s="50" t="s">
        <v>24</v>
      </c>
      <c r="AA1" s="50" t="s">
        <v>25</v>
      </c>
      <c r="AB1" s="50" t="s">
        <v>26</v>
      </c>
      <c r="AC1" s="52" t="s">
        <v>27</v>
      </c>
      <c r="AD1" s="52" t="s">
        <v>28</v>
      </c>
      <c r="AE1" s="52" t="s">
        <v>29</v>
      </c>
      <c r="AF1" s="50" t="s">
        <v>30</v>
      </c>
      <c r="AG1" s="50" t="s">
        <v>31</v>
      </c>
      <c r="AH1" s="50" t="s">
        <v>32</v>
      </c>
      <c r="AI1" s="50" t="s">
        <v>33</v>
      </c>
    </row>
    <row r="2" spans="1:35" s="2" customFormat="1" ht="12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8"/>
      <c r="L2" s="48"/>
      <c r="M2" s="48"/>
      <c r="N2" s="48"/>
      <c r="O2" s="48"/>
      <c r="P2" s="48"/>
      <c r="Q2" s="48"/>
      <c r="R2" s="51"/>
      <c r="S2" s="51"/>
      <c r="T2" s="51"/>
      <c r="U2" s="51"/>
      <c r="V2" s="51"/>
      <c r="W2" s="50"/>
      <c r="X2" s="50"/>
      <c r="Y2" s="50"/>
      <c r="Z2" s="50"/>
      <c r="AA2" s="50"/>
      <c r="AB2" s="50"/>
      <c r="AC2" s="52"/>
      <c r="AD2" s="52"/>
      <c r="AE2" s="52"/>
      <c r="AF2" s="50"/>
      <c r="AG2" s="50"/>
      <c r="AH2" s="50"/>
      <c r="AI2" s="50"/>
    </row>
    <row r="3" spans="1:35" s="2" customFormat="1" ht="12.75" customHeight="1" x14ac:dyDescent="0.25">
      <c r="A3" s="3">
        <v>1</v>
      </c>
      <c r="B3" s="4" t="s">
        <v>34</v>
      </c>
      <c r="C3" s="5">
        <v>3502</v>
      </c>
      <c r="D3" s="6">
        <v>14.33</v>
      </c>
      <c r="E3" s="29">
        <f>1/'Data '!E3</f>
        <v>7.1942446043165471E-3</v>
      </c>
      <c r="F3" s="29">
        <f>1/'Data '!F3</f>
        <v>1.001001001001001E-2</v>
      </c>
      <c r="G3" s="29">
        <v>0</v>
      </c>
      <c r="H3" s="29">
        <f>1/'Data '!H3</f>
        <v>1.001001001001001E-2</v>
      </c>
      <c r="I3" s="29">
        <f>1/'Data '!I3</f>
        <v>1.001001001001001E-2</v>
      </c>
      <c r="J3" s="29">
        <f>1/'Data '!J3</f>
        <v>1.001001001001001E-2</v>
      </c>
      <c r="K3" s="9">
        <f>INVERS!K3*INVERS!K$23</f>
        <v>4</v>
      </c>
      <c r="L3" s="9">
        <f>INVERS!L3*INVERS!L$23</f>
        <v>7.5</v>
      </c>
      <c r="M3" s="9">
        <f>INVERS!M3*INVERS!M$23</f>
        <v>1.0714285714285714</v>
      </c>
      <c r="N3" s="9">
        <f>INVERS!N3*INVERS!N$23</f>
        <v>1.25</v>
      </c>
      <c r="O3" s="9">
        <f>INVERS!O3*INVERS!O$23</f>
        <v>1.1538461538461537</v>
      </c>
      <c r="P3" s="9">
        <f>INVERS!P3*INVERS!P$23</f>
        <v>3.75</v>
      </c>
      <c r="Q3" s="9">
        <f>INVERS!Q3*INVERS!Q$23</f>
        <v>0</v>
      </c>
      <c r="R3" s="9">
        <f>INVERS!R3*INVERS!R$23</f>
        <v>4</v>
      </c>
      <c r="S3" s="9">
        <f>INVERS!S3*INVERS!S$23</f>
        <v>14</v>
      </c>
      <c r="T3" s="9">
        <f>INVERS!T3*INVERS!T$23</f>
        <v>0</v>
      </c>
      <c r="U3" s="9">
        <f>INVERS!U3*INVERS!U$23</f>
        <v>0</v>
      </c>
      <c r="V3" s="9">
        <f>INVERS!V3*INVERS!V$23</f>
        <v>5</v>
      </c>
      <c r="W3" s="9">
        <f>INVERS!W3*INVERS!W$23</f>
        <v>0</v>
      </c>
      <c r="X3" s="9">
        <f>INVERS!X3*INVERS!X$23</f>
        <v>0</v>
      </c>
      <c r="Y3" s="9">
        <f>INVERS!Y3*INVERS!Y$23</f>
        <v>1.0714285714285714</v>
      </c>
      <c r="Z3" s="9">
        <f>INVERS!Z3*INVERS!Z$23</f>
        <v>8.5714285714285712</v>
      </c>
      <c r="AA3" s="9">
        <f>INVERS!AA3*INVERS!AA$23</f>
        <v>0</v>
      </c>
      <c r="AB3" s="9">
        <f>INVERS!AB3*INVERS!AB$23</f>
        <v>3.3333333333333335</v>
      </c>
      <c r="AC3" s="9">
        <f>INVERS!AC3*INVERS!AC$23</f>
        <v>2.5</v>
      </c>
      <c r="AD3" s="9">
        <f>INVERS!AD3*INVERS!AD$23</f>
        <v>61</v>
      </c>
      <c r="AE3" s="9">
        <f>INVERS!AE3*INVERS!AE$23</f>
        <v>12</v>
      </c>
      <c r="AF3" s="9">
        <f>INVERS!AF3*INVERS!AF$23</f>
        <v>5.4545454545454541</v>
      </c>
      <c r="AG3" s="9">
        <f>INVERS!AG3*INVERS!AG$23</f>
        <v>33.75</v>
      </c>
      <c r="AH3" s="9">
        <f>INVERS!AH3*INVERS!AH$23</f>
        <v>9.6428571428571423</v>
      </c>
      <c r="AI3" s="9">
        <f>INVERS!AI3*INVERS!AI$23</f>
        <v>4.2857142857142856</v>
      </c>
    </row>
    <row r="4" spans="1:35" s="2" customFormat="1" ht="12.75" customHeight="1" x14ac:dyDescent="0.25">
      <c r="A4" s="3">
        <f>A3+1</f>
        <v>2</v>
      </c>
      <c r="B4" s="4" t="s">
        <v>35</v>
      </c>
      <c r="C4" s="5">
        <v>1588</v>
      </c>
      <c r="D4" s="6">
        <v>12.61</v>
      </c>
      <c r="E4" s="29">
        <f>1/'Data '!E4</f>
        <v>6.8493150684931503E-3</v>
      </c>
      <c r="F4" s="29">
        <f>1/'Data '!F4</f>
        <v>1.001001001001001E-2</v>
      </c>
      <c r="G4" s="29">
        <f>1/'Data '!G4</f>
        <v>0.33333333333333331</v>
      </c>
      <c r="H4" s="29">
        <f>1/'Data '!H4</f>
        <v>1.001001001001001E-2</v>
      </c>
      <c r="I4" s="29">
        <f>1/'Data '!I4</f>
        <v>1.001001001001001E-2</v>
      </c>
      <c r="J4" s="29">
        <f>1/'Data '!J4</f>
        <v>1.001001001001001E-2</v>
      </c>
      <c r="K4" s="9">
        <f>INVERS!K4*INVERS!K$23</f>
        <v>2</v>
      </c>
      <c r="L4" s="9">
        <f>INVERS!L4*INVERS!L$23</f>
        <v>0</v>
      </c>
      <c r="M4" s="9">
        <f>INVERS!M4*INVERS!M$23</f>
        <v>0</v>
      </c>
      <c r="N4" s="9">
        <f>INVERS!N4*INVERS!N$23</f>
        <v>0</v>
      </c>
      <c r="O4" s="9">
        <f>INVERS!O4*INVERS!O$23</f>
        <v>0</v>
      </c>
      <c r="P4" s="9">
        <f>INVERS!P4*INVERS!P$23</f>
        <v>0</v>
      </c>
      <c r="Q4" s="9">
        <f>INVERS!Q4*INVERS!Q$23</f>
        <v>0</v>
      </c>
      <c r="R4" s="9">
        <f>INVERS!R4*INVERS!R$23</f>
        <v>5</v>
      </c>
      <c r="S4" s="9">
        <f>INVERS!S4*INVERS!S$23</f>
        <v>2</v>
      </c>
      <c r="T4" s="9">
        <f>INVERS!T4*INVERS!T$23</f>
        <v>0</v>
      </c>
      <c r="U4" s="9">
        <f>INVERS!U4*INVERS!U$23</f>
        <v>0</v>
      </c>
      <c r="V4" s="9">
        <f>INVERS!V4*INVERS!V$23</f>
        <v>0</v>
      </c>
      <c r="W4" s="9">
        <f>INVERS!W4*INVERS!W$23</f>
        <v>0</v>
      </c>
      <c r="X4" s="9">
        <f>INVERS!X4*INVERS!X$23</f>
        <v>0</v>
      </c>
      <c r="Y4" s="9">
        <f>INVERS!Y4*INVERS!Y$23</f>
        <v>0</v>
      </c>
      <c r="Z4" s="9">
        <f>INVERS!Z4*INVERS!Z$23</f>
        <v>0</v>
      </c>
      <c r="AA4" s="9">
        <f>INVERS!AA4*INVERS!AA$23</f>
        <v>7.5</v>
      </c>
      <c r="AB4" s="9">
        <f>INVERS!AB4*INVERS!AB$23</f>
        <v>1.6666666666666667</v>
      </c>
      <c r="AC4" s="9">
        <f>INVERS!AC4*INVERS!AC$23</f>
        <v>0</v>
      </c>
      <c r="AD4" s="9">
        <f>INVERS!AD4*INVERS!AD$23</f>
        <v>27</v>
      </c>
      <c r="AE4" s="9">
        <f>INVERS!AE4*INVERS!AE$23</f>
        <v>3</v>
      </c>
      <c r="AF4" s="9">
        <f>INVERS!AF4*INVERS!AF$23</f>
        <v>0</v>
      </c>
      <c r="AG4" s="9">
        <f>INVERS!AG4*INVERS!AG$23</f>
        <v>0</v>
      </c>
      <c r="AH4" s="9">
        <f>INVERS!AH4*INVERS!AH$23</f>
        <v>2.1428571428571428</v>
      </c>
      <c r="AI4" s="9">
        <f>INVERS!AI4*INVERS!AI$23</f>
        <v>0</v>
      </c>
    </row>
    <row r="5" spans="1:35" s="2" customFormat="1" ht="12.75" customHeight="1" x14ac:dyDescent="0.25">
      <c r="A5" s="3">
        <f t="shared" ref="A5:A17" si="0">A4+1</f>
        <v>3</v>
      </c>
      <c r="B5" s="4" t="s">
        <v>36</v>
      </c>
      <c r="C5" s="5">
        <v>7682</v>
      </c>
      <c r="D5" s="6">
        <v>211.47</v>
      </c>
      <c r="E5" s="29">
        <f>1/'Data '!E5</f>
        <v>1.7241379310344827E-2</v>
      </c>
      <c r="F5" s="29">
        <f>1/'Data '!F5</f>
        <v>2.564102564102564E-2</v>
      </c>
      <c r="G5" s="29">
        <v>0</v>
      </c>
      <c r="H5" s="29">
        <f>1/'Data '!H5</f>
        <v>2.3809523809523808E-2</v>
      </c>
      <c r="I5" s="29">
        <f>1/'Data '!I5</f>
        <v>2.564102564102564E-2</v>
      </c>
      <c r="J5" s="29">
        <f>1/'Data '!J5</f>
        <v>1.2500000000000001E-2</v>
      </c>
      <c r="K5" s="9">
        <f>INVERS!K5*INVERS!K$23</f>
        <v>10</v>
      </c>
      <c r="L5" s="9">
        <f>INVERS!L5*INVERS!L$23</f>
        <v>0</v>
      </c>
      <c r="M5" s="9">
        <f>INVERS!M5*INVERS!M$23</f>
        <v>2.1428571428571428</v>
      </c>
      <c r="N5" s="9">
        <f>INVERS!N5*INVERS!N$23</f>
        <v>3.75</v>
      </c>
      <c r="O5" s="9">
        <f>INVERS!O5*INVERS!O$23</f>
        <v>2.3076923076923075</v>
      </c>
      <c r="P5" s="9">
        <f>INVERS!P5*INVERS!P$23</f>
        <v>7.5</v>
      </c>
      <c r="Q5" s="9">
        <f>INVERS!Q5*INVERS!Q$23</f>
        <v>0</v>
      </c>
      <c r="R5" s="9">
        <f>INVERS!R5*INVERS!R$23</f>
        <v>12</v>
      </c>
      <c r="S5" s="9">
        <f>INVERS!S5*INVERS!S$23</f>
        <v>6</v>
      </c>
      <c r="T5" s="9">
        <f>INVERS!T5*INVERS!T$23</f>
        <v>11.25</v>
      </c>
      <c r="U5" s="9">
        <f>INVERS!U5*INVERS!U$23</f>
        <v>7.5</v>
      </c>
      <c r="V5" s="9">
        <f>INVERS!V5*INVERS!V$23</f>
        <v>5</v>
      </c>
      <c r="W5" s="9">
        <f>INVERS!W5*INVERS!W$23</f>
        <v>0</v>
      </c>
      <c r="X5" s="9">
        <f>INVERS!X5*INVERS!X$23</f>
        <v>0</v>
      </c>
      <c r="Y5" s="9">
        <f>INVERS!Y5*INVERS!Y$23</f>
        <v>1.0714285714285714</v>
      </c>
      <c r="Z5" s="9">
        <f>INVERS!Z5*INVERS!Z$23</f>
        <v>10.714285714285714</v>
      </c>
      <c r="AA5" s="9">
        <f>INVERS!AA5*INVERS!AA$23</f>
        <v>0</v>
      </c>
      <c r="AB5" s="9">
        <f>INVERS!AB5*INVERS!AB$23</f>
        <v>0</v>
      </c>
      <c r="AC5" s="9">
        <f>INVERS!AC5*INVERS!AC$23</f>
        <v>5</v>
      </c>
      <c r="AD5" s="9">
        <f>INVERS!AD5*INVERS!AD$23</f>
        <v>59</v>
      </c>
      <c r="AE5" s="9">
        <f>INVERS!AE5*INVERS!AE$23</f>
        <v>27</v>
      </c>
      <c r="AF5" s="9">
        <f>INVERS!AF5*INVERS!AF$23</f>
        <v>8.1818181818181817</v>
      </c>
      <c r="AG5" s="9">
        <f>INVERS!AG5*INVERS!AG$23</f>
        <v>0</v>
      </c>
      <c r="AH5" s="9">
        <f>INVERS!AH5*INVERS!AH$23</f>
        <v>16.071428571428569</v>
      </c>
      <c r="AI5" s="9">
        <f>INVERS!AI5*INVERS!AI$23</f>
        <v>3.2142857142857144</v>
      </c>
    </row>
    <row r="6" spans="1:35" s="2" customFormat="1" ht="12.75" customHeight="1" x14ac:dyDescent="0.25">
      <c r="A6" s="3">
        <f t="shared" si="0"/>
        <v>4</v>
      </c>
      <c r="B6" s="4" t="s">
        <v>37</v>
      </c>
      <c r="C6" s="5">
        <v>3480</v>
      </c>
      <c r="D6" s="6">
        <v>235.7</v>
      </c>
      <c r="E6" s="29">
        <f>1/'Data '!E6</f>
        <v>1.8181818181818181E-2</v>
      </c>
      <c r="F6" s="29">
        <f>1/'Data '!F6</f>
        <v>2.5000000000000001E-2</v>
      </c>
      <c r="G6" s="29">
        <f>1/'Data '!G6</f>
        <v>0.04</v>
      </c>
      <c r="H6" s="29">
        <f>1/'Data '!H6</f>
        <v>1.6666666666666666E-2</v>
      </c>
      <c r="I6" s="29">
        <f>1/'Data '!I6</f>
        <v>2.5000000000000001E-2</v>
      </c>
      <c r="J6" s="29">
        <v>0</v>
      </c>
      <c r="K6" s="9">
        <f>INVERS!K6*INVERS!K$23</f>
        <v>5</v>
      </c>
      <c r="L6" s="9">
        <f>INVERS!L6*INVERS!L$23</f>
        <v>0</v>
      </c>
      <c r="M6" s="9">
        <f>INVERS!M6*INVERS!M$23</f>
        <v>1.0714285714285714</v>
      </c>
      <c r="N6" s="9">
        <f>INVERS!N6*INVERS!N$23</f>
        <v>1.25</v>
      </c>
      <c r="O6" s="9">
        <f>INVERS!O6*INVERS!O$23</f>
        <v>2.3076923076923075</v>
      </c>
      <c r="P6" s="9">
        <f>INVERS!P6*INVERS!P$23</f>
        <v>0</v>
      </c>
      <c r="Q6" s="9">
        <f>INVERS!Q6*INVERS!Q$23</f>
        <v>0</v>
      </c>
      <c r="R6" s="9">
        <f>INVERS!R6*INVERS!R$23</f>
        <v>8</v>
      </c>
      <c r="S6" s="9">
        <f>INVERS!S6*INVERS!S$23</f>
        <v>10</v>
      </c>
      <c r="T6" s="9">
        <f>INVERS!T6*INVERS!T$23</f>
        <v>3.75</v>
      </c>
      <c r="U6" s="9">
        <f>INVERS!U6*INVERS!U$23</f>
        <v>0</v>
      </c>
      <c r="V6" s="9">
        <f>INVERS!V6*INVERS!V$23</f>
        <v>0</v>
      </c>
      <c r="W6" s="9">
        <f>INVERS!W6*INVERS!W$23</f>
        <v>0</v>
      </c>
      <c r="X6" s="9">
        <f>INVERS!X6*INVERS!X$23</f>
        <v>0</v>
      </c>
      <c r="Y6" s="9">
        <f>INVERS!Y6*INVERS!Y$23</f>
        <v>1.0714285714285714</v>
      </c>
      <c r="Z6" s="9">
        <f>INVERS!Z6*INVERS!Z$23</f>
        <v>6.4285714285714288</v>
      </c>
      <c r="AA6" s="9">
        <f>INVERS!AA6*INVERS!AA$23</f>
        <v>0</v>
      </c>
      <c r="AB6" s="9">
        <f>INVERS!AB6*INVERS!AB$23</f>
        <v>0</v>
      </c>
      <c r="AC6" s="9">
        <f>INVERS!AC6*INVERS!AC$23</f>
        <v>2.5</v>
      </c>
      <c r="AD6" s="9">
        <f>INVERS!AD6*INVERS!AD$23</f>
        <v>48</v>
      </c>
      <c r="AE6" s="9">
        <f>INVERS!AE6*INVERS!AE$23</f>
        <v>4</v>
      </c>
      <c r="AF6" s="9">
        <f>INVERS!AF6*INVERS!AF$23</f>
        <v>0</v>
      </c>
      <c r="AG6" s="9">
        <f>INVERS!AG6*INVERS!AG$23</f>
        <v>0</v>
      </c>
      <c r="AH6" s="9">
        <f>INVERS!AH6*INVERS!AH$23</f>
        <v>0</v>
      </c>
      <c r="AI6" s="9">
        <f>INVERS!AI6*INVERS!AI$23</f>
        <v>1.0714285714285714</v>
      </c>
    </row>
    <row r="7" spans="1:35" s="2" customFormat="1" ht="12.75" customHeight="1" x14ac:dyDescent="0.25">
      <c r="A7" s="3">
        <f t="shared" si="0"/>
        <v>5</v>
      </c>
      <c r="B7" s="4" t="s">
        <v>38</v>
      </c>
      <c r="C7" s="5">
        <v>4001</v>
      </c>
      <c r="D7" s="6">
        <v>404.71</v>
      </c>
      <c r="E7" s="29">
        <f>1/'Data '!E7</f>
        <v>1.3888888888888888E-2</v>
      </c>
      <c r="F7" s="29">
        <f>1/'Data '!F7</f>
        <v>1.8518518518518517E-2</v>
      </c>
      <c r="G7" s="29">
        <f>1/'Data '!G7</f>
        <v>1.8181818181818181E-2</v>
      </c>
      <c r="H7" s="29">
        <f>1/'Data '!H7</f>
        <v>0.02</v>
      </c>
      <c r="I7" s="29">
        <f>1/'Data '!I7</f>
        <v>1.8518518518518517E-2</v>
      </c>
      <c r="J7" s="29">
        <v>0</v>
      </c>
      <c r="K7" s="9">
        <f>INVERS!K7*INVERS!K$23</f>
        <v>5</v>
      </c>
      <c r="L7" s="9">
        <f>INVERS!L7*INVERS!L$23</f>
        <v>0</v>
      </c>
      <c r="M7" s="9">
        <f>INVERS!M7*INVERS!M$23</f>
        <v>2.1428571428571428</v>
      </c>
      <c r="N7" s="9">
        <f>INVERS!N7*INVERS!N$23</f>
        <v>1.25</v>
      </c>
      <c r="O7" s="9">
        <f>INVERS!O7*INVERS!O$23</f>
        <v>1.1538461538461537</v>
      </c>
      <c r="P7" s="9">
        <f>INVERS!P7*INVERS!P$23</f>
        <v>0</v>
      </c>
      <c r="Q7" s="9">
        <f>INVERS!Q7*INVERS!Q$23</f>
        <v>0</v>
      </c>
      <c r="R7" s="9">
        <f>INVERS!R7*INVERS!R$23</f>
        <v>9</v>
      </c>
      <c r="S7" s="9">
        <f>INVERS!S7*INVERS!S$23</f>
        <v>10</v>
      </c>
      <c r="T7" s="9">
        <f>INVERS!T7*INVERS!T$23</f>
        <v>0</v>
      </c>
      <c r="U7" s="9">
        <f>INVERS!U7*INVERS!U$23</f>
        <v>0</v>
      </c>
      <c r="V7" s="9">
        <f>INVERS!V7*INVERS!V$23</f>
        <v>0</v>
      </c>
      <c r="W7" s="9">
        <f>INVERS!W7*INVERS!W$23</f>
        <v>0</v>
      </c>
      <c r="X7" s="9">
        <f>INVERS!X7*INVERS!X$23</f>
        <v>0</v>
      </c>
      <c r="Y7" s="9">
        <f>INVERS!Y7*INVERS!Y$23</f>
        <v>1.0714285714285714</v>
      </c>
      <c r="Z7" s="9">
        <f>INVERS!Z7*INVERS!Z$23</f>
        <v>11.785714285714285</v>
      </c>
      <c r="AA7" s="9">
        <f>INVERS!AA7*INVERS!AA$23</f>
        <v>0</v>
      </c>
      <c r="AB7" s="9">
        <f>INVERS!AB7*INVERS!AB$23</f>
        <v>0</v>
      </c>
      <c r="AC7" s="9">
        <f>INVERS!AC7*INVERS!AC$23</f>
        <v>7.5</v>
      </c>
      <c r="AD7" s="9">
        <f>INVERS!AD7*INVERS!AD$23</f>
        <v>90</v>
      </c>
      <c r="AE7" s="9">
        <f>INVERS!AE7*INVERS!AE$23</f>
        <v>13</v>
      </c>
      <c r="AF7" s="9">
        <f>INVERS!AF7*INVERS!AF$23</f>
        <v>5.4545454545454541</v>
      </c>
      <c r="AG7" s="9">
        <f>INVERS!AG7*INVERS!AG$23</f>
        <v>0</v>
      </c>
      <c r="AH7" s="9">
        <f>INVERS!AH7*INVERS!AH$23</f>
        <v>10.714285714285714</v>
      </c>
      <c r="AI7" s="9">
        <f>INVERS!AI7*INVERS!AI$23</f>
        <v>2.1428571428571428</v>
      </c>
    </row>
    <row r="8" spans="1:35" s="2" customFormat="1" ht="12.75" customHeight="1" x14ac:dyDescent="0.25">
      <c r="A8" s="3">
        <f t="shared" si="0"/>
        <v>6</v>
      </c>
      <c r="B8" s="4" t="s">
        <v>39</v>
      </c>
      <c r="C8" s="5">
        <v>2542</v>
      </c>
      <c r="D8" s="6">
        <v>37.69</v>
      </c>
      <c r="E8" s="29">
        <f>1/'Data '!E8</f>
        <v>8.4745762711864406E-3</v>
      </c>
      <c r="F8" s="29">
        <f>1/'Data '!F8</f>
        <v>1.001001001001001E-2</v>
      </c>
      <c r="G8" s="29">
        <f>1/'Data '!G8</f>
        <v>1.001001001001001E-2</v>
      </c>
      <c r="H8" s="29">
        <f>1/'Data '!H8</f>
        <v>1.001001001001001E-2</v>
      </c>
      <c r="I8" s="29">
        <f>1/'Data '!I8</f>
        <v>1.001001001001001E-2</v>
      </c>
      <c r="J8" s="29">
        <v>0</v>
      </c>
      <c r="K8" s="9">
        <f>INVERS!K8*INVERS!K$23</f>
        <v>3</v>
      </c>
      <c r="L8" s="9">
        <f>INVERS!L8*INVERS!L$23</f>
        <v>0</v>
      </c>
      <c r="M8" s="9">
        <f>INVERS!M8*INVERS!M$23</f>
        <v>1.0714285714285714</v>
      </c>
      <c r="N8" s="9">
        <f>INVERS!N8*INVERS!N$23</f>
        <v>1.25</v>
      </c>
      <c r="O8" s="9">
        <f>INVERS!O8*INVERS!O$23</f>
        <v>1.1538461538461537</v>
      </c>
      <c r="P8" s="9">
        <f>INVERS!P8*INVERS!P$23</f>
        <v>0</v>
      </c>
      <c r="Q8" s="9">
        <f>INVERS!Q8*INVERS!Q$23</f>
        <v>0</v>
      </c>
      <c r="R8" s="9">
        <f>INVERS!R8*INVERS!R$23</f>
        <v>3</v>
      </c>
      <c r="S8" s="9">
        <f>INVERS!S8*INVERS!S$23</f>
        <v>2</v>
      </c>
      <c r="T8" s="9">
        <f>INVERS!T8*INVERS!T$23</f>
        <v>0</v>
      </c>
      <c r="U8" s="9">
        <f>INVERS!U8*INVERS!U$23</f>
        <v>0</v>
      </c>
      <c r="V8" s="9">
        <f>INVERS!V8*INVERS!V$23</f>
        <v>0</v>
      </c>
      <c r="W8" s="9">
        <f>INVERS!W8*INVERS!W$23</f>
        <v>0</v>
      </c>
      <c r="X8" s="9">
        <f>INVERS!X8*INVERS!X$23</f>
        <v>0</v>
      </c>
      <c r="Y8" s="9">
        <f>INVERS!Y8*INVERS!Y$23</f>
        <v>1.0714285714285714</v>
      </c>
      <c r="Z8" s="9">
        <f>INVERS!Z8*INVERS!Z$23</f>
        <v>5.3571428571428568</v>
      </c>
      <c r="AA8" s="9">
        <f>INVERS!AA8*INVERS!AA$23</f>
        <v>0</v>
      </c>
      <c r="AB8" s="9">
        <f>INVERS!AB8*INVERS!AB$23</f>
        <v>0</v>
      </c>
      <c r="AC8" s="9">
        <f>INVERS!AC8*INVERS!AC$23</f>
        <v>0</v>
      </c>
      <c r="AD8" s="9">
        <f>INVERS!AD8*INVERS!AD$23</f>
        <v>43</v>
      </c>
      <c r="AE8" s="9">
        <f>INVERS!AE8*INVERS!AE$23</f>
        <v>8</v>
      </c>
      <c r="AF8" s="9">
        <f>INVERS!AF8*INVERS!AF$23</f>
        <v>1.3636363636363635</v>
      </c>
      <c r="AG8" s="9">
        <f>INVERS!AG8*INVERS!AG$23</f>
        <v>0</v>
      </c>
      <c r="AH8" s="9">
        <f>INVERS!AH8*INVERS!AH$23</f>
        <v>19.285714285714285</v>
      </c>
      <c r="AI8" s="9">
        <f>INVERS!AI8*INVERS!AI$23</f>
        <v>2.1428571428571428</v>
      </c>
    </row>
    <row r="9" spans="1:35" s="2" customFormat="1" ht="12.75" customHeight="1" x14ac:dyDescent="0.25">
      <c r="A9" s="3">
        <f t="shared" si="0"/>
        <v>7</v>
      </c>
      <c r="B9" s="4" t="s">
        <v>40</v>
      </c>
      <c r="C9" s="5">
        <v>3272</v>
      </c>
      <c r="D9" s="6">
        <v>45.15</v>
      </c>
      <c r="E9" s="29">
        <f>1/'Data '!E9</f>
        <v>1.3333333333333334E-2</v>
      </c>
      <c r="F9" s="29">
        <f>1/'Data '!F9</f>
        <v>1.1494252873563218E-2</v>
      </c>
      <c r="G9" s="29">
        <f>1/'Data '!G9</f>
        <v>1.1494252873563218E-2</v>
      </c>
      <c r="H9" s="29">
        <f>1/'Data '!H9</f>
        <v>1.1494252873563218E-2</v>
      </c>
      <c r="I9" s="29">
        <f>1/'Data '!I9</f>
        <v>1.1494252873563218E-2</v>
      </c>
      <c r="J9" s="29">
        <f>1/'Data '!J9</f>
        <v>1.1494252873563218E-2</v>
      </c>
      <c r="K9" s="9">
        <f>INVERS!K9*INVERS!K$23</f>
        <v>4</v>
      </c>
      <c r="L9" s="9">
        <f>INVERS!L9*INVERS!L$23</f>
        <v>0</v>
      </c>
      <c r="M9" s="9">
        <f>INVERS!M9*INVERS!M$23</f>
        <v>1.0714285714285714</v>
      </c>
      <c r="N9" s="9">
        <f>INVERS!N9*INVERS!N$23</f>
        <v>1.25</v>
      </c>
      <c r="O9" s="9">
        <f>INVERS!O9*INVERS!O$23</f>
        <v>1.1538461538461537</v>
      </c>
      <c r="P9" s="9">
        <f>INVERS!P9*INVERS!P$23</f>
        <v>0</v>
      </c>
      <c r="Q9" s="9">
        <f>INVERS!Q9*INVERS!Q$23</f>
        <v>0</v>
      </c>
      <c r="R9" s="9">
        <f>INVERS!R9*INVERS!R$23</f>
        <v>8</v>
      </c>
      <c r="S9" s="9">
        <f>INVERS!S9*INVERS!S$23</f>
        <v>4</v>
      </c>
      <c r="T9" s="9">
        <f>INVERS!T9*INVERS!T$23</f>
        <v>0</v>
      </c>
      <c r="U9" s="9">
        <f>INVERS!U9*INVERS!U$23</f>
        <v>0</v>
      </c>
      <c r="V9" s="9">
        <f>INVERS!V9*INVERS!V$23</f>
        <v>0</v>
      </c>
      <c r="W9" s="9">
        <f>INVERS!W9*INVERS!W$23</f>
        <v>0</v>
      </c>
      <c r="X9" s="9">
        <f>INVERS!X9*INVERS!X$23</f>
        <v>0</v>
      </c>
      <c r="Y9" s="9">
        <f>INVERS!Y9*INVERS!Y$23</f>
        <v>1.0714285714285714</v>
      </c>
      <c r="Z9" s="9">
        <f>INVERS!Z9*INVERS!Z$23</f>
        <v>8.5714285714285712</v>
      </c>
      <c r="AA9" s="9">
        <f>INVERS!AA9*INVERS!AA$23</f>
        <v>0</v>
      </c>
      <c r="AB9" s="9">
        <f>INVERS!AB9*INVERS!AB$23</f>
        <v>0</v>
      </c>
      <c r="AC9" s="9">
        <f>INVERS!AC9*INVERS!AC$23</f>
        <v>0</v>
      </c>
      <c r="AD9" s="9">
        <f>INVERS!AD9*INVERS!AD$23</f>
        <v>44</v>
      </c>
      <c r="AE9" s="9">
        <f>INVERS!AE9*INVERS!AE$23</f>
        <v>10</v>
      </c>
      <c r="AF9" s="9">
        <f>INVERS!AF9*INVERS!AF$23</f>
        <v>2.7272727272727271</v>
      </c>
      <c r="AG9" s="9">
        <f>INVERS!AG9*INVERS!AG$23</f>
        <v>0</v>
      </c>
      <c r="AH9" s="9">
        <f>INVERS!AH9*INVERS!AH$23</f>
        <v>7.5</v>
      </c>
      <c r="AI9" s="9">
        <f>INVERS!AI9*INVERS!AI$23</f>
        <v>3.2142857142857144</v>
      </c>
    </row>
    <row r="10" spans="1:35" s="2" customFormat="1" ht="12.75" customHeight="1" x14ac:dyDescent="0.25">
      <c r="A10" s="3">
        <f t="shared" si="0"/>
        <v>8</v>
      </c>
      <c r="B10" s="4" t="s">
        <v>41</v>
      </c>
      <c r="C10" s="5">
        <v>1647</v>
      </c>
      <c r="D10" s="6">
        <v>22.72</v>
      </c>
      <c r="E10" s="29">
        <f>1/'Data '!E10</f>
        <v>1.3333333333333334E-2</v>
      </c>
      <c r="F10" s="29">
        <f>1/'Data '!F10</f>
        <v>1.1363636363636364E-2</v>
      </c>
      <c r="G10" s="29">
        <f>1/'Data '!G10</f>
        <v>1.1363636363636364E-2</v>
      </c>
      <c r="H10" s="29">
        <f>1/'Data '!H10</f>
        <v>1.1363636363636364E-2</v>
      </c>
      <c r="I10" s="29">
        <f>1/'Data '!I10</f>
        <v>1.1363636363636364E-2</v>
      </c>
      <c r="J10" s="29">
        <f>1/'Data '!J10</f>
        <v>1.1363636363636364E-2</v>
      </c>
      <c r="K10" s="9">
        <f>INVERS!K10*INVERS!K$23</f>
        <v>3</v>
      </c>
      <c r="L10" s="9">
        <f>INVERS!L10*INVERS!L$23</f>
        <v>0</v>
      </c>
      <c r="M10" s="9">
        <f>INVERS!M10*INVERS!M$23</f>
        <v>1.0714285714285714</v>
      </c>
      <c r="N10" s="9">
        <f>INVERS!N10*INVERS!N$23</f>
        <v>1.25</v>
      </c>
      <c r="O10" s="9">
        <f>INVERS!O10*INVERS!O$23</f>
        <v>0</v>
      </c>
      <c r="P10" s="9">
        <f>INVERS!P10*INVERS!P$23</f>
        <v>3.75</v>
      </c>
      <c r="Q10" s="9">
        <f>INVERS!Q10*INVERS!Q$23</f>
        <v>0</v>
      </c>
      <c r="R10" s="9">
        <f>INVERS!R10*INVERS!R$23</f>
        <v>3</v>
      </c>
      <c r="S10" s="9">
        <f>INVERS!S10*INVERS!S$23</f>
        <v>2</v>
      </c>
      <c r="T10" s="9">
        <f>INVERS!T10*INVERS!T$23</f>
        <v>0</v>
      </c>
      <c r="U10" s="9">
        <f>INVERS!U10*INVERS!U$23</f>
        <v>0</v>
      </c>
      <c r="V10" s="9">
        <f>INVERS!V10*INVERS!V$23</f>
        <v>0</v>
      </c>
      <c r="W10" s="9">
        <f>INVERS!W10*INVERS!W$23</f>
        <v>0</v>
      </c>
      <c r="X10" s="9">
        <f>INVERS!X10*INVERS!X$23</f>
        <v>0</v>
      </c>
      <c r="Y10" s="9">
        <f>INVERS!Y10*INVERS!Y$23</f>
        <v>1.0714285714285714</v>
      </c>
      <c r="Z10" s="9">
        <f>INVERS!Z10*INVERS!Z$23</f>
        <v>6.4285714285714288</v>
      </c>
      <c r="AA10" s="9">
        <f>INVERS!AA10*INVERS!AA$23</f>
        <v>0</v>
      </c>
      <c r="AB10" s="9">
        <f>INVERS!AB10*INVERS!AB$23</f>
        <v>3.3333333333333335</v>
      </c>
      <c r="AC10" s="9">
        <f>INVERS!AC10*INVERS!AC$23</f>
        <v>0</v>
      </c>
      <c r="AD10" s="9">
        <f>INVERS!AD10*INVERS!AD$23</f>
        <v>37</v>
      </c>
      <c r="AE10" s="9">
        <f>INVERS!AE10*INVERS!AE$23</f>
        <v>14</v>
      </c>
      <c r="AF10" s="9">
        <f>INVERS!AF10*INVERS!AF$23</f>
        <v>2.7272727272727271</v>
      </c>
      <c r="AG10" s="9">
        <f>INVERS!AG10*INVERS!AG$23</f>
        <v>45</v>
      </c>
      <c r="AH10" s="9">
        <f>INVERS!AH10*INVERS!AH$23</f>
        <v>2.1428571428571428</v>
      </c>
      <c r="AI10" s="9">
        <f>INVERS!AI10*INVERS!AI$23</f>
        <v>2.1428571428571428</v>
      </c>
    </row>
    <row r="11" spans="1:35" s="2" customFormat="1" ht="12.75" customHeight="1" x14ac:dyDescent="0.25">
      <c r="A11" s="3">
        <f t="shared" si="0"/>
        <v>9</v>
      </c>
      <c r="B11" s="4" t="s">
        <v>42</v>
      </c>
      <c r="C11" s="5">
        <v>27639</v>
      </c>
      <c r="D11" s="6">
        <v>146.83000000000001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9">
        <f>INVERS!K11*INVERS!K$23</f>
        <v>12</v>
      </c>
      <c r="L11" s="9">
        <f>INVERS!L11*INVERS!L$23</f>
        <v>7.5</v>
      </c>
      <c r="M11" s="9">
        <f>INVERS!M11*INVERS!M$23</f>
        <v>4.2857142857142856</v>
      </c>
      <c r="N11" s="9">
        <f>INVERS!N11*INVERS!N$23</f>
        <v>1.25</v>
      </c>
      <c r="O11" s="9">
        <f>INVERS!O11*INVERS!O$23</f>
        <v>6.9230769230769225</v>
      </c>
      <c r="P11" s="9">
        <f>INVERS!P11*INVERS!P$23</f>
        <v>3.75</v>
      </c>
      <c r="Q11" s="9">
        <f>INVERS!Q11*INVERS!Q$23</f>
        <v>15</v>
      </c>
      <c r="R11" s="9">
        <f>INVERS!R11*INVERS!R$23</f>
        <v>29</v>
      </c>
      <c r="S11" s="9">
        <f>INVERS!S11*INVERS!S$23</f>
        <v>24</v>
      </c>
      <c r="T11" s="9">
        <f>INVERS!T11*INVERS!T$23</f>
        <v>18.75</v>
      </c>
      <c r="U11" s="9">
        <f>INVERS!U11*INVERS!U$23</f>
        <v>7.5</v>
      </c>
      <c r="V11" s="9">
        <f>INVERS!V11*INVERS!V$23</f>
        <v>10</v>
      </c>
      <c r="W11" s="9">
        <f>INVERS!W11*INVERS!W$23</f>
        <v>15</v>
      </c>
      <c r="X11" s="9">
        <f>INVERS!X11*INVERS!X$23</f>
        <v>15</v>
      </c>
      <c r="Y11" s="9">
        <f>INVERS!Y11*INVERS!Y$23</f>
        <v>1.0714285714285714</v>
      </c>
      <c r="Z11" s="9">
        <f>INVERS!Z11*INVERS!Z$23</f>
        <v>23.571428571428569</v>
      </c>
      <c r="AA11" s="9">
        <f>INVERS!AA11*INVERS!AA$23</f>
        <v>30</v>
      </c>
      <c r="AB11" s="9">
        <f>INVERS!AB11*INVERS!AB$23</f>
        <v>0</v>
      </c>
      <c r="AC11" s="9">
        <f>INVERS!AC11*INVERS!AC$23</f>
        <v>7.5</v>
      </c>
      <c r="AD11" s="9">
        <f>INVERS!AD11*INVERS!AD$23</f>
        <v>749</v>
      </c>
      <c r="AE11" s="9">
        <f>INVERS!AE11*INVERS!AE$23</f>
        <v>103</v>
      </c>
      <c r="AF11" s="9">
        <f>INVERS!AF11*INVERS!AF$23</f>
        <v>24.545454545454543</v>
      </c>
      <c r="AG11" s="9">
        <f>INVERS!AG11*INVERS!AG$23</f>
        <v>168.75</v>
      </c>
      <c r="AH11" s="9">
        <f>INVERS!AH11*INVERS!AH$23</f>
        <v>16.071428571428569</v>
      </c>
      <c r="AI11" s="9">
        <f>INVERS!AI11*INVERS!AI$23</f>
        <v>25.714285714285715</v>
      </c>
    </row>
    <row r="12" spans="1:35" s="2" customFormat="1" ht="12.75" customHeight="1" x14ac:dyDescent="0.25">
      <c r="A12" s="3">
        <f t="shared" si="0"/>
        <v>10</v>
      </c>
      <c r="B12" s="4" t="s">
        <v>43</v>
      </c>
      <c r="C12" s="5">
        <v>4440</v>
      </c>
      <c r="D12" s="6">
        <v>235.01</v>
      </c>
      <c r="E12" s="29">
        <f>1/'Data '!E12</f>
        <v>0.04</v>
      </c>
      <c r="F12" s="29">
        <f>1/'Data '!F12</f>
        <v>7.6923076923076927E-2</v>
      </c>
      <c r="G12" s="29">
        <f>1/'Data '!G12</f>
        <v>0.125</v>
      </c>
      <c r="H12" s="29">
        <f>1/'Data '!H12</f>
        <v>7.6923076923076927E-2</v>
      </c>
      <c r="I12" s="29">
        <f>1/'Data '!I12</f>
        <v>7.6923076923076927E-2</v>
      </c>
      <c r="J12" s="29">
        <f>1/'Data '!J12</f>
        <v>7.6923076923076927E-2</v>
      </c>
      <c r="K12" s="9">
        <f>INVERS!K12*INVERS!K$23</f>
        <v>7</v>
      </c>
      <c r="L12" s="9">
        <f>INVERS!L12*INVERS!L$23</f>
        <v>0</v>
      </c>
      <c r="M12" s="9">
        <f>INVERS!M12*INVERS!M$23</f>
        <v>2.1428571428571428</v>
      </c>
      <c r="N12" s="9">
        <f>INVERS!N12*INVERS!N$23</f>
        <v>1.25</v>
      </c>
      <c r="O12" s="9">
        <f>INVERS!O12*INVERS!O$23</f>
        <v>2.3076923076923075</v>
      </c>
      <c r="P12" s="9">
        <f>INVERS!P12*INVERS!P$23</f>
        <v>0</v>
      </c>
      <c r="Q12" s="9">
        <f>INVERS!Q12*INVERS!Q$23</f>
        <v>0</v>
      </c>
      <c r="R12" s="9">
        <f>INVERS!R12*INVERS!R$23</f>
        <v>28</v>
      </c>
      <c r="S12" s="9">
        <f>INVERS!S12*INVERS!S$23</f>
        <v>16</v>
      </c>
      <c r="T12" s="9">
        <f>INVERS!T12*INVERS!T$23</f>
        <v>0</v>
      </c>
      <c r="U12" s="9">
        <f>INVERS!U12*INVERS!U$23</f>
        <v>0</v>
      </c>
      <c r="V12" s="9">
        <f>INVERS!V12*INVERS!V$23</f>
        <v>0</v>
      </c>
      <c r="W12" s="9">
        <f>INVERS!W12*INVERS!W$23</f>
        <v>0</v>
      </c>
      <c r="X12" s="9">
        <f>INVERS!X12*INVERS!X$23</f>
        <v>0</v>
      </c>
      <c r="Y12" s="9">
        <f>INVERS!Y12*INVERS!Y$23</f>
        <v>1.0714285714285714</v>
      </c>
      <c r="Z12" s="9">
        <f>INVERS!Z12*INVERS!Z$23</f>
        <v>7.5</v>
      </c>
      <c r="AA12" s="9">
        <f>INVERS!AA12*INVERS!AA$23</f>
        <v>0</v>
      </c>
      <c r="AB12" s="9">
        <f>INVERS!AB12*INVERS!AB$23</f>
        <v>3.3333333333333335</v>
      </c>
      <c r="AC12" s="9">
        <f>INVERS!AC12*INVERS!AC$23</f>
        <v>2.5</v>
      </c>
      <c r="AD12" s="9">
        <f>INVERS!AD12*INVERS!AD$23</f>
        <v>78</v>
      </c>
      <c r="AE12" s="9">
        <f>INVERS!AE12*INVERS!AE$23</f>
        <v>6</v>
      </c>
      <c r="AF12" s="9">
        <f>INVERS!AF12*INVERS!AF$23</f>
        <v>0</v>
      </c>
      <c r="AG12" s="9">
        <f>INVERS!AG12*INVERS!AG$23</f>
        <v>0</v>
      </c>
      <c r="AH12" s="9">
        <f>INVERS!AH12*INVERS!AH$23</f>
        <v>19.285714285714285</v>
      </c>
      <c r="AI12" s="9">
        <f>INVERS!AI12*INVERS!AI$23</f>
        <v>4.2857142857142856</v>
      </c>
    </row>
    <row r="13" spans="1:35" s="2" customFormat="1" ht="12.75" customHeight="1" x14ac:dyDescent="0.25">
      <c r="A13" s="3">
        <f t="shared" si="0"/>
        <v>11</v>
      </c>
      <c r="B13" s="4" t="s">
        <v>44</v>
      </c>
      <c r="C13" s="5">
        <v>3022</v>
      </c>
      <c r="D13" s="6">
        <v>172.71</v>
      </c>
      <c r="E13" s="29">
        <f>1/'Data '!E13</f>
        <v>6.25E-2</v>
      </c>
      <c r="F13" s="29">
        <f>1/'Data '!F13</f>
        <v>5.5555555555555552E-2</v>
      </c>
      <c r="G13" s="29">
        <f>1/'Data '!G13</f>
        <v>5.5555555555555552E-2</v>
      </c>
      <c r="H13" s="29">
        <f>1/'Data '!H13</f>
        <v>5.5555555555555552E-2</v>
      </c>
      <c r="I13" s="29">
        <f>1/'Data '!I13</f>
        <v>5.5555555555555552E-2</v>
      </c>
      <c r="J13" s="29">
        <v>0</v>
      </c>
      <c r="K13" s="9">
        <f>INVERS!K13*INVERS!K$23</f>
        <v>3</v>
      </c>
      <c r="L13" s="9">
        <f>INVERS!L13*INVERS!L$23</f>
        <v>0</v>
      </c>
      <c r="M13" s="9">
        <f>INVERS!M13*INVERS!M$23</f>
        <v>1.0714285714285714</v>
      </c>
      <c r="N13" s="9">
        <f>INVERS!N13*INVERS!N$23</f>
        <v>1.25</v>
      </c>
      <c r="O13" s="9">
        <f>INVERS!O13*INVERS!O$23</f>
        <v>1.1538461538461537</v>
      </c>
      <c r="P13" s="9">
        <f>INVERS!P13*INVERS!P$23</f>
        <v>0</v>
      </c>
      <c r="Q13" s="9">
        <f>INVERS!Q13*INVERS!Q$23</f>
        <v>0</v>
      </c>
      <c r="R13" s="9">
        <f>INVERS!R13*INVERS!R$23</f>
        <v>5</v>
      </c>
      <c r="S13" s="9">
        <f>INVERS!S13*INVERS!S$23</f>
        <v>15</v>
      </c>
      <c r="T13" s="9">
        <f>INVERS!T13*INVERS!T$23</f>
        <v>3.75</v>
      </c>
      <c r="U13" s="9">
        <f>INVERS!U13*INVERS!U$23</f>
        <v>0</v>
      </c>
      <c r="V13" s="9">
        <f>INVERS!V13*INVERS!V$23</f>
        <v>0</v>
      </c>
      <c r="W13" s="9">
        <f>INVERS!W13*INVERS!W$23</f>
        <v>0</v>
      </c>
      <c r="X13" s="9">
        <f>INVERS!X13*INVERS!X$23</f>
        <v>0</v>
      </c>
      <c r="Y13" s="9">
        <f>INVERS!Y13*INVERS!Y$23</f>
        <v>1.0714285714285714</v>
      </c>
      <c r="Z13" s="9">
        <f>INVERS!Z13*INVERS!Z$23</f>
        <v>4.2857142857142856</v>
      </c>
      <c r="AA13" s="9">
        <f>INVERS!AA13*INVERS!AA$23</f>
        <v>0</v>
      </c>
      <c r="AB13" s="9">
        <f>INVERS!AB13*INVERS!AB$23</f>
        <v>1.6666666666666667</v>
      </c>
      <c r="AC13" s="9">
        <f>INVERS!AC13*INVERS!AC$23</f>
        <v>0</v>
      </c>
      <c r="AD13" s="9">
        <f>INVERS!AD13*INVERS!AD$23</f>
        <v>53</v>
      </c>
      <c r="AE13" s="9">
        <f>INVERS!AE13*INVERS!AE$23</f>
        <v>8</v>
      </c>
      <c r="AF13" s="9">
        <f>INVERS!AF13*INVERS!AF$23</f>
        <v>0</v>
      </c>
      <c r="AG13" s="9">
        <f>INVERS!AG13*INVERS!AG$23</f>
        <v>7.5</v>
      </c>
      <c r="AH13" s="9">
        <f>INVERS!AH13*INVERS!AH$23</f>
        <v>2.1428571428571428</v>
      </c>
      <c r="AI13" s="9">
        <f>INVERS!AI13*INVERS!AI$23</f>
        <v>1.0714285714285714</v>
      </c>
    </row>
    <row r="14" spans="1:35" s="2" customFormat="1" ht="12.75" customHeight="1" x14ac:dyDescent="0.25">
      <c r="A14" s="3">
        <f t="shared" si="0"/>
        <v>12</v>
      </c>
      <c r="B14" s="4" t="s">
        <v>45</v>
      </c>
      <c r="C14" s="5">
        <v>2586</v>
      </c>
      <c r="D14" s="6">
        <v>233.99</v>
      </c>
      <c r="E14" s="29">
        <f>1/'Data '!E14</f>
        <v>2.5000000000000001E-2</v>
      </c>
      <c r="F14" s="29">
        <f>1/'Data '!F14</f>
        <v>5.8823529411764705E-2</v>
      </c>
      <c r="G14" s="29">
        <f>1/'Data '!G14</f>
        <v>5.8823529411764705E-2</v>
      </c>
      <c r="H14" s="29">
        <f>1/'Data '!H14</f>
        <v>5.8823529411764705E-2</v>
      </c>
      <c r="I14" s="29">
        <f>1/'Data '!I14</f>
        <v>5.8823529411764705E-2</v>
      </c>
      <c r="J14" s="29">
        <f>1/'Data '!J14</f>
        <v>5.8823529411764705E-2</v>
      </c>
      <c r="K14" s="9">
        <f>INVERS!K14*INVERS!K$23</f>
        <v>6</v>
      </c>
      <c r="L14" s="9">
        <f>INVERS!L14*INVERS!L$23</f>
        <v>0</v>
      </c>
      <c r="M14" s="9">
        <f>INVERS!M14*INVERS!M$23</f>
        <v>1.0714285714285714</v>
      </c>
      <c r="N14" s="9">
        <f>INVERS!N14*INVERS!N$23</f>
        <v>1.25</v>
      </c>
      <c r="O14" s="9">
        <f>INVERS!O14*INVERS!O$23</f>
        <v>1.1538461538461537</v>
      </c>
      <c r="P14" s="9">
        <f>INVERS!P14*INVERS!P$23</f>
        <v>0</v>
      </c>
      <c r="Q14" s="9">
        <f>INVERS!Q14*INVERS!Q$23</f>
        <v>0</v>
      </c>
      <c r="R14" s="9">
        <f>INVERS!R14*INVERS!R$23</f>
        <v>7</v>
      </c>
      <c r="S14" s="9">
        <f>INVERS!S14*INVERS!S$23</f>
        <v>11</v>
      </c>
      <c r="T14" s="9">
        <f>INVERS!T14*INVERS!T$23</f>
        <v>0</v>
      </c>
      <c r="U14" s="9">
        <f>INVERS!U14*INVERS!U$23</f>
        <v>0</v>
      </c>
      <c r="V14" s="9">
        <f>INVERS!V14*INVERS!V$23</f>
        <v>0</v>
      </c>
      <c r="W14" s="9">
        <f>INVERS!W14*INVERS!W$23</f>
        <v>0</v>
      </c>
      <c r="X14" s="9">
        <f>INVERS!X14*INVERS!X$23</f>
        <v>0</v>
      </c>
      <c r="Y14" s="9">
        <f>INVERS!Y14*INVERS!Y$23</f>
        <v>1.0714285714285714</v>
      </c>
      <c r="Z14" s="9">
        <f>INVERS!Z14*INVERS!Z$23</f>
        <v>7.5</v>
      </c>
      <c r="AA14" s="9">
        <f>INVERS!AA14*INVERS!AA$23</f>
        <v>0</v>
      </c>
      <c r="AB14" s="9">
        <f>INVERS!AB14*INVERS!AB$23</f>
        <v>1.6666666666666667</v>
      </c>
      <c r="AC14" s="9">
        <f>INVERS!AC14*INVERS!AC$23</f>
        <v>0</v>
      </c>
      <c r="AD14" s="9">
        <f>INVERS!AD14*INVERS!AD$23</f>
        <v>37</v>
      </c>
      <c r="AE14" s="9">
        <f>INVERS!AE14*INVERS!AE$23</f>
        <v>9</v>
      </c>
      <c r="AF14" s="9">
        <f>INVERS!AF14*INVERS!AF$23</f>
        <v>1.3636363636363635</v>
      </c>
      <c r="AG14" s="9">
        <f>INVERS!AG14*INVERS!AG$23</f>
        <v>0</v>
      </c>
      <c r="AH14" s="9">
        <f>INVERS!AH14*INVERS!AH$23</f>
        <v>18.214285714285715</v>
      </c>
      <c r="AI14" s="9">
        <f>INVERS!AI14*INVERS!AI$23</f>
        <v>4.2857142857142856</v>
      </c>
    </row>
    <row r="15" spans="1:35" s="2" customFormat="1" ht="12.75" customHeight="1" x14ac:dyDescent="0.25">
      <c r="A15" s="3">
        <f t="shared" si="0"/>
        <v>13</v>
      </c>
      <c r="B15" s="4" t="s">
        <v>46</v>
      </c>
      <c r="C15" s="5">
        <v>5117</v>
      </c>
      <c r="D15" s="6">
        <v>43.65</v>
      </c>
      <c r="E15" s="29">
        <f>1/'Data '!E15</f>
        <v>5.6497175141242938E-3</v>
      </c>
      <c r="F15" s="29">
        <f>1/'Data '!F15</f>
        <v>1.001001001001001E-2</v>
      </c>
      <c r="G15" s="29">
        <v>0</v>
      </c>
      <c r="H15" s="29">
        <f>1/'Data '!H15</f>
        <v>1.001001001001001E-2</v>
      </c>
      <c r="I15" s="29">
        <f>1/'Data '!I15</f>
        <v>1.001001001001001E-2</v>
      </c>
      <c r="J15" s="29">
        <f>1/'Data '!J15</f>
        <v>1.001001001001001E-2</v>
      </c>
      <c r="K15" s="9">
        <f>INVERS!K15*INVERS!K$23</f>
        <v>7</v>
      </c>
      <c r="L15" s="9">
        <f>INVERS!L15*INVERS!L$23</f>
        <v>0</v>
      </c>
      <c r="M15" s="9">
        <f>INVERS!M15*INVERS!M$23</f>
        <v>1.0714285714285714</v>
      </c>
      <c r="N15" s="9">
        <f>INVERS!N15*INVERS!N$23</f>
        <v>1.25</v>
      </c>
      <c r="O15" s="9">
        <f>INVERS!O15*INVERS!O$23</f>
        <v>1.1538461538461537</v>
      </c>
      <c r="P15" s="9">
        <f>INVERS!P15*INVERS!P$23</f>
        <v>0</v>
      </c>
      <c r="Q15" s="9">
        <f>INVERS!Q15*INVERS!Q$23</f>
        <v>0</v>
      </c>
      <c r="R15" s="9">
        <f>INVERS!R15*INVERS!R$23</f>
        <v>11</v>
      </c>
      <c r="S15" s="9">
        <f>INVERS!S15*INVERS!S$23</f>
        <v>4</v>
      </c>
      <c r="T15" s="9">
        <f>INVERS!T15*INVERS!T$23</f>
        <v>0</v>
      </c>
      <c r="U15" s="9">
        <f>INVERS!U15*INVERS!U$23</f>
        <v>0</v>
      </c>
      <c r="V15" s="9">
        <f>INVERS!V15*INVERS!V$23</f>
        <v>0</v>
      </c>
      <c r="W15" s="9">
        <f>INVERS!W15*INVERS!W$23</f>
        <v>0</v>
      </c>
      <c r="X15" s="9">
        <f>INVERS!X15*INVERS!X$23</f>
        <v>0</v>
      </c>
      <c r="Y15" s="9">
        <f>INVERS!Y15*INVERS!Y$23</f>
        <v>1.0714285714285714</v>
      </c>
      <c r="Z15" s="9">
        <f>INVERS!Z15*INVERS!Z$23</f>
        <v>9.6428571428571423</v>
      </c>
      <c r="AA15" s="9">
        <f>INVERS!AA15*INVERS!AA$23</f>
        <v>0</v>
      </c>
      <c r="AB15" s="9">
        <f>INVERS!AB15*INVERS!AB$23</f>
        <v>5</v>
      </c>
      <c r="AC15" s="9">
        <f>INVERS!AC15*INVERS!AC$23</f>
        <v>0</v>
      </c>
      <c r="AD15" s="9">
        <f>INVERS!AD15*INVERS!AD$23</f>
        <v>93</v>
      </c>
      <c r="AE15" s="9">
        <f>INVERS!AE15*INVERS!AE$23</f>
        <v>29</v>
      </c>
      <c r="AF15" s="9">
        <f>INVERS!AF15*INVERS!AF$23</f>
        <v>1.3636363636363635</v>
      </c>
      <c r="AG15" s="9">
        <f>INVERS!AG15*INVERS!AG$23</f>
        <v>0</v>
      </c>
      <c r="AH15" s="9">
        <f>INVERS!AH15*INVERS!AH$23</f>
        <v>21.428571428571427</v>
      </c>
      <c r="AI15" s="9">
        <f>INVERS!AI15*INVERS!AI$23</f>
        <v>4.2857142857142856</v>
      </c>
    </row>
    <row r="16" spans="1:35" s="2" customFormat="1" ht="12.75" customHeight="1" x14ac:dyDescent="0.25">
      <c r="A16" s="3">
        <f t="shared" si="0"/>
        <v>14</v>
      </c>
      <c r="B16" s="4" t="s">
        <v>47</v>
      </c>
      <c r="C16" s="5">
        <v>2884</v>
      </c>
      <c r="D16" s="6">
        <v>160.93</v>
      </c>
      <c r="E16" s="29">
        <f>1/'Data '!E16</f>
        <v>7.1942446043165471E-3</v>
      </c>
      <c r="F16" s="29">
        <f>1/'Data '!F16</f>
        <v>1.001001001001001E-2</v>
      </c>
      <c r="G16" s="29">
        <f>1/'Data '!G16</f>
        <v>1.001001001001001E-2</v>
      </c>
      <c r="H16" s="29">
        <f>1/'Data '!H16</f>
        <v>1.001001001001001E-2</v>
      </c>
      <c r="I16" s="29">
        <f>1/'Data '!I16</f>
        <v>1.001001001001001E-2</v>
      </c>
      <c r="J16" s="29">
        <f>1/'Data '!J16</f>
        <v>1.001001001001001E-2</v>
      </c>
      <c r="K16" s="9">
        <f>INVERS!K16*INVERS!K$23</f>
        <v>5</v>
      </c>
      <c r="L16" s="9">
        <f>INVERS!L16*INVERS!L$23</f>
        <v>0</v>
      </c>
      <c r="M16" s="9">
        <f>INVERS!M16*INVERS!M$23</f>
        <v>2.1428571428571428</v>
      </c>
      <c r="N16" s="9">
        <f>INVERS!N16*INVERS!N$23</f>
        <v>0</v>
      </c>
      <c r="O16" s="9">
        <f>INVERS!O16*INVERS!O$23</f>
        <v>1.1538461538461537</v>
      </c>
      <c r="P16" s="9">
        <f>INVERS!P16*INVERS!P$23</f>
        <v>0</v>
      </c>
      <c r="Q16" s="9">
        <f>INVERS!Q16*INVERS!Q$23</f>
        <v>0</v>
      </c>
      <c r="R16" s="9">
        <f>INVERS!R16*INVERS!R$23</f>
        <v>6</v>
      </c>
      <c r="S16" s="9">
        <f>INVERS!S16*INVERS!S$23</f>
        <v>12</v>
      </c>
      <c r="T16" s="9">
        <f>INVERS!T16*INVERS!T$23</f>
        <v>0</v>
      </c>
      <c r="U16" s="9">
        <f>INVERS!U16*INVERS!U$23</f>
        <v>0</v>
      </c>
      <c r="V16" s="9">
        <f>INVERS!V16*INVERS!V$23</f>
        <v>0</v>
      </c>
      <c r="W16" s="9">
        <f>INVERS!W16*INVERS!W$23</f>
        <v>0</v>
      </c>
      <c r="X16" s="9">
        <f>INVERS!X16*INVERS!X$23</f>
        <v>0</v>
      </c>
      <c r="Y16" s="9">
        <f>INVERS!Y16*INVERS!Y$23</f>
        <v>1.0714285714285714</v>
      </c>
      <c r="Z16" s="9">
        <f>INVERS!Z16*INVERS!Z$23</f>
        <v>8.5714285714285712</v>
      </c>
      <c r="AA16" s="9">
        <f>INVERS!AA16*INVERS!AA$23</f>
        <v>0</v>
      </c>
      <c r="AB16" s="9">
        <f>INVERS!AB16*INVERS!AB$23</f>
        <v>1.6666666666666667</v>
      </c>
      <c r="AC16" s="9">
        <f>INVERS!AC16*INVERS!AC$23</f>
        <v>0</v>
      </c>
      <c r="AD16" s="9">
        <f>INVERS!AD16*INVERS!AD$23</f>
        <v>43</v>
      </c>
      <c r="AE16" s="9">
        <f>INVERS!AE16*INVERS!AE$23</f>
        <v>20</v>
      </c>
      <c r="AF16" s="9">
        <f>INVERS!AF16*INVERS!AF$23</f>
        <v>4.0909090909090908</v>
      </c>
      <c r="AG16" s="9">
        <f>INVERS!AG16*INVERS!AG$23</f>
        <v>0</v>
      </c>
      <c r="AH16" s="9">
        <f>INVERS!AH16*INVERS!AH$23</f>
        <v>17.142857142857142</v>
      </c>
      <c r="AI16" s="9">
        <f>INVERS!AI16*INVERS!AI$23</f>
        <v>2.1428571428571428</v>
      </c>
    </row>
    <row r="17" spans="1:35" s="2" customFormat="1" ht="12.75" customHeight="1" x14ac:dyDescent="0.25">
      <c r="A17" s="3">
        <f t="shared" si="0"/>
        <v>15</v>
      </c>
      <c r="B17" s="4" t="s">
        <v>48</v>
      </c>
      <c r="C17" s="5">
        <v>2790</v>
      </c>
      <c r="D17" s="6">
        <v>23.35</v>
      </c>
      <c r="E17" s="29">
        <f>1/'Data '!E17</f>
        <v>5.5555555555555558E-3</v>
      </c>
      <c r="F17" s="29">
        <f>1/'Data '!F17</f>
        <v>1.001001001001001E-2</v>
      </c>
      <c r="G17" s="29">
        <f>1/'Data '!G17</f>
        <v>0.18181818181818182</v>
      </c>
      <c r="H17" s="29">
        <f>1/'Data '!H17</f>
        <v>1.001001001001001E-2</v>
      </c>
      <c r="I17" s="29">
        <f>1/'Data '!I17</f>
        <v>1.001001001001001E-2</v>
      </c>
      <c r="J17" s="29">
        <f>1/'Data '!J17</f>
        <v>1.001001001001001E-2</v>
      </c>
      <c r="K17" s="9">
        <f>INVERS!K17*INVERS!K$23</f>
        <v>4</v>
      </c>
      <c r="L17" s="9">
        <f>INVERS!L17*INVERS!L$23</f>
        <v>0</v>
      </c>
      <c r="M17" s="9">
        <f>INVERS!M17*INVERS!M$23</f>
        <v>1.0714285714285714</v>
      </c>
      <c r="N17" s="9">
        <f>INVERS!N17*INVERS!N$23</f>
        <v>0</v>
      </c>
      <c r="O17" s="9">
        <f>INVERS!O17*INVERS!O$23</f>
        <v>1.1538461538461537</v>
      </c>
      <c r="P17" s="9">
        <f>INVERS!P17*INVERS!P$23</f>
        <v>0</v>
      </c>
      <c r="Q17" s="9">
        <f>INVERS!Q17*INVERS!Q$23</f>
        <v>0</v>
      </c>
      <c r="R17" s="9">
        <f>INVERS!R17*INVERS!R$23</f>
        <v>10</v>
      </c>
      <c r="S17" s="9">
        <f>INVERS!S17*INVERS!S$23</f>
        <v>1</v>
      </c>
      <c r="T17" s="9">
        <f>INVERS!T17*INVERS!T$23</f>
        <v>0</v>
      </c>
      <c r="U17" s="9">
        <f>INVERS!U17*INVERS!U$23</f>
        <v>0</v>
      </c>
      <c r="V17" s="9">
        <f>INVERS!V17*INVERS!V$23</f>
        <v>0</v>
      </c>
      <c r="W17" s="9">
        <f>INVERS!W17*INVERS!W$23</f>
        <v>0</v>
      </c>
      <c r="X17" s="9">
        <f>INVERS!X17*INVERS!X$23</f>
        <v>0</v>
      </c>
      <c r="Y17" s="9">
        <f>INVERS!Y17*INVERS!Y$23</f>
        <v>1.0714285714285714</v>
      </c>
      <c r="Z17" s="9">
        <f>INVERS!Z17*INVERS!Z$23</f>
        <v>7.5</v>
      </c>
      <c r="AA17" s="9">
        <f>INVERS!AA17*INVERS!AA$23</f>
        <v>0</v>
      </c>
      <c r="AB17" s="9">
        <f>INVERS!AB17*INVERS!AB$23</f>
        <v>3.3333333333333335</v>
      </c>
      <c r="AC17" s="9">
        <f>INVERS!AC17*INVERS!AC$23</f>
        <v>0</v>
      </c>
      <c r="AD17" s="9">
        <f>INVERS!AD17*INVERS!AD$23</f>
        <v>59</v>
      </c>
      <c r="AE17" s="9">
        <f>INVERS!AE17*INVERS!AE$23</f>
        <v>37</v>
      </c>
      <c r="AF17" s="9">
        <f>INVERS!AF17*INVERS!AF$23</f>
        <v>2.7272727272727271</v>
      </c>
      <c r="AG17" s="9">
        <f>INVERS!AG17*INVERS!AG$23</f>
        <v>0</v>
      </c>
      <c r="AH17" s="9">
        <f>INVERS!AH17*INVERS!AH$23</f>
        <v>8.5714285714285712</v>
      </c>
      <c r="AI17" s="9">
        <f>INVERS!AI17*INVERS!AI$23</f>
        <v>3.2142857142857144</v>
      </c>
    </row>
    <row r="18" spans="1:35" s="18" customFormat="1" x14ac:dyDescent="0.2">
      <c r="A18" s="16"/>
      <c r="B18" s="16" t="s">
        <v>49</v>
      </c>
      <c r="C18" s="17"/>
      <c r="D18" s="16"/>
      <c r="E18" s="16">
        <v>15</v>
      </c>
      <c r="F18" s="16">
        <v>15</v>
      </c>
      <c r="G18" s="16">
        <v>15</v>
      </c>
      <c r="H18" s="16">
        <v>15</v>
      </c>
      <c r="I18" s="16">
        <v>15</v>
      </c>
      <c r="J18" s="16">
        <v>15</v>
      </c>
      <c r="K18" s="16">
        <v>15</v>
      </c>
      <c r="L18" s="16">
        <v>15</v>
      </c>
      <c r="M18" s="16">
        <v>15</v>
      </c>
      <c r="N18" s="16">
        <v>15</v>
      </c>
      <c r="O18" s="16">
        <v>15</v>
      </c>
      <c r="P18" s="16">
        <v>15</v>
      </c>
      <c r="Q18" s="16">
        <v>15</v>
      </c>
      <c r="R18" s="16">
        <v>15</v>
      </c>
      <c r="S18" s="16">
        <v>15</v>
      </c>
      <c r="T18" s="16">
        <v>15</v>
      </c>
      <c r="U18" s="16">
        <v>15</v>
      </c>
      <c r="V18" s="16">
        <v>15</v>
      </c>
      <c r="W18" s="16">
        <v>15</v>
      </c>
      <c r="X18" s="16">
        <v>15</v>
      </c>
      <c r="Y18" s="16">
        <v>15</v>
      </c>
      <c r="Z18" s="16">
        <v>15</v>
      </c>
      <c r="AA18" s="16">
        <v>15</v>
      </c>
      <c r="AB18" s="16">
        <v>15</v>
      </c>
      <c r="AC18" s="16">
        <v>15</v>
      </c>
      <c r="AD18" s="16">
        <v>15</v>
      </c>
      <c r="AE18" s="16">
        <v>15</v>
      </c>
      <c r="AF18" s="16">
        <v>15</v>
      </c>
      <c r="AG18" s="16">
        <v>15</v>
      </c>
      <c r="AH18" s="16">
        <v>15</v>
      </c>
      <c r="AI18" s="16">
        <v>15</v>
      </c>
    </row>
    <row r="19" spans="1:35" s="18" customFormat="1" x14ac:dyDescent="0.2">
      <c r="A19" s="19"/>
      <c r="B19" s="19" t="s">
        <v>50</v>
      </c>
      <c r="C19" s="20"/>
      <c r="D19" s="20"/>
      <c r="E19" s="20">
        <f t="shared" ref="E19" si="1">COUNTIF(E3:E17,"&gt;0")</f>
        <v>14</v>
      </c>
      <c r="F19" s="20">
        <f t="shared" ref="F19:AI19" si="2">COUNTIF(F3:F17,"&gt;0")</f>
        <v>14</v>
      </c>
      <c r="G19" s="20">
        <f t="shared" si="2"/>
        <v>11</v>
      </c>
      <c r="H19" s="20">
        <f t="shared" si="2"/>
        <v>14</v>
      </c>
      <c r="I19" s="20">
        <f t="shared" si="2"/>
        <v>14</v>
      </c>
      <c r="J19" s="20">
        <f t="shared" si="2"/>
        <v>10</v>
      </c>
      <c r="K19" s="20">
        <f t="shared" si="2"/>
        <v>15</v>
      </c>
      <c r="L19" s="20">
        <f t="shared" si="2"/>
        <v>2</v>
      </c>
      <c r="M19" s="20">
        <f t="shared" si="2"/>
        <v>14</v>
      </c>
      <c r="N19" s="20">
        <f t="shared" si="2"/>
        <v>12</v>
      </c>
      <c r="O19" s="20">
        <f t="shared" si="2"/>
        <v>13</v>
      </c>
      <c r="P19" s="20">
        <f t="shared" si="2"/>
        <v>4</v>
      </c>
      <c r="Q19" s="20">
        <f t="shared" si="2"/>
        <v>1</v>
      </c>
      <c r="R19" s="20">
        <f t="shared" si="2"/>
        <v>15</v>
      </c>
      <c r="S19" s="20">
        <f t="shared" si="2"/>
        <v>15</v>
      </c>
      <c r="T19" s="20">
        <f t="shared" si="2"/>
        <v>4</v>
      </c>
      <c r="U19" s="20">
        <f t="shared" si="2"/>
        <v>2</v>
      </c>
      <c r="V19" s="20">
        <f t="shared" si="2"/>
        <v>3</v>
      </c>
      <c r="W19" s="20">
        <f t="shared" si="2"/>
        <v>1</v>
      </c>
      <c r="X19" s="20">
        <f t="shared" si="2"/>
        <v>1</v>
      </c>
      <c r="Y19" s="20">
        <f t="shared" si="2"/>
        <v>14</v>
      </c>
      <c r="Z19" s="20">
        <f t="shared" si="2"/>
        <v>14</v>
      </c>
      <c r="AA19" s="20">
        <f t="shared" si="2"/>
        <v>2</v>
      </c>
      <c r="AB19" s="20">
        <f t="shared" si="2"/>
        <v>9</v>
      </c>
      <c r="AC19" s="20">
        <f t="shared" si="2"/>
        <v>6</v>
      </c>
      <c r="AD19" s="20">
        <f t="shared" si="2"/>
        <v>15</v>
      </c>
      <c r="AE19" s="20">
        <f t="shared" si="2"/>
        <v>15</v>
      </c>
      <c r="AF19" s="20">
        <f t="shared" si="2"/>
        <v>11</v>
      </c>
      <c r="AG19" s="20">
        <f t="shared" si="2"/>
        <v>4</v>
      </c>
      <c r="AH19" s="20">
        <f t="shared" si="2"/>
        <v>14</v>
      </c>
      <c r="AI19" s="20">
        <f t="shared" si="2"/>
        <v>14</v>
      </c>
    </row>
    <row r="20" spans="1:35" s="18" customFormat="1" x14ac:dyDescent="0.2">
      <c r="A20" s="21"/>
      <c r="B20" s="21" t="s">
        <v>51</v>
      </c>
      <c r="C20" s="22"/>
      <c r="D20" s="22"/>
      <c r="E20" s="22">
        <f t="shared" ref="E20" si="3">MIN(E3:E17)</f>
        <v>0</v>
      </c>
      <c r="F20" s="22">
        <f t="shared" ref="F20:AI20" si="4">MIN(F3:F17)</f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2</v>
      </c>
      <c r="L20" s="22">
        <f t="shared" si="4"/>
        <v>0</v>
      </c>
      <c r="M20" s="22">
        <f t="shared" si="4"/>
        <v>0</v>
      </c>
      <c r="N20" s="22">
        <f t="shared" si="4"/>
        <v>0</v>
      </c>
      <c r="O20" s="22">
        <f t="shared" si="4"/>
        <v>0</v>
      </c>
      <c r="P20" s="22">
        <f t="shared" si="4"/>
        <v>0</v>
      </c>
      <c r="Q20" s="22">
        <f t="shared" si="4"/>
        <v>0</v>
      </c>
      <c r="R20" s="22">
        <f t="shared" si="4"/>
        <v>3</v>
      </c>
      <c r="S20" s="22">
        <f t="shared" si="4"/>
        <v>1</v>
      </c>
      <c r="T20" s="22">
        <f t="shared" si="4"/>
        <v>0</v>
      </c>
      <c r="U20" s="22">
        <f t="shared" si="4"/>
        <v>0</v>
      </c>
      <c r="V20" s="22">
        <f t="shared" si="4"/>
        <v>0</v>
      </c>
      <c r="W20" s="22">
        <f t="shared" si="4"/>
        <v>0</v>
      </c>
      <c r="X20" s="22">
        <f t="shared" si="4"/>
        <v>0</v>
      </c>
      <c r="Y20" s="22">
        <f t="shared" si="4"/>
        <v>0</v>
      </c>
      <c r="Z20" s="22">
        <f t="shared" si="4"/>
        <v>0</v>
      </c>
      <c r="AA20" s="22">
        <f t="shared" si="4"/>
        <v>0</v>
      </c>
      <c r="AB20" s="22">
        <f t="shared" si="4"/>
        <v>0</v>
      </c>
      <c r="AC20" s="22">
        <f t="shared" si="4"/>
        <v>0</v>
      </c>
      <c r="AD20" s="22">
        <f t="shared" si="4"/>
        <v>27</v>
      </c>
      <c r="AE20" s="22">
        <f t="shared" si="4"/>
        <v>3</v>
      </c>
      <c r="AF20" s="22">
        <f t="shared" si="4"/>
        <v>0</v>
      </c>
      <c r="AG20" s="22">
        <f t="shared" si="4"/>
        <v>0</v>
      </c>
      <c r="AH20" s="22">
        <f t="shared" si="4"/>
        <v>0</v>
      </c>
      <c r="AI20" s="22">
        <f t="shared" si="4"/>
        <v>0</v>
      </c>
    </row>
    <row r="21" spans="1:35" s="18" customFormat="1" x14ac:dyDescent="0.2">
      <c r="A21" s="21"/>
      <c r="B21" s="21" t="s">
        <v>52</v>
      </c>
      <c r="C21" s="22"/>
      <c r="D21" s="22"/>
      <c r="E21" s="30">
        <f>MAX(E3:E17)</f>
        <v>6.25E-2</v>
      </c>
      <c r="F21" s="30">
        <f t="shared" ref="F21:AI21" si="5">MAX(F3:F17)</f>
        <v>7.6923076923076927E-2</v>
      </c>
      <c r="G21" s="30">
        <f t="shared" si="5"/>
        <v>0.33333333333333331</v>
      </c>
      <c r="H21" s="30">
        <f t="shared" si="5"/>
        <v>7.6923076923076927E-2</v>
      </c>
      <c r="I21" s="30">
        <f t="shared" si="5"/>
        <v>7.6923076923076927E-2</v>
      </c>
      <c r="J21" s="30">
        <f t="shared" si="5"/>
        <v>7.6923076923076927E-2</v>
      </c>
      <c r="K21" s="30">
        <f t="shared" si="5"/>
        <v>12</v>
      </c>
      <c r="L21" s="30">
        <f t="shared" si="5"/>
        <v>7.5</v>
      </c>
      <c r="M21" s="30">
        <f t="shared" si="5"/>
        <v>4.2857142857142856</v>
      </c>
      <c r="N21" s="30">
        <f t="shared" si="5"/>
        <v>3.75</v>
      </c>
      <c r="O21" s="30">
        <f t="shared" si="5"/>
        <v>6.9230769230769225</v>
      </c>
      <c r="P21" s="30">
        <f t="shared" si="5"/>
        <v>7.5</v>
      </c>
      <c r="Q21" s="30">
        <f t="shared" si="5"/>
        <v>15</v>
      </c>
      <c r="R21" s="30">
        <f t="shared" si="5"/>
        <v>29</v>
      </c>
      <c r="S21" s="30">
        <f t="shared" si="5"/>
        <v>24</v>
      </c>
      <c r="T21" s="30">
        <f t="shared" si="5"/>
        <v>18.75</v>
      </c>
      <c r="U21" s="30">
        <f t="shared" si="5"/>
        <v>7.5</v>
      </c>
      <c r="V21" s="30">
        <f t="shared" si="5"/>
        <v>10</v>
      </c>
      <c r="W21" s="30">
        <f t="shared" si="5"/>
        <v>15</v>
      </c>
      <c r="X21" s="30">
        <f t="shared" si="5"/>
        <v>15</v>
      </c>
      <c r="Y21" s="30">
        <f t="shared" si="5"/>
        <v>1.0714285714285714</v>
      </c>
      <c r="Z21" s="30">
        <f t="shared" si="5"/>
        <v>23.571428571428569</v>
      </c>
      <c r="AA21" s="30">
        <f t="shared" si="5"/>
        <v>30</v>
      </c>
      <c r="AB21" s="30">
        <f t="shared" si="5"/>
        <v>5</v>
      </c>
      <c r="AC21" s="30">
        <f t="shared" si="5"/>
        <v>7.5</v>
      </c>
      <c r="AD21" s="30">
        <f t="shared" si="5"/>
        <v>749</v>
      </c>
      <c r="AE21" s="30">
        <f t="shared" si="5"/>
        <v>103</v>
      </c>
      <c r="AF21" s="30">
        <f t="shared" si="5"/>
        <v>24.545454545454543</v>
      </c>
      <c r="AG21" s="30">
        <f t="shared" si="5"/>
        <v>168.75</v>
      </c>
      <c r="AH21" s="30">
        <f t="shared" si="5"/>
        <v>21.428571428571427</v>
      </c>
      <c r="AI21" s="30">
        <f t="shared" si="5"/>
        <v>25.714285714285715</v>
      </c>
    </row>
    <row r="22" spans="1:35" s="18" customFormat="1" x14ac:dyDescent="0.2">
      <c r="A22" s="21"/>
      <c r="B22" s="21" t="s">
        <v>53</v>
      </c>
      <c r="C22" s="22"/>
      <c r="D22" s="22"/>
      <c r="E22" s="23">
        <f>STDEV(E3:E17)</f>
        <v>1.605927917471469E-2</v>
      </c>
      <c r="F22" s="23">
        <f t="shared" ref="F22:AI22" si="6">STDEV(F3:F17)</f>
        <v>2.2505550990503966E-2</v>
      </c>
      <c r="G22" s="23">
        <f t="shared" si="6"/>
        <v>9.2555195245095534E-2</v>
      </c>
      <c r="H22" s="23">
        <f t="shared" si="6"/>
        <v>2.2524276729209963E-2</v>
      </c>
      <c r="I22" s="23">
        <f t="shared" si="6"/>
        <v>2.2505550990503966E-2</v>
      </c>
      <c r="J22" s="23">
        <f t="shared" si="6"/>
        <v>2.2416904901390287E-2</v>
      </c>
      <c r="K22" s="23">
        <f t="shared" si="6"/>
        <v>2.7429563474123175</v>
      </c>
      <c r="L22" s="23">
        <f t="shared" si="6"/>
        <v>2.6389933145587379</v>
      </c>
      <c r="M22" s="23">
        <f t="shared" si="6"/>
        <v>0.97527748910657064</v>
      </c>
      <c r="N22" s="23">
        <f t="shared" si="6"/>
        <v>0.87966443818624596</v>
      </c>
      <c r="O22" s="23">
        <f t="shared" si="6"/>
        <v>1.6200873461941472</v>
      </c>
      <c r="P22" s="23">
        <f t="shared" si="6"/>
        <v>2.3145502494313788</v>
      </c>
      <c r="Q22" s="23">
        <f t="shared" si="6"/>
        <v>3.872983346207417</v>
      </c>
      <c r="R22" s="23">
        <f t="shared" si="6"/>
        <v>8.0522105808340125</v>
      </c>
      <c r="S22" s="23">
        <f t="shared" si="6"/>
        <v>6.6533199732664796</v>
      </c>
      <c r="T22" s="23">
        <f t="shared" si="6"/>
        <v>5.4281014834180938</v>
      </c>
      <c r="U22" s="23">
        <f t="shared" si="6"/>
        <v>2.6389933145587379</v>
      </c>
      <c r="V22" s="23">
        <f t="shared" si="6"/>
        <v>2.9680841985233184</v>
      </c>
      <c r="W22" s="23">
        <f t="shared" si="6"/>
        <v>3.872983346207417</v>
      </c>
      <c r="X22" s="23">
        <f t="shared" si="6"/>
        <v>3.872983346207417</v>
      </c>
      <c r="Y22" s="23">
        <f t="shared" si="6"/>
        <v>0.27664166758624426</v>
      </c>
      <c r="Z22" s="23">
        <f t="shared" si="6"/>
        <v>5.0395664814247354</v>
      </c>
      <c r="AA22" s="23">
        <f t="shared" si="6"/>
        <v>7.8490217770842534</v>
      </c>
      <c r="AB22" s="23">
        <f t="shared" si="6"/>
        <v>1.6666666666666667</v>
      </c>
      <c r="AC22" s="23">
        <f t="shared" si="6"/>
        <v>2.7494588212089686</v>
      </c>
      <c r="AD22" s="23">
        <f t="shared" si="6"/>
        <v>180.17880008480464</v>
      </c>
      <c r="AE22" s="23">
        <f t="shared" si="6"/>
        <v>24.93763650159562</v>
      </c>
      <c r="AF22" s="23">
        <f t="shared" si="6"/>
        <v>6.173409101069014</v>
      </c>
      <c r="AG22" s="23">
        <f t="shared" si="6"/>
        <v>44.2088186096071</v>
      </c>
      <c r="AH22" s="23">
        <f t="shared" si="6"/>
        <v>7.3765347763107894</v>
      </c>
      <c r="AI22" s="23">
        <f t="shared" si="6"/>
        <v>6.0941950106628804</v>
      </c>
    </row>
    <row r="23" spans="1:35" s="18" customFormat="1" x14ac:dyDescent="0.2">
      <c r="A23" s="21"/>
      <c r="B23" s="21" t="s">
        <v>54</v>
      </c>
      <c r="C23" s="22"/>
      <c r="D23" s="22"/>
      <c r="E23" s="24">
        <f t="shared" ref="E23" si="7">E18/E19</f>
        <v>1.0714285714285714</v>
      </c>
      <c r="F23" s="24">
        <f t="shared" ref="F23:AI23" si="8">F18/F19</f>
        <v>1.0714285714285714</v>
      </c>
      <c r="G23" s="24">
        <f t="shared" si="8"/>
        <v>1.3636363636363635</v>
      </c>
      <c r="H23" s="24">
        <f t="shared" si="8"/>
        <v>1.0714285714285714</v>
      </c>
      <c r="I23" s="24">
        <f t="shared" si="8"/>
        <v>1.0714285714285714</v>
      </c>
      <c r="J23" s="24">
        <f t="shared" si="8"/>
        <v>1.5</v>
      </c>
      <c r="K23" s="24">
        <f t="shared" si="8"/>
        <v>1</v>
      </c>
      <c r="L23" s="24">
        <f t="shared" si="8"/>
        <v>7.5</v>
      </c>
      <c r="M23" s="24">
        <f t="shared" si="8"/>
        <v>1.0714285714285714</v>
      </c>
      <c r="N23" s="24">
        <f t="shared" si="8"/>
        <v>1.25</v>
      </c>
      <c r="O23" s="24">
        <f t="shared" si="8"/>
        <v>1.1538461538461537</v>
      </c>
      <c r="P23" s="24">
        <f t="shared" si="8"/>
        <v>3.75</v>
      </c>
      <c r="Q23" s="24">
        <f t="shared" si="8"/>
        <v>15</v>
      </c>
      <c r="R23" s="24">
        <f t="shared" si="8"/>
        <v>1</v>
      </c>
      <c r="S23" s="24">
        <f t="shared" si="8"/>
        <v>1</v>
      </c>
      <c r="T23" s="24">
        <f t="shared" si="8"/>
        <v>3.75</v>
      </c>
      <c r="U23" s="24">
        <f t="shared" si="8"/>
        <v>7.5</v>
      </c>
      <c r="V23" s="24">
        <f t="shared" si="8"/>
        <v>5</v>
      </c>
      <c r="W23" s="24">
        <f t="shared" si="8"/>
        <v>15</v>
      </c>
      <c r="X23" s="24">
        <f t="shared" si="8"/>
        <v>15</v>
      </c>
      <c r="Y23" s="24">
        <f t="shared" si="8"/>
        <v>1.0714285714285714</v>
      </c>
      <c r="Z23" s="24">
        <f t="shared" si="8"/>
        <v>1.0714285714285714</v>
      </c>
      <c r="AA23" s="24">
        <f t="shared" si="8"/>
        <v>7.5</v>
      </c>
      <c r="AB23" s="24">
        <f t="shared" si="8"/>
        <v>1.6666666666666667</v>
      </c>
      <c r="AC23" s="24">
        <f t="shared" si="8"/>
        <v>2.5</v>
      </c>
      <c r="AD23" s="24">
        <f t="shared" si="8"/>
        <v>1</v>
      </c>
      <c r="AE23" s="24">
        <f t="shared" si="8"/>
        <v>1</v>
      </c>
      <c r="AF23" s="24">
        <f t="shared" si="8"/>
        <v>1.3636363636363635</v>
      </c>
      <c r="AG23" s="24">
        <f t="shared" si="8"/>
        <v>3.75</v>
      </c>
      <c r="AH23" s="24">
        <f t="shared" si="8"/>
        <v>1.0714285714285714</v>
      </c>
      <c r="AI23" s="24">
        <f t="shared" si="8"/>
        <v>1.0714285714285714</v>
      </c>
    </row>
    <row r="24" spans="1:35" x14ac:dyDescent="0.2">
      <c r="C24" s="26"/>
      <c r="F24" s="26"/>
      <c r="G24" s="26"/>
      <c r="H24" s="26"/>
      <c r="I24" s="26"/>
      <c r="J24" s="26"/>
      <c r="K24" s="26"/>
    </row>
    <row r="25" spans="1:35" x14ac:dyDescent="0.2">
      <c r="C25" s="26"/>
      <c r="F25" s="26"/>
      <c r="G25" s="26"/>
      <c r="H25" s="26"/>
      <c r="I25" s="26"/>
      <c r="J25" s="26"/>
      <c r="K25" s="26"/>
    </row>
    <row r="26" spans="1:35" x14ac:dyDescent="0.2">
      <c r="C26" s="26"/>
      <c r="F26" s="26"/>
      <c r="G26" s="26"/>
      <c r="H26" s="26"/>
      <c r="I26" s="26"/>
      <c r="J26" s="26"/>
      <c r="K26" s="26"/>
    </row>
    <row r="48" spans="3:11" x14ac:dyDescent="0.2">
      <c r="C48" s="26"/>
      <c r="F48" s="26"/>
      <c r="G48" s="26"/>
      <c r="H48" s="26"/>
      <c r="I48" s="26"/>
      <c r="J48" s="26"/>
      <c r="K48" s="26"/>
    </row>
    <row r="49" spans="3:11" x14ac:dyDescent="0.2">
      <c r="C49" s="26"/>
      <c r="F49" s="26"/>
      <c r="G49" s="26"/>
      <c r="H49" s="26"/>
      <c r="I49" s="26"/>
      <c r="J49" s="26"/>
      <c r="K49" s="26"/>
    </row>
    <row r="50" spans="3:11" x14ac:dyDescent="0.2">
      <c r="C50" s="26"/>
      <c r="F50" s="26"/>
      <c r="G50" s="26"/>
      <c r="H50" s="26"/>
      <c r="I50" s="26"/>
      <c r="J50" s="26"/>
      <c r="K50" s="26"/>
    </row>
    <row r="51" spans="3:11" x14ac:dyDescent="0.2">
      <c r="C51" s="26"/>
      <c r="F51" s="26"/>
      <c r="G51" s="26"/>
      <c r="H51" s="26"/>
      <c r="I51" s="26"/>
      <c r="J51" s="26"/>
      <c r="K51" s="26"/>
    </row>
    <row r="52" spans="3:11" x14ac:dyDescent="0.2">
      <c r="C52" s="26"/>
      <c r="F52" s="26"/>
      <c r="G52" s="26"/>
      <c r="H52" s="26"/>
      <c r="I52" s="26"/>
      <c r="J52" s="26"/>
      <c r="K52" s="26"/>
    </row>
    <row r="53" spans="3:11" x14ac:dyDescent="0.2">
      <c r="C53" s="26"/>
      <c r="F53" s="26"/>
      <c r="G53" s="26"/>
      <c r="H53" s="26"/>
      <c r="I53" s="26"/>
      <c r="J53" s="26"/>
      <c r="K53" s="26"/>
    </row>
    <row r="54" spans="3:11" x14ac:dyDescent="0.2">
      <c r="C54" s="26"/>
      <c r="F54" s="26"/>
      <c r="G54" s="26"/>
      <c r="H54" s="26"/>
      <c r="I54" s="26"/>
      <c r="J54" s="26"/>
      <c r="K54" s="26"/>
    </row>
    <row r="55" spans="3:11" x14ac:dyDescent="0.2">
      <c r="C55" s="26"/>
      <c r="F55" s="26"/>
      <c r="G55" s="26"/>
      <c r="H55" s="26"/>
      <c r="I55" s="26"/>
      <c r="J55" s="26"/>
      <c r="K55" s="26"/>
    </row>
    <row r="56" spans="3:11" x14ac:dyDescent="0.2">
      <c r="C56" s="26"/>
      <c r="F56" s="26"/>
      <c r="G56" s="26"/>
      <c r="H56" s="26"/>
      <c r="I56" s="26"/>
      <c r="J56" s="26"/>
      <c r="K56" s="26"/>
    </row>
    <row r="57" spans="3:11" x14ac:dyDescent="0.2">
      <c r="C57" s="26"/>
      <c r="F57" s="26"/>
      <c r="G57" s="26"/>
      <c r="H57" s="26"/>
      <c r="I57" s="26"/>
      <c r="J57" s="26"/>
      <c r="K57" s="26"/>
    </row>
    <row r="58" spans="3:11" x14ac:dyDescent="0.2">
      <c r="C58" s="26"/>
      <c r="F58" s="26"/>
      <c r="G58" s="26"/>
      <c r="H58" s="26"/>
      <c r="I58" s="26"/>
      <c r="J58" s="26"/>
      <c r="K58" s="26"/>
    </row>
    <row r="59" spans="3:11" x14ac:dyDescent="0.2">
      <c r="C59" s="26"/>
      <c r="F59" s="26"/>
      <c r="G59" s="26"/>
      <c r="H59" s="26"/>
      <c r="I59" s="26"/>
      <c r="J59" s="26"/>
      <c r="K59" s="26"/>
    </row>
    <row r="60" spans="3:11" x14ac:dyDescent="0.2">
      <c r="C60" s="26"/>
      <c r="F60" s="26"/>
      <c r="G60" s="26"/>
      <c r="H60" s="26"/>
      <c r="I60" s="26"/>
      <c r="J60" s="26"/>
      <c r="K60" s="26"/>
    </row>
    <row r="61" spans="3:11" x14ac:dyDescent="0.2">
      <c r="C61" s="26"/>
      <c r="F61" s="26"/>
      <c r="G61" s="26"/>
      <c r="H61" s="26"/>
      <c r="I61" s="26"/>
      <c r="J61" s="26"/>
      <c r="K61" s="26"/>
    </row>
    <row r="62" spans="3:11" x14ac:dyDescent="0.2">
      <c r="C62" s="26"/>
      <c r="F62" s="26"/>
      <c r="G62" s="26"/>
      <c r="H62" s="26"/>
      <c r="I62" s="26"/>
      <c r="J62" s="26"/>
      <c r="K62" s="26"/>
    </row>
    <row r="63" spans="3:11" x14ac:dyDescent="0.2">
      <c r="C63" s="26"/>
      <c r="F63" s="26"/>
      <c r="G63" s="26"/>
      <c r="H63" s="26"/>
      <c r="I63" s="26"/>
      <c r="J63" s="26"/>
      <c r="K63" s="26"/>
    </row>
    <row r="64" spans="3:11" x14ac:dyDescent="0.2">
      <c r="C64" s="26"/>
      <c r="F64" s="26"/>
      <c r="G64" s="26"/>
      <c r="H64" s="26"/>
      <c r="I64" s="26"/>
      <c r="J64" s="26"/>
      <c r="K64" s="26"/>
    </row>
    <row r="65" spans="3:11" x14ac:dyDescent="0.2">
      <c r="C65" s="26"/>
      <c r="F65" s="26"/>
      <c r="G65" s="26"/>
      <c r="H65" s="26"/>
      <c r="I65" s="26"/>
      <c r="J65" s="26"/>
      <c r="K65" s="26"/>
    </row>
    <row r="66" spans="3:11" x14ac:dyDescent="0.2">
      <c r="C66" s="26"/>
      <c r="F66" s="26"/>
      <c r="G66" s="26"/>
      <c r="H66" s="26"/>
      <c r="I66" s="26"/>
      <c r="J66" s="26"/>
      <c r="K66" s="26"/>
    </row>
    <row r="67" spans="3:11" x14ac:dyDescent="0.2">
      <c r="C67" s="26"/>
      <c r="F67" s="26"/>
      <c r="G67" s="26"/>
      <c r="H67" s="26"/>
      <c r="I67" s="26"/>
      <c r="J67" s="26"/>
      <c r="K67" s="26"/>
    </row>
    <row r="68" spans="3:11" x14ac:dyDescent="0.2">
      <c r="C68" s="26"/>
      <c r="F68" s="26"/>
      <c r="G68" s="26"/>
      <c r="H68" s="26"/>
      <c r="I68" s="26"/>
      <c r="J68" s="26"/>
      <c r="K68" s="26"/>
    </row>
    <row r="69" spans="3:11" x14ac:dyDescent="0.2">
      <c r="C69" s="26"/>
      <c r="F69" s="26"/>
      <c r="G69" s="26"/>
      <c r="H69" s="26"/>
      <c r="I69" s="26"/>
      <c r="J69" s="26"/>
      <c r="K69" s="26"/>
    </row>
    <row r="70" spans="3:11" x14ac:dyDescent="0.2">
      <c r="C70" s="26"/>
      <c r="F70" s="26"/>
      <c r="G70" s="26"/>
      <c r="H70" s="26"/>
      <c r="I70" s="26"/>
      <c r="J70" s="26"/>
      <c r="K70" s="26"/>
    </row>
    <row r="71" spans="3:11" x14ac:dyDescent="0.2">
      <c r="C71" s="26"/>
      <c r="F71" s="26"/>
      <c r="G71" s="26"/>
      <c r="H71" s="26"/>
      <c r="I71" s="26"/>
      <c r="J71" s="26"/>
      <c r="K71" s="26"/>
    </row>
    <row r="72" spans="3:11" x14ac:dyDescent="0.2">
      <c r="C72" s="26"/>
      <c r="F72" s="26"/>
      <c r="G72" s="26"/>
      <c r="H72" s="26"/>
      <c r="I72" s="26"/>
      <c r="J72" s="26"/>
      <c r="K72" s="26"/>
    </row>
    <row r="73" spans="3:11" x14ac:dyDescent="0.2">
      <c r="C73" s="26"/>
      <c r="F73" s="26"/>
      <c r="G73" s="26"/>
      <c r="H73" s="26"/>
      <c r="I73" s="26"/>
      <c r="J73" s="26"/>
      <c r="K73" s="26"/>
    </row>
    <row r="74" spans="3:11" x14ac:dyDescent="0.2">
      <c r="C74" s="26"/>
      <c r="F74" s="26"/>
      <c r="G74" s="26"/>
      <c r="H74" s="26"/>
      <c r="I74" s="26"/>
      <c r="J74" s="26"/>
      <c r="K74" s="26"/>
    </row>
    <row r="75" spans="3:11" x14ac:dyDescent="0.2">
      <c r="C75" s="26"/>
      <c r="F75" s="26"/>
      <c r="G75" s="26"/>
      <c r="H75" s="26"/>
      <c r="I75" s="26"/>
      <c r="J75" s="26"/>
      <c r="K75" s="26"/>
    </row>
    <row r="76" spans="3:11" x14ac:dyDescent="0.2">
      <c r="C76" s="26"/>
      <c r="F76" s="26"/>
      <c r="G76" s="26"/>
      <c r="H76" s="26"/>
      <c r="I76" s="26"/>
      <c r="J76" s="26"/>
      <c r="K76" s="26"/>
    </row>
    <row r="77" spans="3:11" x14ac:dyDescent="0.2">
      <c r="C77" s="26"/>
      <c r="F77" s="26"/>
      <c r="G77" s="26"/>
      <c r="H77" s="26"/>
      <c r="I77" s="26"/>
      <c r="J77" s="26"/>
      <c r="K77" s="26"/>
    </row>
    <row r="78" spans="3:11" x14ac:dyDescent="0.2">
      <c r="C78" s="26"/>
      <c r="F78" s="26"/>
      <c r="G78" s="26"/>
      <c r="H78" s="26"/>
      <c r="I78" s="26"/>
      <c r="J78" s="26"/>
      <c r="K78" s="26"/>
    </row>
    <row r="79" spans="3:11" x14ac:dyDescent="0.2">
      <c r="C79" s="26"/>
      <c r="F79" s="26"/>
      <c r="G79" s="26"/>
      <c r="H79" s="26"/>
      <c r="I79" s="26"/>
      <c r="J79" s="26"/>
      <c r="K79" s="26"/>
    </row>
    <row r="80" spans="3:11" x14ac:dyDescent="0.2">
      <c r="C80" s="26"/>
      <c r="F80" s="26"/>
      <c r="G80" s="26"/>
      <c r="H80" s="26"/>
      <c r="I80" s="26"/>
      <c r="J80" s="26"/>
      <c r="K80" s="26"/>
    </row>
    <row r="81" spans="3:11" x14ac:dyDescent="0.2">
      <c r="C81" s="26"/>
      <c r="F81" s="26"/>
      <c r="G81" s="26"/>
      <c r="H81" s="26"/>
      <c r="I81" s="26"/>
      <c r="J81" s="26"/>
      <c r="K81" s="26"/>
    </row>
    <row r="82" spans="3:11" x14ac:dyDescent="0.2">
      <c r="C82" s="26"/>
      <c r="F82" s="26"/>
      <c r="G82" s="26"/>
      <c r="H82" s="26"/>
      <c r="I82" s="26"/>
      <c r="J82" s="26"/>
      <c r="K82" s="26"/>
    </row>
    <row r="83" spans="3:11" x14ac:dyDescent="0.2">
      <c r="C83" s="26"/>
      <c r="F83" s="26"/>
      <c r="G83" s="26"/>
      <c r="H83" s="26"/>
      <c r="I83" s="26"/>
      <c r="J83" s="26"/>
      <c r="K83" s="26"/>
    </row>
    <row r="84" spans="3:11" x14ac:dyDescent="0.2">
      <c r="C84" s="26"/>
      <c r="F84" s="26"/>
      <c r="G84" s="26"/>
      <c r="H84" s="26"/>
      <c r="I84" s="26"/>
      <c r="J84" s="26"/>
      <c r="K84" s="26"/>
    </row>
    <row r="85" spans="3:11" x14ac:dyDescent="0.2">
      <c r="C85" s="26"/>
      <c r="F85" s="26"/>
      <c r="G85" s="26"/>
      <c r="H85" s="26"/>
      <c r="I85" s="26"/>
      <c r="J85" s="26"/>
      <c r="K85" s="26"/>
    </row>
    <row r="86" spans="3:11" x14ac:dyDescent="0.2">
      <c r="C86" s="26"/>
      <c r="F86" s="26"/>
      <c r="G86" s="26"/>
      <c r="H86" s="26"/>
      <c r="I86" s="26"/>
      <c r="J86" s="26"/>
      <c r="K86" s="26"/>
    </row>
    <row r="87" spans="3:11" x14ac:dyDescent="0.2">
      <c r="C87" s="26"/>
      <c r="F87" s="26"/>
      <c r="G87" s="26"/>
      <c r="H87" s="26"/>
      <c r="I87" s="26"/>
      <c r="J87" s="26"/>
      <c r="K87" s="26"/>
    </row>
    <row r="88" spans="3:11" x14ac:dyDescent="0.2">
      <c r="C88" s="26"/>
      <c r="F88" s="26"/>
      <c r="G88" s="26"/>
      <c r="H88" s="26"/>
      <c r="I88" s="26"/>
      <c r="J88" s="26"/>
      <c r="K88" s="26"/>
    </row>
    <row r="89" spans="3:11" x14ac:dyDescent="0.2">
      <c r="C89" s="26"/>
      <c r="F89" s="26"/>
      <c r="G89" s="26"/>
      <c r="H89" s="26"/>
      <c r="I89" s="26"/>
      <c r="J89" s="26"/>
      <c r="K89" s="26"/>
    </row>
    <row r="90" spans="3:11" x14ac:dyDescent="0.2">
      <c r="C90" s="26"/>
      <c r="F90" s="26"/>
      <c r="G90" s="26"/>
      <c r="H90" s="26"/>
      <c r="I90" s="26"/>
      <c r="J90" s="26"/>
      <c r="K90" s="26"/>
    </row>
    <row r="91" spans="3:11" x14ac:dyDescent="0.2">
      <c r="C91" s="26"/>
      <c r="F91" s="26"/>
      <c r="G91" s="26"/>
      <c r="H91" s="26"/>
      <c r="I91" s="26"/>
      <c r="J91" s="26"/>
      <c r="K91" s="26"/>
    </row>
    <row r="92" spans="3:11" x14ac:dyDescent="0.2">
      <c r="C92" s="26"/>
      <c r="F92" s="26"/>
      <c r="G92" s="26"/>
      <c r="H92" s="26"/>
      <c r="I92" s="26"/>
      <c r="J92" s="26"/>
      <c r="K92" s="26"/>
    </row>
    <row r="93" spans="3:11" x14ac:dyDescent="0.2">
      <c r="C93" s="26"/>
      <c r="F93" s="26"/>
      <c r="G93" s="26"/>
      <c r="H93" s="26"/>
      <c r="I93" s="26"/>
      <c r="J93" s="26"/>
      <c r="K93" s="26"/>
    </row>
    <row r="94" spans="3:11" x14ac:dyDescent="0.2">
      <c r="C94" s="26"/>
      <c r="F94" s="26"/>
      <c r="G94" s="26"/>
      <c r="H94" s="26"/>
      <c r="I94" s="26"/>
      <c r="J94" s="26"/>
      <c r="K94" s="26"/>
    </row>
    <row r="95" spans="3:11" x14ac:dyDescent="0.2">
      <c r="C95" s="26"/>
      <c r="F95" s="26"/>
      <c r="G95" s="26"/>
      <c r="H95" s="26"/>
      <c r="I95" s="26"/>
      <c r="J95" s="26"/>
      <c r="K95" s="26"/>
    </row>
    <row r="96" spans="3:11" x14ac:dyDescent="0.2">
      <c r="C96" s="26"/>
      <c r="F96" s="26"/>
      <c r="G96" s="26"/>
      <c r="H96" s="26"/>
      <c r="I96" s="26"/>
      <c r="J96" s="26"/>
      <c r="K96" s="26"/>
    </row>
    <row r="97" spans="3:11" x14ac:dyDescent="0.2">
      <c r="C97" s="26"/>
      <c r="F97" s="26"/>
      <c r="G97" s="26"/>
      <c r="H97" s="26"/>
      <c r="I97" s="26"/>
      <c r="J97" s="26"/>
      <c r="K97" s="26"/>
    </row>
    <row r="98" spans="3:11" x14ac:dyDescent="0.2">
      <c r="C98" s="26"/>
      <c r="F98" s="26"/>
      <c r="G98" s="26"/>
      <c r="H98" s="26"/>
      <c r="I98" s="26"/>
      <c r="J98" s="26"/>
      <c r="K98" s="26"/>
    </row>
    <row r="99" spans="3:11" x14ac:dyDescent="0.2">
      <c r="C99" s="26"/>
      <c r="F99" s="26"/>
      <c r="G99" s="26"/>
      <c r="H99" s="26"/>
      <c r="I99" s="26"/>
      <c r="J99" s="26"/>
      <c r="K99" s="26"/>
    </row>
    <row r="100" spans="3:11" x14ac:dyDescent="0.2">
      <c r="C100" s="26"/>
      <c r="F100" s="26"/>
      <c r="G100" s="26"/>
      <c r="H100" s="26"/>
      <c r="I100" s="26"/>
      <c r="J100" s="26"/>
      <c r="K100" s="26"/>
    </row>
    <row r="101" spans="3:11" x14ac:dyDescent="0.2">
      <c r="C101" s="26"/>
      <c r="F101" s="26"/>
      <c r="G101" s="26"/>
      <c r="H101" s="26"/>
      <c r="I101" s="26"/>
      <c r="J101" s="26"/>
      <c r="K101" s="26"/>
    </row>
    <row r="102" spans="3:11" x14ac:dyDescent="0.2">
      <c r="C102" s="26"/>
      <c r="F102" s="26"/>
      <c r="G102" s="26"/>
      <c r="H102" s="26"/>
      <c r="I102" s="26"/>
      <c r="J102" s="26"/>
      <c r="K102" s="26"/>
    </row>
    <row r="103" spans="3:11" x14ac:dyDescent="0.2">
      <c r="C103" s="26"/>
      <c r="F103" s="26"/>
      <c r="G103" s="26"/>
      <c r="H103" s="26"/>
      <c r="I103" s="26"/>
      <c r="J103" s="26"/>
      <c r="K103" s="26"/>
    </row>
    <row r="104" spans="3:11" x14ac:dyDescent="0.2">
      <c r="C104" s="26"/>
      <c r="F104" s="26"/>
      <c r="G104" s="26"/>
      <c r="H104" s="26"/>
      <c r="I104" s="26"/>
      <c r="J104" s="26"/>
      <c r="K104" s="26"/>
    </row>
    <row r="105" spans="3:11" x14ac:dyDescent="0.2">
      <c r="C105" s="26"/>
      <c r="F105" s="26"/>
      <c r="G105" s="26"/>
      <c r="H105" s="26"/>
      <c r="I105" s="26"/>
      <c r="J105" s="26"/>
      <c r="K105" s="26"/>
    </row>
    <row r="106" spans="3:11" x14ac:dyDescent="0.2">
      <c r="C106" s="26"/>
      <c r="F106" s="26"/>
      <c r="G106" s="26"/>
      <c r="H106" s="26"/>
      <c r="I106" s="26"/>
      <c r="J106" s="26"/>
      <c r="K106" s="26"/>
    </row>
    <row r="107" spans="3:11" x14ac:dyDescent="0.2">
      <c r="C107" s="26"/>
      <c r="F107" s="26"/>
      <c r="G107" s="26"/>
      <c r="H107" s="26"/>
      <c r="I107" s="26"/>
      <c r="J107" s="26"/>
      <c r="K107" s="26"/>
    </row>
    <row r="108" spans="3:11" x14ac:dyDescent="0.2">
      <c r="C108" s="26"/>
      <c r="F108" s="26"/>
      <c r="G108" s="26"/>
      <c r="H108" s="26"/>
      <c r="I108" s="26"/>
      <c r="J108" s="26"/>
      <c r="K108" s="26"/>
    </row>
    <row r="109" spans="3:11" x14ac:dyDescent="0.2">
      <c r="C109" s="26"/>
      <c r="F109" s="26"/>
      <c r="G109" s="26"/>
      <c r="H109" s="26"/>
      <c r="I109" s="26"/>
      <c r="J109" s="26"/>
      <c r="K109" s="26"/>
    </row>
    <row r="110" spans="3:11" x14ac:dyDescent="0.2">
      <c r="C110" s="26"/>
      <c r="F110" s="26"/>
      <c r="G110" s="26"/>
      <c r="H110" s="26"/>
      <c r="I110" s="26"/>
      <c r="J110" s="26"/>
      <c r="K110" s="26"/>
    </row>
    <row r="111" spans="3:11" x14ac:dyDescent="0.2">
      <c r="C111" s="26"/>
      <c r="F111" s="26"/>
      <c r="G111" s="26"/>
      <c r="H111" s="26"/>
      <c r="I111" s="26"/>
      <c r="J111" s="26"/>
      <c r="K111" s="26"/>
    </row>
    <row r="112" spans="3:11" x14ac:dyDescent="0.2">
      <c r="C112" s="26"/>
      <c r="F112" s="26"/>
      <c r="G112" s="26"/>
      <c r="H112" s="26"/>
      <c r="I112" s="26"/>
      <c r="J112" s="26"/>
      <c r="K112" s="26"/>
    </row>
    <row r="113" spans="3:11" x14ac:dyDescent="0.2">
      <c r="C113" s="26"/>
      <c r="F113" s="26"/>
      <c r="G113" s="26"/>
      <c r="H113" s="26"/>
      <c r="I113" s="26"/>
      <c r="J113" s="26"/>
      <c r="K113" s="26"/>
    </row>
    <row r="114" spans="3:11" x14ac:dyDescent="0.2">
      <c r="C114" s="26"/>
      <c r="F114" s="26"/>
      <c r="G114" s="26"/>
      <c r="H114" s="26"/>
      <c r="I114" s="26"/>
      <c r="J114" s="26"/>
      <c r="K114" s="26"/>
    </row>
    <row r="115" spans="3:11" x14ac:dyDescent="0.2">
      <c r="C115" s="26"/>
      <c r="F115" s="26"/>
      <c r="G115" s="26"/>
      <c r="H115" s="26"/>
      <c r="I115" s="26"/>
      <c r="J115" s="26"/>
      <c r="K115" s="26"/>
    </row>
    <row r="116" spans="3:11" x14ac:dyDescent="0.2">
      <c r="C116" s="26"/>
      <c r="F116" s="26"/>
      <c r="G116" s="26"/>
      <c r="H116" s="26"/>
      <c r="I116" s="26"/>
      <c r="J116" s="26"/>
      <c r="K116" s="26"/>
    </row>
    <row r="117" spans="3:11" x14ac:dyDescent="0.2">
      <c r="C117" s="26"/>
      <c r="F117" s="26"/>
      <c r="G117" s="26"/>
      <c r="H117" s="26"/>
      <c r="I117" s="26"/>
      <c r="J117" s="26"/>
      <c r="K117" s="26"/>
    </row>
    <row r="118" spans="3:11" x14ac:dyDescent="0.2">
      <c r="C118" s="26"/>
      <c r="F118" s="26"/>
      <c r="G118" s="26"/>
      <c r="H118" s="26"/>
      <c r="I118" s="26"/>
      <c r="J118" s="26"/>
      <c r="K118" s="26"/>
    </row>
    <row r="119" spans="3:11" x14ac:dyDescent="0.2">
      <c r="C119" s="26"/>
      <c r="F119" s="26"/>
      <c r="G119" s="26"/>
      <c r="H119" s="26"/>
      <c r="I119" s="26"/>
      <c r="J119" s="26"/>
      <c r="K119" s="26"/>
    </row>
    <row r="120" spans="3:11" x14ac:dyDescent="0.2">
      <c r="C120" s="26"/>
      <c r="F120" s="26"/>
      <c r="G120" s="26"/>
      <c r="H120" s="26"/>
      <c r="I120" s="26"/>
      <c r="J120" s="26"/>
      <c r="K120" s="26"/>
    </row>
    <row r="121" spans="3:11" x14ac:dyDescent="0.2">
      <c r="C121" s="26"/>
      <c r="F121" s="26"/>
      <c r="G121" s="26"/>
      <c r="H121" s="26"/>
      <c r="I121" s="26"/>
      <c r="J121" s="26"/>
      <c r="K121" s="26"/>
    </row>
    <row r="122" spans="3:11" x14ac:dyDescent="0.2">
      <c r="C122" s="26"/>
      <c r="F122" s="26"/>
      <c r="G122" s="26"/>
      <c r="H122" s="26"/>
      <c r="I122" s="26"/>
      <c r="J122" s="26"/>
      <c r="K122" s="26"/>
    </row>
    <row r="123" spans="3:11" x14ac:dyDescent="0.2">
      <c r="C123" s="26"/>
      <c r="F123" s="26"/>
      <c r="G123" s="26"/>
      <c r="H123" s="26"/>
      <c r="I123" s="26"/>
      <c r="J123" s="26"/>
      <c r="K123" s="26"/>
    </row>
    <row r="124" spans="3:11" x14ac:dyDescent="0.2">
      <c r="C124" s="26"/>
      <c r="F124" s="26"/>
      <c r="G124" s="26"/>
      <c r="H124" s="26"/>
      <c r="I124" s="26"/>
      <c r="J124" s="26"/>
      <c r="K124" s="26"/>
    </row>
    <row r="125" spans="3:11" x14ac:dyDescent="0.2">
      <c r="C125" s="26"/>
      <c r="F125" s="26"/>
      <c r="G125" s="26"/>
      <c r="H125" s="26"/>
      <c r="I125" s="26"/>
      <c r="J125" s="26"/>
      <c r="K125" s="26"/>
    </row>
    <row r="126" spans="3:11" x14ac:dyDescent="0.2">
      <c r="C126" s="26"/>
      <c r="F126" s="26"/>
      <c r="G126" s="26"/>
      <c r="H126" s="26"/>
      <c r="I126" s="26"/>
      <c r="J126" s="26"/>
      <c r="K126" s="26"/>
    </row>
    <row r="127" spans="3:11" x14ac:dyDescent="0.2">
      <c r="C127" s="26"/>
      <c r="F127" s="26"/>
      <c r="G127" s="26"/>
      <c r="H127" s="26"/>
      <c r="I127" s="26"/>
      <c r="J127" s="26"/>
      <c r="K127" s="26"/>
    </row>
    <row r="128" spans="3:11" x14ac:dyDescent="0.2">
      <c r="C128" s="26"/>
      <c r="F128" s="26"/>
      <c r="G128" s="26"/>
      <c r="H128" s="26"/>
      <c r="I128" s="26"/>
      <c r="J128" s="26"/>
      <c r="K128" s="26"/>
    </row>
    <row r="129" spans="3:11" x14ac:dyDescent="0.2">
      <c r="C129" s="26"/>
      <c r="F129" s="26"/>
      <c r="G129" s="26"/>
      <c r="H129" s="26"/>
      <c r="I129" s="26"/>
      <c r="J129" s="26"/>
      <c r="K129" s="26"/>
    </row>
    <row r="130" spans="3:11" x14ac:dyDescent="0.2">
      <c r="C130" s="26"/>
      <c r="F130" s="26"/>
      <c r="G130" s="26"/>
      <c r="H130" s="26"/>
      <c r="I130" s="26"/>
      <c r="J130" s="26"/>
      <c r="K130" s="26"/>
    </row>
    <row r="131" spans="3:11" x14ac:dyDescent="0.2">
      <c r="C131" s="26"/>
      <c r="F131" s="26"/>
      <c r="G131" s="26"/>
      <c r="H131" s="26"/>
      <c r="I131" s="26"/>
      <c r="J131" s="26"/>
      <c r="K131" s="26"/>
    </row>
    <row r="132" spans="3:11" x14ac:dyDescent="0.2">
      <c r="C132" s="26"/>
      <c r="F132" s="26"/>
      <c r="G132" s="26"/>
      <c r="H132" s="26"/>
      <c r="I132" s="26"/>
      <c r="J132" s="26"/>
      <c r="K132" s="26"/>
    </row>
    <row r="133" spans="3:11" x14ac:dyDescent="0.2">
      <c r="C133" s="26"/>
      <c r="F133" s="26"/>
      <c r="G133" s="26"/>
      <c r="H133" s="26"/>
      <c r="I133" s="26"/>
      <c r="J133" s="26"/>
      <c r="K133" s="26"/>
    </row>
    <row r="134" spans="3:11" x14ac:dyDescent="0.2">
      <c r="C134" s="26"/>
      <c r="F134" s="26"/>
      <c r="G134" s="26"/>
      <c r="H134" s="26"/>
      <c r="I134" s="26"/>
      <c r="J134" s="26"/>
      <c r="K134" s="26"/>
    </row>
    <row r="135" spans="3:11" x14ac:dyDescent="0.2">
      <c r="C135" s="26"/>
      <c r="F135" s="26"/>
      <c r="G135" s="26"/>
      <c r="H135" s="26"/>
      <c r="I135" s="26"/>
      <c r="J135" s="26"/>
      <c r="K135" s="26"/>
    </row>
    <row r="136" spans="3:11" x14ac:dyDescent="0.2">
      <c r="C136" s="26"/>
      <c r="F136" s="26"/>
      <c r="G136" s="26"/>
      <c r="H136" s="26"/>
      <c r="I136" s="26"/>
      <c r="J136" s="26"/>
      <c r="K136" s="26"/>
    </row>
    <row r="137" spans="3:11" x14ac:dyDescent="0.2">
      <c r="C137" s="26"/>
      <c r="F137" s="26"/>
      <c r="G137" s="26"/>
      <c r="H137" s="26"/>
      <c r="I137" s="26"/>
      <c r="J137" s="26"/>
      <c r="K137" s="26"/>
    </row>
    <row r="138" spans="3:11" x14ac:dyDescent="0.2">
      <c r="C138" s="26"/>
      <c r="F138" s="26"/>
      <c r="G138" s="26"/>
      <c r="H138" s="26"/>
      <c r="I138" s="26"/>
      <c r="J138" s="26"/>
      <c r="K138" s="26"/>
    </row>
    <row r="139" spans="3:11" x14ac:dyDescent="0.2">
      <c r="C139" s="26"/>
      <c r="F139" s="26"/>
      <c r="G139" s="26"/>
      <c r="H139" s="26"/>
      <c r="I139" s="26"/>
      <c r="J139" s="26"/>
      <c r="K139" s="26"/>
    </row>
    <row r="140" spans="3:11" x14ac:dyDescent="0.2">
      <c r="C140" s="26"/>
      <c r="F140" s="26"/>
      <c r="G140" s="26"/>
      <c r="H140" s="26"/>
      <c r="I140" s="26"/>
      <c r="J140" s="26"/>
      <c r="K140" s="26"/>
    </row>
    <row r="141" spans="3:11" x14ac:dyDescent="0.2">
      <c r="C141" s="26"/>
      <c r="F141" s="26"/>
      <c r="G141" s="26"/>
      <c r="H141" s="26"/>
      <c r="I141" s="26"/>
      <c r="J141" s="26"/>
      <c r="K141" s="26"/>
    </row>
    <row r="142" spans="3:11" x14ac:dyDescent="0.2">
      <c r="C142" s="26"/>
      <c r="F142" s="26"/>
      <c r="G142" s="26"/>
      <c r="H142" s="26"/>
      <c r="I142" s="26"/>
      <c r="J142" s="26"/>
      <c r="K142" s="26"/>
    </row>
    <row r="143" spans="3:11" x14ac:dyDescent="0.2">
      <c r="C143" s="26"/>
      <c r="F143" s="26"/>
      <c r="G143" s="26"/>
      <c r="H143" s="26"/>
      <c r="I143" s="26"/>
      <c r="J143" s="26"/>
      <c r="K143" s="26"/>
    </row>
    <row r="144" spans="3:11" x14ac:dyDescent="0.2">
      <c r="C144" s="26"/>
      <c r="F144" s="26"/>
      <c r="G144" s="26"/>
      <c r="H144" s="26"/>
      <c r="I144" s="26"/>
      <c r="J144" s="26"/>
      <c r="K144" s="26"/>
    </row>
    <row r="145" spans="3:11" x14ac:dyDescent="0.2">
      <c r="C145" s="26"/>
      <c r="F145" s="26"/>
      <c r="G145" s="26"/>
      <c r="H145" s="26"/>
      <c r="I145" s="26"/>
      <c r="J145" s="26"/>
      <c r="K145" s="26"/>
    </row>
    <row r="146" spans="3:11" x14ac:dyDescent="0.2">
      <c r="C146" s="26"/>
      <c r="F146" s="26"/>
      <c r="G146" s="26"/>
      <c r="H146" s="26"/>
      <c r="I146" s="26"/>
      <c r="J146" s="26"/>
      <c r="K146" s="26"/>
    </row>
    <row r="147" spans="3:11" x14ac:dyDescent="0.2">
      <c r="C147" s="26"/>
      <c r="F147" s="26"/>
      <c r="G147" s="26"/>
      <c r="H147" s="26"/>
      <c r="I147" s="26"/>
      <c r="J147" s="26"/>
      <c r="K147" s="26"/>
    </row>
    <row r="148" spans="3:11" x14ac:dyDescent="0.2">
      <c r="C148" s="26"/>
      <c r="F148" s="26"/>
      <c r="G148" s="26"/>
      <c r="H148" s="26"/>
      <c r="I148" s="26"/>
      <c r="J148" s="26"/>
      <c r="K148" s="26"/>
    </row>
    <row r="149" spans="3:11" x14ac:dyDescent="0.2">
      <c r="C149" s="26"/>
      <c r="F149" s="26"/>
      <c r="G149" s="26"/>
      <c r="H149" s="26"/>
      <c r="I149" s="26"/>
      <c r="J149" s="26"/>
      <c r="K149" s="26"/>
    </row>
    <row r="150" spans="3:11" x14ac:dyDescent="0.2">
      <c r="C150" s="26"/>
      <c r="F150" s="26"/>
      <c r="G150" s="26"/>
      <c r="H150" s="26"/>
      <c r="I150" s="26"/>
      <c r="J150" s="26"/>
      <c r="K150" s="26"/>
    </row>
    <row r="151" spans="3:11" x14ac:dyDescent="0.2">
      <c r="C151" s="26"/>
      <c r="F151" s="26"/>
      <c r="G151" s="26"/>
      <c r="H151" s="26"/>
      <c r="I151" s="26"/>
      <c r="J151" s="26"/>
      <c r="K151" s="26"/>
    </row>
    <row r="152" spans="3:11" x14ac:dyDescent="0.2">
      <c r="C152" s="26"/>
      <c r="F152" s="26"/>
      <c r="G152" s="26"/>
      <c r="H152" s="26"/>
      <c r="I152" s="26"/>
      <c r="J152" s="26"/>
      <c r="K152" s="26"/>
    </row>
    <row r="153" spans="3:11" x14ac:dyDescent="0.2">
      <c r="C153" s="26"/>
      <c r="F153" s="26"/>
      <c r="G153" s="26"/>
      <c r="H153" s="26"/>
      <c r="I153" s="26"/>
      <c r="J153" s="26"/>
      <c r="K153" s="26"/>
    </row>
    <row r="154" spans="3:11" x14ac:dyDescent="0.2">
      <c r="C154" s="26"/>
      <c r="F154" s="26"/>
      <c r="G154" s="26"/>
      <c r="H154" s="26"/>
      <c r="I154" s="26"/>
      <c r="J154" s="26"/>
      <c r="K154" s="26"/>
    </row>
    <row r="155" spans="3:11" x14ac:dyDescent="0.2">
      <c r="C155" s="26"/>
      <c r="F155" s="26"/>
      <c r="G155" s="26"/>
      <c r="H155" s="26"/>
      <c r="I155" s="26"/>
      <c r="J155" s="26"/>
      <c r="K155" s="26"/>
    </row>
    <row r="156" spans="3:11" x14ac:dyDescent="0.2">
      <c r="C156" s="26"/>
      <c r="F156" s="26"/>
      <c r="G156" s="26"/>
      <c r="H156" s="26"/>
      <c r="I156" s="26"/>
      <c r="J156" s="26"/>
      <c r="K156" s="26"/>
    </row>
    <row r="157" spans="3:11" x14ac:dyDescent="0.2">
      <c r="C157" s="26"/>
      <c r="F157" s="26"/>
      <c r="G157" s="26"/>
      <c r="H157" s="26"/>
      <c r="I157" s="26"/>
      <c r="J157" s="26"/>
      <c r="K157" s="26"/>
    </row>
    <row r="158" spans="3:11" x14ac:dyDescent="0.2">
      <c r="C158" s="26"/>
      <c r="F158" s="26"/>
      <c r="G158" s="26"/>
      <c r="H158" s="26"/>
      <c r="I158" s="26"/>
      <c r="J158" s="26"/>
      <c r="K158" s="26"/>
    </row>
    <row r="159" spans="3:11" x14ac:dyDescent="0.2">
      <c r="C159" s="26"/>
      <c r="F159" s="26"/>
      <c r="G159" s="26"/>
      <c r="H159" s="26"/>
      <c r="I159" s="26"/>
      <c r="J159" s="26"/>
      <c r="K159" s="26"/>
    </row>
    <row r="160" spans="3:11" x14ac:dyDescent="0.2">
      <c r="C160" s="26"/>
      <c r="F160" s="26"/>
      <c r="G160" s="26"/>
      <c r="H160" s="26"/>
      <c r="I160" s="26"/>
      <c r="J160" s="26"/>
      <c r="K160" s="26"/>
    </row>
    <row r="161" spans="3:11" x14ac:dyDescent="0.2">
      <c r="C161" s="26"/>
      <c r="F161" s="26"/>
      <c r="G161" s="26"/>
      <c r="H161" s="26"/>
      <c r="I161" s="26"/>
      <c r="J161" s="26"/>
      <c r="K161" s="26"/>
    </row>
    <row r="162" spans="3:11" x14ac:dyDescent="0.2">
      <c r="C162" s="26"/>
      <c r="F162" s="26"/>
      <c r="G162" s="26"/>
      <c r="H162" s="26"/>
      <c r="I162" s="26"/>
      <c r="J162" s="26"/>
      <c r="K162" s="26"/>
    </row>
    <row r="163" spans="3:11" x14ac:dyDescent="0.2">
      <c r="C163" s="26"/>
      <c r="F163" s="26"/>
      <c r="G163" s="26"/>
      <c r="H163" s="26"/>
      <c r="I163" s="26"/>
      <c r="J163" s="26"/>
      <c r="K163" s="26"/>
    </row>
    <row r="164" spans="3:11" x14ac:dyDescent="0.2">
      <c r="C164" s="26"/>
      <c r="F164" s="26"/>
      <c r="G164" s="26"/>
      <c r="H164" s="26"/>
      <c r="I164" s="26"/>
      <c r="J164" s="26"/>
      <c r="K164" s="26"/>
    </row>
    <row r="165" spans="3:11" x14ac:dyDescent="0.2">
      <c r="C165" s="26"/>
      <c r="F165" s="26"/>
      <c r="G165" s="26"/>
      <c r="H165" s="26"/>
      <c r="I165" s="26"/>
      <c r="J165" s="26"/>
      <c r="K165" s="26"/>
    </row>
    <row r="166" spans="3:11" x14ac:dyDescent="0.2">
      <c r="C166" s="26"/>
      <c r="F166" s="26"/>
      <c r="G166" s="26"/>
      <c r="H166" s="26"/>
      <c r="I166" s="26"/>
      <c r="J166" s="26"/>
      <c r="K166" s="26"/>
    </row>
    <row r="167" spans="3:11" x14ac:dyDescent="0.2">
      <c r="C167" s="26"/>
      <c r="F167" s="26"/>
      <c r="G167" s="26"/>
      <c r="H167" s="26"/>
      <c r="I167" s="26"/>
      <c r="J167" s="26"/>
      <c r="K167" s="26"/>
    </row>
    <row r="168" spans="3:11" x14ac:dyDescent="0.2">
      <c r="C168" s="26"/>
      <c r="F168" s="26"/>
      <c r="G168" s="26"/>
      <c r="H168" s="26"/>
      <c r="I168" s="26"/>
      <c r="J168" s="26"/>
      <c r="K168" s="26"/>
    </row>
    <row r="169" spans="3:11" x14ac:dyDescent="0.2">
      <c r="C169" s="26"/>
      <c r="F169" s="26"/>
      <c r="G169" s="26"/>
      <c r="H169" s="26"/>
      <c r="I169" s="26"/>
      <c r="J169" s="26"/>
      <c r="K169" s="26"/>
    </row>
    <row r="170" spans="3:11" x14ac:dyDescent="0.2">
      <c r="C170" s="26"/>
      <c r="F170" s="26"/>
      <c r="G170" s="26"/>
      <c r="H170" s="26"/>
      <c r="I170" s="26"/>
      <c r="J170" s="26"/>
      <c r="K170" s="26"/>
    </row>
    <row r="171" spans="3:11" x14ac:dyDescent="0.2">
      <c r="C171" s="26"/>
      <c r="F171" s="26"/>
      <c r="G171" s="26"/>
      <c r="H171" s="26"/>
      <c r="I171" s="26"/>
      <c r="J171" s="26"/>
      <c r="K171" s="26"/>
    </row>
    <row r="172" spans="3:11" x14ac:dyDescent="0.2">
      <c r="C172" s="26"/>
      <c r="F172" s="26"/>
      <c r="G172" s="26"/>
      <c r="H172" s="26"/>
      <c r="I172" s="26"/>
      <c r="J172" s="26"/>
      <c r="K172" s="26"/>
    </row>
    <row r="173" spans="3:11" x14ac:dyDescent="0.2">
      <c r="C173" s="26"/>
      <c r="F173" s="26"/>
      <c r="G173" s="26"/>
      <c r="H173" s="26"/>
      <c r="I173" s="26"/>
      <c r="J173" s="26"/>
      <c r="K173" s="26"/>
    </row>
    <row r="174" spans="3:11" x14ac:dyDescent="0.2">
      <c r="C174" s="26"/>
      <c r="F174" s="26"/>
      <c r="G174" s="26"/>
      <c r="H174" s="26"/>
      <c r="I174" s="26"/>
      <c r="J174" s="26"/>
      <c r="K174" s="26"/>
    </row>
    <row r="175" spans="3:11" x14ac:dyDescent="0.2">
      <c r="C175" s="26"/>
      <c r="F175" s="26"/>
      <c r="G175" s="26"/>
      <c r="H175" s="26"/>
      <c r="I175" s="26"/>
      <c r="J175" s="26"/>
      <c r="K175" s="26"/>
    </row>
    <row r="176" spans="3:11" x14ac:dyDescent="0.2">
      <c r="C176" s="26"/>
      <c r="F176" s="26"/>
      <c r="G176" s="26"/>
      <c r="H176" s="26"/>
      <c r="I176" s="26"/>
      <c r="J176" s="26"/>
      <c r="K176" s="26"/>
    </row>
    <row r="177" spans="1:11" x14ac:dyDescent="0.2">
      <c r="C177" s="26"/>
      <c r="F177" s="26"/>
      <c r="G177" s="26"/>
      <c r="H177" s="26"/>
      <c r="I177" s="26"/>
      <c r="J177" s="26"/>
      <c r="K177" s="26"/>
    </row>
    <row r="178" spans="1:11" x14ac:dyDescent="0.2">
      <c r="C178" s="26"/>
      <c r="F178" s="26"/>
      <c r="G178" s="26"/>
      <c r="H178" s="26"/>
      <c r="I178" s="26"/>
      <c r="J178" s="26"/>
      <c r="K178" s="26"/>
    </row>
    <row r="179" spans="1:11" x14ac:dyDescent="0.2">
      <c r="C179" s="26"/>
      <c r="F179" s="26"/>
      <c r="G179" s="26"/>
      <c r="H179" s="26"/>
      <c r="I179" s="26"/>
      <c r="J179" s="26"/>
      <c r="K179" s="26"/>
    </row>
    <row r="180" spans="1:11" s="28" customFormat="1" x14ac:dyDescent="0.2">
      <c r="A180" s="27"/>
      <c r="B180" s="27"/>
      <c r="C180" s="27"/>
      <c r="E180" s="18"/>
      <c r="F180" s="27"/>
      <c r="G180" s="27"/>
      <c r="H180" s="27"/>
      <c r="I180" s="27"/>
      <c r="J180" s="27"/>
      <c r="K180" s="27"/>
    </row>
  </sheetData>
  <mergeCells count="35">
    <mergeCell ref="AI1:AI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178"/>
  <sheetViews>
    <sheetView topLeftCell="U1" zoomScaleNormal="100" workbookViewId="0">
      <selection activeCell="AG14" sqref="AG14"/>
    </sheetView>
  </sheetViews>
  <sheetFormatPr defaultRowHeight="12" x14ac:dyDescent="0.2"/>
  <cols>
    <col min="1" max="1" width="3.28515625" style="25" bestFit="1" customWidth="1"/>
    <col min="2" max="2" width="23.140625" style="25" customWidth="1"/>
    <col min="3" max="3" width="10" style="25" customWidth="1"/>
    <col min="4" max="4" width="10" style="1" customWidth="1"/>
    <col min="5" max="5" width="9.7109375" style="18" bestFit="1" customWidth="1"/>
    <col min="6" max="6" width="7" style="25" bestFit="1" customWidth="1"/>
    <col min="7" max="7" width="6.7109375" style="25" bestFit="1" customWidth="1"/>
    <col min="8" max="8" width="7.5703125" style="25" bestFit="1" customWidth="1"/>
    <col min="9" max="10" width="6.7109375" style="25" bestFit="1" customWidth="1"/>
    <col min="11" max="11" width="6.5703125" style="25" bestFit="1" customWidth="1"/>
    <col min="12" max="12" width="7.42578125" style="1" bestFit="1" customWidth="1"/>
    <col min="13" max="16" width="6.5703125" style="1" bestFit="1" customWidth="1"/>
    <col min="17" max="17" width="7.42578125" style="1" bestFit="1" customWidth="1"/>
    <col min="18" max="18" width="6.5703125" style="1" bestFit="1" customWidth="1"/>
    <col min="19" max="19" width="7.7109375" style="1" bestFit="1" customWidth="1"/>
    <col min="20" max="20" width="9.85546875" style="1" bestFit="1" customWidth="1"/>
    <col min="21" max="21" width="7.5703125" style="1" bestFit="1" customWidth="1"/>
    <col min="22" max="24" width="7.42578125" style="1" bestFit="1" customWidth="1"/>
    <col min="25" max="25" width="6.85546875" style="1" bestFit="1" customWidth="1"/>
    <col min="26" max="26" width="8.42578125" style="1" bestFit="1" customWidth="1"/>
    <col min="27" max="28" width="7.42578125" style="1" bestFit="1" customWidth="1"/>
    <col min="29" max="29" width="6.5703125" style="1" bestFit="1" customWidth="1"/>
    <col min="30" max="31" width="7.42578125" style="1" bestFit="1" customWidth="1"/>
    <col min="32" max="32" width="6.5703125" style="1" bestFit="1" customWidth="1"/>
    <col min="33" max="33" width="8.140625" style="1" bestFit="1" customWidth="1"/>
    <col min="34" max="34" width="6.5703125" style="1" bestFit="1" customWidth="1"/>
    <col min="35" max="35" width="7.85546875" style="1" bestFit="1" customWidth="1"/>
    <col min="36" max="16384" width="9.140625" style="1"/>
  </cols>
  <sheetData>
    <row r="1" spans="1:35" ht="90.75" customHeight="1" x14ac:dyDescent="0.2">
      <c r="A1" s="49" t="s">
        <v>0</v>
      </c>
      <c r="B1" s="49" t="s">
        <v>64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8" t="s">
        <v>9</v>
      </c>
      <c r="L1" s="48" t="s">
        <v>10</v>
      </c>
      <c r="M1" s="48" t="s">
        <v>11</v>
      </c>
      <c r="N1" s="48" t="s">
        <v>12</v>
      </c>
      <c r="O1" s="48" t="s">
        <v>13</v>
      </c>
      <c r="P1" s="48" t="s">
        <v>14</v>
      </c>
      <c r="Q1" s="48" t="s">
        <v>15</v>
      </c>
      <c r="R1" s="51" t="s">
        <v>16</v>
      </c>
      <c r="S1" s="51" t="s">
        <v>17</v>
      </c>
      <c r="T1" s="51" t="s">
        <v>18</v>
      </c>
      <c r="U1" s="51" t="s">
        <v>19</v>
      </c>
      <c r="V1" s="51" t="s">
        <v>20</v>
      </c>
      <c r="W1" s="50" t="s">
        <v>21</v>
      </c>
      <c r="X1" s="50" t="s">
        <v>22</v>
      </c>
      <c r="Y1" s="50" t="s">
        <v>23</v>
      </c>
      <c r="Z1" s="50" t="s">
        <v>24</v>
      </c>
      <c r="AA1" s="50" t="s">
        <v>25</v>
      </c>
      <c r="AB1" s="50" t="s">
        <v>26</v>
      </c>
      <c r="AC1" s="52" t="s">
        <v>27</v>
      </c>
      <c r="AD1" s="52" t="s">
        <v>28</v>
      </c>
      <c r="AE1" s="52" t="s">
        <v>29</v>
      </c>
      <c r="AF1" s="50" t="s">
        <v>30</v>
      </c>
      <c r="AG1" s="50" t="s">
        <v>31</v>
      </c>
      <c r="AH1" s="50" t="s">
        <v>32</v>
      </c>
      <c r="AI1" s="50" t="s">
        <v>33</v>
      </c>
    </row>
    <row r="2" spans="1:35" s="2" customFormat="1" ht="12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8"/>
      <c r="L2" s="48"/>
      <c r="M2" s="48"/>
      <c r="N2" s="48"/>
      <c r="O2" s="48"/>
      <c r="P2" s="48"/>
      <c r="Q2" s="48"/>
      <c r="R2" s="51"/>
      <c r="S2" s="51"/>
      <c r="T2" s="51"/>
      <c r="U2" s="51"/>
      <c r="V2" s="51"/>
      <c r="W2" s="50"/>
      <c r="X2" s="50"/>
      <c r="Y2" s="50"/>
      <c r="Z2" s="50"/>
      <c r="AA2" s="50"/>
      <c r="AB2" s="50"/>
      <c r="AC2" s="52"/>
      <c r="AD2" s="52"/>
      <c r="AE2" s="52"/>
      <c r="AF2" s="50"/>
      <c r="AG2" s="50"/>
      <c r="AH2" s="50"/>
      <c r="AI2" s="50"/>
    </row>
    <row r="3" spans="1:35" s="2" customFormat="1" ht="12.75" customHeight="1" x14ac:dyDescent="0.25">
      <c r="A3" s="3">
        <v>1</v>
      </c>
      <c r="B3" s="4" t="s">
        <v>34</v>
      </c>
      <c r="C3" s="5">
        <v>3502</v>
      </c>
      <c r="D3" s="6">
        <v>14.33</v>
      </c>
      <c r="E3" s="29">
        <f>(PEMBOBOTAN!E3-PEMBOBOTAN!E$20)/PEMBOBOTAN!E$22</f>
        <v>0.44798054296508366</v>
      </c>
      <c r="F3" s="29">
        <f>(PEMBOBOTAN!F3-PEMBOBOTAN!F$20)/PEMBOBOTAN!F$22</f>
        <v>0.44477960189615673</v>
      </c>
      <c r="G3" s="29">
        <f>(PEMBOBOTAN!G3-PEMBOBOTAN!G$20)/PEMBOBOTAN!G$22</f>
        <v>0</v>
      </c>
      <c r="H3" s="29">
        <f>(PEMBOBOTAN!H3-PEMBOBOTAN!H$20)/PEMBOBOTAN!H$22</f>
        <v>0.44440983079509122</v>
      </c>
      <c r="I3" s="29">
        <f>(PEMBOBOTAN!I3-PEMBOBOTAN!I$20)/PEMBOBOTAN!I$22</f>
        <v>0.44477960189615673</v>
      </c>
      <c r="J3" s="29">
        <f>(PEMBOBOTAN!J3-PEMBOBOTAN!J$20)/PEMBOBOTAN!J$22</f>
        <v>0.44653845185332403</v>
      </c>
      <c r="K3" s="29">
        <f>(PEMBOBOTAN!K3-PEMBOBOTAN!K$20)/PEMBOBOTAN!K$22</f>
        <v>0.72914029488175547</v>
      </c>
      <c r="L3" s="29">
        <f>(PEMBOBOTAN!L3-PEMBOBOTAN!L$20)/PEMBOBOTAN!L$22</f>
        <v>2.8419928002940256</v>
      </c>
      <c r="M3" s="29">
        <f>(PEMBOBOTAN!M3-PEMBOBOTAN!M$20)/PEMBOBOTAN!M$22</f>
        <v>1.098588436005103</v>
      </c>
      <c r="N3" s="29">
        <f>(PEMBOBOTAN!N3-PEMBOBOTAN!N$20)/PEMBOBOTAN!N$22</f>
        <v>1.4209964001470128</v>
      </c>
      <c r="O3" s="29">
        <f>(PEMBOBOTAN!O3-PEMBOBOTAN!O$20)/PEMBOBOTAN!O$22</f>
        <v>0.71221231161191956</v>
      </c>
      <c r="P3" s="29">
        <f>(PEMBOBOTAN!P3-PEMBOBOTAN!P$20)/PEMBOBOTAN!P$22</f>
        <v>1.6201851746019649</v>
      </c>
      <c r="Q3" s="29">
        <f>(PEMBOBOTAN!Q3-PEMBOBOTAN!Q$20)/PEMBOBOTAN!Q$22</f>
        <v>0</v>
      </c>
      <c r="R3" s="29">
        <f>(PEMBOBOTAN!R3-PEMBOBOTAN!R$20)/PEMBOBOTAN!R$22</f>
        <v>0.12418949926374434</v>
      </c>
      <c r="S3" s="29">
        <f>(PEMBOBOTAN!S3-PEMBOBOTAN!S$20)/PEMBOBOTAN!S$22</f>
        <v>1.9539117391369931</v>
      </c>
      <c r="T3" s="29">
        <f>(PEMBOBOTAN!T3-PEMBOBOTAN!T$20)/PEMBOBOTAN!T$22</f>
        <v>0</v>
      </c>
      <c r="U3" s="29">
        <f>(PEMBOBOTAN!U3-PEMBOBOTAN!U$20)/PEMBOBOTAN!U$22</f>
        <v>0</v>
      </c>
      <c r="V3" s="29">
        <f>(PEMBOBOTAN!V3-PEMBOBOTAN!V$20)/PEMBOBOTAN!V$22</f>
        <v>1.6845883288916133</v>
      </c>
      <c r="W3" s="29">
        <f>(PEMBOBOTAN!W3-PEMBOBOTAN!W$20)/PEMBOBOTAN!W$22</f>
        <v>0</v>
      </c>
      <c r="X3" s="29">
        <f>(PEMBOBOTAN!X3-PEMBOBOTAN!X$20)/PEMBOBOTAN!X$22</f>
        <v>0</v>
      </c>
      <c r="Y3" s="29">
        <f>(PEMBOBOTAN!Y3-PEMBOBOTAN!Y$20)/PEMBOBOTAN!Y$22</f>
        <v>3.8729833462074139</v>
      </c>
      <c r="Z3" s="29">
        <f>(PEMBOBOTAN!Z3-PEMBOBOTAN!Z$20)/PEMBOBOTAN!Z$22</f>
        <v>1.7008265697102865</v>
      </c>
      <c r="AA3" s="29">
        <f>(PEMBOBOTAN!AA3-PEMBOBOTAN!AA$20)/PEMBOBOTAN!AA$22</f>
        <v>0</v>
      </c>
      <c r="AB3" s="29">
        <f>(PEMBOBOTAN!AB3-PEMBOBOTAN!AB$20)/PEMBOBOTAN!AB$22</f>
        <v>2</v>
      </c>
      <c r="AC3" s="29">
        <f>(PEMBOBOTAN!AC3-PEMBOBOTAN!AC$20)/PEMBOBOTAN!AC$22</f>
        <v>0.90926984638406816</v>
      </c>
      <c r="AD3" s="29">
        <f>(PEMBOBOTAN!AD3-PEMBOBOTAN!AD$20)/PEMBOBOTAN!AD$22</f>
        <v>0.18870144536425618</v>
      </c>
      <c r="AE3" s="29">
        <f>(PEMBOBOTAN!AE3-PEMBOBOTAN!AE$20)/PEMBOBOTAN!AE$22</f>
        <v>0.36090028016184056</v>
      </c>
      <c r="AF3" s="29">
        <f>(PEMBOBOTAN!AF3-PEMBOBOTAN!AF$20)/PEMBOBOTAN!AF$22</f>
        <v>0.88355483416787028</v>
      </c>
      <c r="AG3" s="29">
        <f>(PEMBOBOTAN!AG3-PEMBOBOTAN!AG$20)/PEMBOBOTAN!AG$22</f>
        <v>0.76342234561920019</v>
      </c>
      <c r="AH3" s="29">
        <f>(PEMBOBOTAN!AH3-PEMBOBOTAN!AH$20)/PEMBOBOTAN!AH$22</f>
        <v>1.307234010991785</v>
      </c>
      <c r="AI3" s="29">
        <f>(PEMBOBOTAN!AI3-PEMBOBOTAN!AI$20)/PEMBOBOTAN!AI$22</f>
        <v>0.70324534712388831</v>
      </c>
    </row>
    <row r="4" spans="1:35" s="2" customFormat="1" ht="12.75" customHeight="1" x14ac:dyDescent="0.25">
      <c r="A4" s="3">
        <f>A3+1</f>
        <v>2</v>
      </c>
      <c r="B4" s="4" t="s">
        <v>35</v>
      </c>
      <c r="C4" s="5">
        <v>1588</v>
      </c>
      <c r="D4" s="6">
        <v>12.61</v>
      </c>
      <c r="E4" s="29">
        <f>(PEMBOBOTAN!E4-PEMBOBOTAN!E$20)/PEMBOBOTAN!E$22</f>
        <v>0.42650202378182617</v>
      </c>
      <c r="F4" s="29">
        <f>(PEMBOBOTAN!F4-PEMBOBOTAN!F$20)/PEMBOBOTAN!F$22</f>
        <v>0.44477960189615673</v>
      </c>
      <c r="G4" s="29">
        <f>(PEMBOBOTAN!G4-PEMBOBOTAN!G$20)/PEMBOBOTAN!G$22</f>
        <v>3.6014545963695812</v>
      </c>
      <c r="H4" s="29">
        <f>(PEMBOBOTAN!H4-PEMBOBOTAN!H$20)/PEMBOBOTAN!H$22</f>
        <v>0.44440983079509122</v>
      </c>
      <c r="I4" s="29">
        <f>(PEMBOBOTAN!I4-PEMBOBOTAN!I$20)/PEMBOBOTAN!I$22</f>
        <v>0.44477960189615673</v>
      </c>
      <c r="J4" s="29">
        <f>(PEMBOBOTAN!J4-PEMBOBOTAN!J$20)/PEMBOBOTAN!J$22</f>
        <v>0.44653845185332403</v>
      </c>
      <c r="K4" s="29">
        <f>(PEMBOBOTAN!K4-PEMBOBOTAN!K$20)/PEMBOBOTAN!K$22</f>
        <v>0</v>
      </c>
      <c r="L4" s="29">
        <f>(PEMBOBOTAN!L4-PEMBOBOTAN!L$20)/PEMBOBOTAN!L$22</f>
        <v>0</v>
      </c>
      <c r="M4" s="29">
        <f>(PEMBOBOTAN!M4-PEMBOBOTAN!M$20)/PEMBOBOTAN!M$22</f>
        <v>0</v>
      </c>
      <c r="N4" s="29">
        <f>(PEMBOBOTAN!N4-PEMBOBOTAN!N$20)/PEMBOBOTAN!N$22</f>
        <v>0</v>
      </c>
      <c r="O4" s="29">
        <f>(PEMBOBOTAN!O4-PEMBOBOTAN!O$20)/PEMBOBOTAN!O$22</f>
        <v>0</v>
      </c>
      <c r="P4" s="29">
        <f>(PEMBOBOTAN!P4-PEMBOBOTAN!P$20)/PEMBOBOTAN!P$22</f>
        <v>0</v>
      </c>
      <c r="Q4" s="29">
        <f>(PEMBOBOTAN!Q4-PEMBOBOTAN!Q$20)/PEMBOBOTAN!Q$22</f>
        <v>0</v>
      </c>
      <c r="R4" s="29">
        <f>(PEMBOBOTAN!R4-PEMBOBOTAN!R$20)/PEMBOBOTAN!R$22</f>
        <v>0.24837899852748868</v>
      </c>
      <c r="S4" s="29">
        <f>(PEMBOBOTAN!S4-PEMBOBOTAN!S$20)/PEMBOBOTAN!S$22</f>
        <v>0.15030090301053795</v>
      </c>
      <c r="T4" s="29">
        <f>(PEMBOBOTAN!T4-PEMBOBOTAN!T$20)/PEMBOBOTAN!T$22</f>
        <v>0</v>
      </c>
      <c r="U4" s="29">
        <f>(PEMBOBOTAN!U4-PEMBOBOTAN!U$20)/PEMBOBOTAN!U$22</f>
        <v>0</v>
      </c>
      <c r="V4" s="29">
        <f>(PEMBOBOTAN!V4-PEMBOBOTAN!V$20)/PEMBOBOTAN!V$22</f>
        <v>0</v>
      </c>
      <c r="W4" s="29">
        <f>(PEMBOBOTAN!W4-PEMBOBOTAN!W$20)/PEMBOBOTAN!W$22</f>
        <v>0</v>
      </c>
      <c r="X4" s="29">
        <f>(PEMBOBOTAN!X4-PEMBOBOTAN!X$20)/PEMBOBOTAN!X$22</f>
        <v>0</v>
      </c>
      <c r="Y4" s="29">
        <f>(PEMBOBOTAN!Y4-PEMBOBOTAN!Y$20)/PEMBOBOTAN!Y$22</f>
        <v>0</v>
      </c>
      <c r="Z4" s="29">
        <f>(PEMBOBOTAN!Z4-PEMBOBOTAN!Z$20)/PEMBOBOTAN!Z$22</f>
        <v>0</v>
      </c>
      <c r="AA4" s="29">
        <f>(PEMBOBOTAN!AA4-PEMBOBOTAN!AA$20)/PEMBOBOTAN!AA$22</f>
        <v>0.95553308590590924</v>
      </c>
      <c r="AB4" s="29">
        <f>(PEMBOBOTAN!AB4-PEMBOBOTAN!AB$20)/PEMBOBOTAN!AB$22</f>
        <v>1</v>
      </c>
      <c r="AC4" s="29">
        <f>(PEMBOBOTAN!AC4-PEMBOBOTAN!AC$20)/PEMBOBOTAN!AC$22</f>
        <v>0</v>
      </c>
      <c r="AD4" s="29">
        <f>(PEMBOBOTAN!AD4-PEMBOBOTAN!AD$20)/PEMBOBOTAN!AD$22</f>
        <v>0</v>
      </c>
      <c r="AE4" s="29">
        <f>(PEMBOBOTAN!AE4-PEMBOBOTAN!AE$20)/PEMBOBOTAN!AE$22</f>
        <v>0</v>
      </c>
      <c r="AF4" s="29">
        <f>(PEMBOBOTAN!AF4-PEMBOBOTAN!AF$20)/PEMBOBOTAN!AF$22</f>
        <v>0</v>
      </c>
      <c r="AG4" s="29">
        <f>(PEMBOBOTAN!AG4-PEMBOBOTAN!AG$20)/PEMBOBOTAN!AG$22</f>
        <v>0</v>
      </c>
      <c r="AH4" s="29">
        <f>(PEMBOBOTAN!AH4-PEMBOBOTAN!AH$20)/PEMBOBOTAN!AH$22</f>
        <v>0.29049644688706333</v>
      </c>
      <c r="AI4" s="29">
        <f>(PEMBOBOTAN!AI4-PEMBOBOTAN!AI$20)/PEMBOBOTAN!AI$22</f>
        <v>0</v>
      </c>
    </row>
    <row r="5" spans="1:35" s="2" customFormat="1" ht="12.75" customHeight="1" x14ac:dyDescent="0.25">
      <c r="A5" s="3">
        <f t="shared" ref="A5:A17" si="0">A4+1</f>
        <v>3</v>
      </c>
      <c r="B5" s="4" t="s">
        <v>36</v>
      </c>
      <c r="C5" s="5">
        <v>7682</v>
      </c>
      <c r="D5" s="6">
        <v>211.47</v>
      </c>
      <c r="E5" s="29">
        <f>(PEMBOBOTAN!E5-PEMBOBOTAN!E$20)/PEMBOBOTAN!E$22</f>
        <v>1.0736085426232176</v>
      </c>
      <c r="F5" s="29">
        <f>(PEMBOBOTAN!F5-PEMBOBOTAN!F$20)/PEMBOBOTAN!F$22</f>
        <v>1.1393200571647706</v>
      </c>
      <c r="G5" s="29">
        <f>(PEMBOBOTAN!G5-PEMBOBOTAN!G$20)/PEMBOBOTAN!G$22</f>
        <v>0</v>
      </c>
      <c r="H5" s="29">
        <f>(PEMBOBOTAN!H5-PEMBOBOTAN!H$20)/PEMBOBOTAN!H$22</f>
        <v>1.0570605261054669</v>
      </c>
      <c r="I5" s="29">
        <f>(PEMBOBOTAN!I5-PEMBOBOTAN!I$20)/PEMBOBOTAN!I$22</f>
        <v>1.1393200571647706</v>
      </c>
      <c r="J5" s="29">
        <f>(PEMBOBOTAN!J5-PEMBOBOTAN!J$20)/PEMBOBOTAN!J$22</f>
        <v>0.55761489175183843</v>
      </c>
      <c r="K5" s="29">
        <f>(PEMBOBOTAN!K5-PEMBOBOTAN!K$20)/PEMBOBOTAN!K$22</f>
        <v>2.9165611795270219</v>
      </c>
      <c r="L5" s="29">
        <f>(PEMBOBOTAN!L5-PEMBOBOTAN!L$20)/PEMBOBOTAN!L$22</f>
        <v>0</v>
      </c>
      <c r="M5" s="29">
        <f>(PEMBOBOTAN!M5-PEMBOBOTAN!M$20)/PEMBOBOTAN!M$22</f>
        <v>2.1971768720102061</v>
      </c>
      <c r="N5" s="29">
        <f>(PEMBOBOTAN!N5-PEMBOBOTAN!N$20)/PEMBOBOTAN!N$22</f>
        <v>4.2629892004410381</v>
      </c>
      <c r="O5" s="29">
        <f>(PEMBOBOTAN!O5-PEMBOBOTAN!O$20)/PEMBOBOTAN!O$22</f>
        <v>1.4244246232238391</v>
      </c>
      <c r="P5" s="29">
        <f>(PEMBOBOTAN!P5-PEMBOBOTAN!P$20)/PEMBOBOTAN!P$22</f>
        <v>3.2403703492039297</v>
      </c>
      <c r="Q5" s="29">
        <f>(PEMBOBOTAN!Q5-PEMBOBOTAN!Q$20)/PEMBOBOTAN!Q$22</f>
        <v>0</v>
      </c>
      <c r="R5" s="29">
        <f>(PEMBOBOTAN!R5-PEMBOBOTAN!R$20)/PEMBOBOTAN!R$22</f>
        <v>1.1177054933736992</v>
      </c>
      <c r="S5" s="29">
        <f>(PEMBOBOTAN!S5-PEMBOBOTAN!S$20)/PEMBOBOTAN!S$22</f>
        <v>0.75150451505268967</v>
      </c>
      <c r="T5" s="29">
        <f>(PEMBOBOTAN!T5-PEMBOBOTAN!T$20)/PEMBOBOTAN!T$22</f>
        <v>2.0725478391232723</v>
      </c>
      <c r="U5" s="29">
        <f>(PEMBOBOTAN!U5-PEMBOBOTAN!U$20)/PEMBOBOTAN!U$22</f>
        <v>2.8419928002940256</v>
      </c>
      <c r="V5" s="29">
        <f>(PEMBOBOTAN!V5-PEMBOBOTAN!V$20)/PEMBOBOTAN!V$22</f>
        <v>1.6845883288916133</v>
      </c>
      <c r="W5" s="29">
        <f>(PEMBOBOTAN!W5-PEMBOBOTAN!W$20)/PEMBOBOTAN!W$22</f>
        <v>0</v>
      </c>
      <c r="X5" s="29">
        <f>(PEMBOBOTAN!X5-PEMBOBOTAN!X$20)/PEMBOBOTAN!X$22</f>
        <v>0</v>
      </c>
      <c r="Y5" s="29">
        <f>(PEMBOBOTAN!Y5-PEMBOBOTAN!Y$20)/PEMBOBOTAN!Y$22</f>
        <v>3.8729833462074139</v>
      </c>
      <c r="Z5" s="29">
        <f>(PEMBOBOTAN!Z5-PEMBOBOTAN!Z$20)/PEMBOBOTAN!Z$22</f>
        <v>2.126033212137858</v>
      </c>
      <c r="AA5" s="29">
        <f>(PEMBOBOTAN!AA5-PEMBOBOTAN!AA$20)/PEMBOBOTAN!AA$22</f>
        <v>0</v>
      </c>
      <c r="AB5" s="29">
        <f>(PEMBOBOTAN!AB5-PEMBOBOTAN!AB$20)/PEMBOBOTAN!AB$22</f>
        <v>0</v>
      </c>
      <c r="AC5" s="29">
        <f>(PEMBOBOTAN!AC5-PEMBOBOTAN!AC$20)/PEMBOBOTAN!AC$22</f>
        <v>1.8185396927681363</v>
      </c>
      <c r="AD5" s="29">
        <f>(PEMBOBOTAN!AD5-PEMBOBOTAN!AD$20)/PEMBOBOTAN!AD$22</f>
        <v>0.17760136034282936</v>
      </c>
      <c r="AE5" s="29">
        <f>(PEMBOBOTAN!AE5-PEMBOBOTAN!AE$20)/PEMBOBOTAN!AE$22</f>
        <v>0.96240074709824142</v>
      </c>
      <c r="AF5" s="29">
        <f>(PEMBOBOTAN!AF5-PEMBOBOTAN!AF$20)/PEMBOBOTAN!AF$22</f>
        <v>1.3253322512518055</v>
      </c>
      <c r="AG5" s="29">
        <f>(PEMBOBOTAN!AG5-PEMBOBOTAN!AG$20)/PEMBOBOTAN!AG$22</f>
        <v>0</v>
      </c>
      <c r="AH5" s="29">
        <f>(PEMBOBOTAN!AH5-PEMBOBOTAN!AH$20)/PEMBOBOTAN!AH$22</f>
        <v>2.1787233516529749</v>
      </c>
      <c r="AI5" s="29">
        <f>(PEMBOBOTAN!AI5-PEMBOBOTAN!AI$20)/PEMBOBOTAN!AI$22</f>
        <v>0.52743401034291626</v>
      </c>
    </row>
    <row r="6" spans="1:35" s="2" customFormat="1" ht="12.75" customHeight="1" x14ac:dyDescent="0.25">
      <c r="A6" s="3">
        <f t="shared" si="0"/>
        <v>4</v>
      </c>
      <c r="B6" s="4" t="s">
        <v>37</v>
      </c>
      <c r="C6" s="5">
        <v>3480</v>
      </c>
      <c r="D6" s="6">
        <v>235.7</v>
      </c>
      <c r="E6" s="29">
        <f>(PEMBOBOTAN!E6-PEMBOBOTAN!E$20)/PEMBOBOTAN!E$22</f>
        <v>1.132169008584484</v>
      </c>
      <c r="F6" s="29">
        <f>(PEMBOBOTAN!F6-PEMBOBOTAN!F$20)/PEMBOBOTAN!F$22</f>
        <v>1.1108370557356515</v>
      </c>
      <c r="G6" s="29">
        <f>(PEMBOBOTAN!G6-PEMBOBOTAN!G$20)/PEMBOBOTAN!G$22</f>
        <v>0.43217455156434975</v>
      </c>
      <c r="H6" s="29">
        <f>(PEMBOBOTAN!H6-PEMBOBOTAN!H$20)/PEMBOBOTAN!H$22</f>
        <v>0.73994236827382687</v>
      </c>
      <c r="I6" s="29">
        <f>(PEMBOBOTAN!I6-PEMBOBOTAN!I$20)/PEMBOBOTAN!I$22</f>
        <v>1.1108370557356515</v>
      </c>
      <c r="J6" s="29">
        <f>(PEMBOBOTAN!J6-PEMBOBOTAN!J$20)/PEMBOBOTAN!J$22</f>
        <v>0</v>
      </c>
      <c r="K6" s="29">
        <f>(PEMBOBOTAN!K6-PEMBOBOTAN!K$20)/PEMBOBOTAN!K$22</f>
        <v>1.0937104423226331</v>
      </c>
      <c r="L6" s="29">
        <f>(PEMBOBOTAN!L6-PEMBOBOTAN!L$20)/PEMBOBOTAN!L$22</f>
        <v>0</v>
      </c>
      <c r="M6" s="29">
        <f>(PEMBOBOTAN!M6-PEMBOBOTAN!M$20)/PEMBOBOTAN!M$22</f>
        <v>1.098588436005103</v>
      </c>
      <c r="N6" s="29">
        <f>(PEMBOBOTAN!N6-PEMBOBOTAN!N$20)/PEMBOBOTAN!N$22</f>
        <v>1.4209964001470128</v>
      </c>
      <c r="O6" s="29">
        <f>(PEMBOBOTAN!O6-PEMBOBOTAN!O$20)/PEMBOBOTAN!O$22</f>
        <v>1.4244246232238391</v>
      </c>
      <c r="P6" s="29">
        <f>(PEMBOBOTAN!P6-PEMBOBOTAN!P$20)/PEMBOBOTAN!P$22</f>
        <v>0</v>
      </c>
      <c r="Q6" s="29">
        <f>(PEMBOBOTAN!Q6-PEMBOBOTAN!Q$20)/PEMBOBOTAN!Q$22</f>
        <v>0</v>
      </c>
      <c r="R6" s="29">
        <f>(PEMBOBOTAN!R6-PEMBOBOTAN!R$20)/PEMBOBOTAN!R$22</f>
        <v>0.6209474963187217</v>
      </c>
      <c r="S6" s="29">
        <f>(PEMBOBOTAN!S6-PEMBOBOTAN!S$20)/PEMBOBOTAN!S$22</f>
        <v>1.3527081270948413</v>
      </c>
      <c r="T6" s="29">
        <f>(PEMBOBOTAN!T6-PEMBOBOTAN!T$20)/PEMBOBOTAN!T$22</f>
        <v>0.69084927970775745</v>
      </c>
      <c r="U6" s="29">
        <f>(PEMBOBOTAN!U6-PEMBOBOTAN!U$20)/PEMBOBOTAN!U$22</f>
        <v>0</v>
      </c>
      <c r="V6" s="29">
        <f>(PEMBOBOTAN!V6-PEMBOBOTAN!V$20)/PEMBOBOTAN!V$22</f>
        <v>0</v>
      </c>
      <c r="W6" s="29">
        <f>(PEMBOBOTAN!W6-PEMBOBOTAN!W$20)/PEMBOBOTAN!W$22</f>
        <v>0</v>
      </c>
      <c r="X6" s="29">
        <f>(PEMBOBOTAN!X6-PEMBOBOTAN!X$20)/PEMBOBOTAN!X$22</f>
        <v>0</v>
      </c>
      <c r="Y6" s="29">
        <f>(PEMBOBOTAN!Y6-PEMBOBOTAN!Y$20)/PEMBOBOTAN!Y$22</f>
        <v>3.8729833462074139</v>
      </c>
      <c r="Z6" s="29">
        <f>(PEMBOBOTAN!Z6-PEMBOBOTAN!Z$20)/PEMBOBOTAN!Z$22</f>
        <v>1.2756199272827149</v>
      </c>
      <c r="AA6" s="29">
        <f>(PEMBOBOTAN!AA6-PEMBOBOTAN!AA$20)/PEMBOBOTAN!AA$22</f>
        <v>0</v>
      </c>
      <c r="AB6" s="29">
        <f>(PEMBOBOTAN!AB6-PEMBOBOTAN!AB$20)/PEMBOBOTAN!AB$22</f>
        <v>0</v>
      </c>
      <c r="AC6" s="29">
        <f>(PEMBOBOTAN!AC6-PEMBOBOTAN!AC$20)/PEMBOBOTAN!AC$22</f>
        <v>0.90926984638406816</v>
      </c>
      <c r="AD6" s="29">
        <f>(PEMBOBOTAN!AD6-PEMBOBOTAN!AD$20)/PEMBOBOTAN!AD$22</f>
        <v>0.11655089272498176</v>
      </c>
      <c r="AE6" s="29">
        <f>(PEMBOBOTAN!AE6-PEMBOBOTAN!AE$20)/PEMBOBOTAN!AE$22</f>
        <v>4.010003112909339E-2</v>
      </c>
      <c r="AF6" s="29">
        <f>(PEMBOBOTAN!AF6-PEMBOBOTAN!AF$20)/PEMBOBOTAN!AF$22</f>
        <v>0</v>
      </c>
      <c r="AG6" s="29">
        <f>(PEMBOBOTAN!AG6-PEMBOBOTAN!AG$20)/PEMBOBOTAN!AG$22</f>
        <v>0</v>
      </c>
      <c r="AH6" s="29">
        <f>(PEMBOBOTAN!AH6-PEMBOBOTAN!AH$20)/PEMBOBOTAN!AH$22</f>
        <v>0</v>
      </c>
      <c r="AI6" s="29">
        <f>(PEMBOBOTAN!AI6-PEMBOBOTAN!AI$20)/PEMBOBOTAN!AI$22</f>
        <v>0.17581133678097208</v>
      </c>
    </row>
    <row r="7" spans="1:35" s="2" customFormat="1" ht="12.75" customHeight="1" x14ac:dyDescent="0.25">
      <c r="A7" s="3">
        <f t="shared" si="0"/>
        <v>5</v>
      </c>
      <c r="B7" s="4" t="s">
        <v>38</v>
      </c>
      <c r="C7" s="5">
        <v>4001</v>
      </c>
      <c r="D7" s="6">
        <v>404.71</v>
      </c>
      <c r="E7" s="29">
        <f>(PEMBOBOTAN!E7-PEMBOBOTAN!E$20)/PEMBOBOTAN!E$22</f>
        <v>0.8648513260020364</v>
      </c>
      <c r="F7" s="29">
        <f>(PEMBOBOTAN!F7-PEMBOBOTAN!F$20)/PEMBOBOTAN!F$22</f>
        <v>0.82284226350788991</v>
      </c>
      <c r="G7" s="29">
        <f>(PEMBOBOTAN!G7-PEMBOBOTAN!G$20)/PEMBOBOTAN!G$22</f>
        <v>0.19644297798379534</v>
      </c>
      <c r="H7" s="29">
        <f>(PEMBOBOTAN!H7-PEMBOBOTAN!H$20)/PEMBOBOTAN!H$22</f>
        <v>0.88793084192859228</v>
      </c>
      <c r="I7" s="29">
        <f>(PEMBOBOTAN!I7-PEMBOBOTAN!I$20)/PEMBOBOTAN!I$22</f>
        <v>0.82284226350788991</v>
      </c>
      <c r="J7" s="29">
        <f>(PEMBOBOTAN!J7-PEMBOBOTAN!J$20)/PEMBOBOTAN!J$22</f>
        <v>0</v>
      </c>
      <c r="K7" s="29">
        <f>(PEMBOBOTAN!K7-PEMBOBOTAN!K$20)/PEMBOBOTAN!K$22</f>
        <v>1.0937104423226331</v>
      </c>
      <c r="L7" s="29">
        <f>(PEMBOBOTAN!L7-PEMBOBOTAN!L$20)/PEMBOBOTAN!L$22</f>
        <v>0</v>
      </c>
      <c r="M7" s="29">
        <f>(PEMBOBOTAN!M7-PEMBOBOTAN!M$20)/PEMBOBOTAN!M$22</f>
        <v>2.1971768720102061</v>
      </c>
      <c r="N7" s="29">
        <f>(PEMBOBOTAN!N7-PEMBOBOTAN!N$20)/PEMBOBOTAN!N$22</f>
        <v>1.4209964001470128</v>
      </c>
      <c r="O7" s="29">
        <f>(PEMBOBOTAN!O7-PEMBOBOTAN!O$20)/PEMBOBOTAN!O$22</f>
        <v>0.71221231161191956</v>
      </c>
      <c r="P7" s="29">
        <f>(PEMBOBOTAN!P7-PEMBOBOTAN!P$20)/PEMBOBOTAN!P$22</f>
        <v>0</v>
      </c>
      <c r="Q7" s="29">
        <f>(PEMBOBOTAN!Q7-PEMBOBOTAN!Q$20)/PEMBOBOTAN!Q$22</f>
        <v>0</v>
      </c>
      <c r="R7" s="29">
        <f>(PEMBOBOTAN!R7-PEMBOBOTAN!R$20)/PEMBOBOTAN!R$22</f>
        <v>0.74513699558246604</v>
      </c>
      <c r="S7" s="29">
        <f>(PEMBOBOTAN!S7-PEMBOBOTAN!S$20)/PEMBOBOTAN!S$22</f>
        <v>1.3527081270948413</v>
      </c>
      <c r="T7" s="29">
        <f>(PEMBOBOTAN!T7-PEMBOBOTAN!T$20)/PEMBOBOTAN!T$22</f>
        <v>0</v>
      </c>
      <c r="U7" s="29">
        <f>(PEMBOBOTAN!U7-PEMBOBOTAN!U$20)/PEMBOBOTAN!U$22</f>
        <v>0</v>
      </c>
      <c r="V7" s="29">
        <f>(PEMBOBOTAN!V7-PEMBOBOTAN!V$20)/PEMBOBOTAN!V$22</f>
        <v>0</v>
      </c>
      <c r="W7" s="29">
        <f>(PEMBOBOTAN!W7-PEMBOBOTAN!W$20)/PEMBOBOTAN!W$22</f>
        <v>0</v>
      </c>
      <c r="X7" s="29">
        <f>(PEMBOBOTAN!X7-PEMBOBOTAN!X$20)/PEMBOBOTAN!X$22</f>
        <v>0</v>
      </c>
      <c r="Y7" s="29">
        <f>(PEMBOBOTAN!Y7-PEMBOBOTAN!Y$20)/PEMBOBOTAN!Y$22</f>
        <v>3.8729833462074139</v>
      </c>
      <c r="Z7" s="29">
        <f>(PEMBOBOTAN!Z7-PEMBOBOTAN!Z$20)/PEMBOBOTAN!Z$22</f>
        <v>2.3386365333516439</v>
      </c>
      <c r="AA7" s="29">
        <f>(PEMBOBOTAN!AA7-PEMBOBOTAN!AA$20)/PEMBOBOTAN!AA$22</f>
        <v>0</v>
      </c>
      <c r="AB7" s="29">
        <f>(PEMBOBOTAN!AB7-PEMBOBOTAN!AB$20)/PEMBOBOTAN!AB$22</f>
        <v>0</v>
      </c>
      <c r="AC7" s="29">
        <f>(PEMBOBOTAN!AC7-PEMBOBOTAN!AC$20)/PEMBOBOTAN!AC$22</f>
        <v>2.7278095391522044</v>
      </c>
      <c r="AD7" s="29">
        <f>(PEMBOBOTAN!AD7-PEMBOBOTAN!AD$20)/PEMBOBOTAN!AD$22</f>
        <v>0.34965267817494528</v>
      </c>
      <c r="AE7" s="29">
        <f>(PEMBOBOTAN!AE7-PEMBOBOTAN!AE$20)/PEMBOBOTAN!AE$22</f>
        <v>0.40100031129093394</v>
      </c>
      <c r="AF7" s="29">
        <f>(PEMBOBOTAN!AF7-PEMBOBOTAN!AF$20)/PEMBOBOTAN!AF$22</f>
        <v>0.88355483416787028</v>
      </c>
      <c r="AG7" s="29">
        <f>(PEMBOBOTAN!AG7-PEMBOBOTAN!AG$20)/PEMBOBOTAN!AG$22</f>
        <v>0</v>
      </c>
      <c r="AH7" s="29">
        <f>(PEMBOBOTAN!AH7-PEMBOBOTAN!AH$20)/PEMBOBOTAN!AH$22</f>
        <v>1.4524822344353165</v>
      </c>
      <c r="AI7" s="29">
        <f>(PEMBOBOTAN!AI7-PEMBOBOTAN!AI$20)/PEMBOBOTAN!AI$22</f>
        <v>0.35162267356194415</v>
      </c>
    </row>
    <row r="8" spans="1:35" s="2" customFormat="1" ht="12.75" customHeight="1" x14ac:dyDescent="0.25">
      <c r="A8" s="3">
        <f t="shared" si="0"/>
        <v>6</v>
      </c>
      <c r="B8" s="4" t="s">
        <v>39</v>
      </c>
      <c r="C8" s="5">
        <v>2542</v>
      </c>
      <c r="D8" s="6">
        <v>37.69</v>
      </c>
      <c r="E8" s="29">
        <f>(PEMBOBOTAN!E8-PEMBOBOTAN!E$20)/PEMBOBOTAN!E$22</f>
        <v>0.52770589383175104</v>
      </c>
      <c r="F8" s="29">
        <f>(PEMBOBOTAN!F8-PEMBOBOTAN!F$20)/PEMBOBOTAN!F$22</f>
        <v>0.44477960189615673</v>
      </c>
      <c r="G8" s="29">
        <f>(PEMBOBOTAN!G8-PEMBOBOTAN!G$20)/PEMBOBOTAN!G$22</f>
        <v>0.1081517896807682</v>
      </c>
      <c r="H8" s="29">
        <f>(PEMBOBOTAN!H8-PEMBOBOTAN!H$20)/PEMBOBOTAN!H$22</f>
        <v>0.44440983079509122</v>
      </c>
      <c r="I8" s="29">
        <f>(PEMBOBOTAN!I8-PEMBOBOTAN!I$20)/PEMBOBOTAN!I$22</f>
        <v>0.44477960189615673</v>
      </c>
      <c r="J8" s="29">
        <f>(PEMBOBOTAN!J8-PEMBOBOTAN!J$20)/PEMBOBOTAN!J$22</f>
        <v>0</v>
      </c>
      <c r="K8" s="29">
        <f>(PEMBOBOTAN!K8-PEMBOBOTAN!K$20)/PEMBOBOTAN!K$22</f>
        <v>0.36457014744087773</v>
      </c>
      <c r="L8" s="29">
        <f>(PEMBOBOTAN!L8-PEMBOBOTAN!L$20)/PEMBOBOTAN!L$22</f>
        <v>0</v>
      </c>
      <c r="M8" s="29">
        <f>(PEMBOBOTAN!M8-PEMBOBOTAN!M$20)/PEMBOBOTAN!M$22</f>
        <v>1.098588436005103</v>
      </c>
      <c r="N8" s="29">
        <f>(PEMBOBOTAN!N8-PEMBOBOTAN!N$20)/PEMBOBOTAN!N$22</f>
        <v>1.4209964001470128</v>
      </c>
      <c r="O8" s="29">
        <f>(PEMBOBOTAN!O8-PEMBOBOTAN!O$20)/PEMBOBOTAN!O$22</f>
        <v>0.71221231161191956</v>
      </c>
      <c r="P8" s="29">
        <f>(PEMBOBOTAN!P8-PEMBOBOTAN!P$20)/PEMBOBOTAN!P$22</f>
        <v>0</v>
      </c>
      <c r="Q8" s="29">
        <f>(PEMBOBOTAN!Q8-PEMBOBOTAN!Q$20)/PEMBOBOTAN!Q$22</f>
        <v>0</v>
      </c>
      <c r="R8" s="29">
        <f>(PEMBOBOTAN!R8-PEMBOBOTAN!R$20)/PEMBOBOTAN!R$22</f>
        <v>0</v>
      </c>
      <c r="S8" s="29">
        <f>(PEMBOBOTAN!S8-PEMBOBOTAN!S$20)/PEMBOBOTAN!S$22</f>
        <v>0.15030090301053795</v>
      </c>
      <c r="T8" s="29">
        <f>(PEMBOBOTAN!T8-PEMBOBOTAN!T$20)/PEMBOBOTAN!T$22</f>
        <v>0</v>
      </c>
      <c r="U8" s="29">
        <f>(PEMBOBOTAN!U8-PEMBOBOTAN!U$20)/PEMBOBOTAN!U$22</f>
        <v>0</v>
      </c>
      <c r="V8" s="29">
        <f>(PEMBOBOTAN!V8-PEMBOBOTAN!V$20)/PEMBOBOTAN!V$22</f>
        <v>0</v>
      </c>
      <c r="W8" s="29">
        <f>(PEMBOBOTAN!W8-PEMBOBOTAN!W$20)/PEMBOBOTAN!W$22</f>
        <v>0</v>
      </c>
      <c r="X8" s="29">
        <f>(PEMBOBOTAN!X8-PEMBOBOTAN!X$20)/PEMBOBOTAN!X$22</f>
        <v>0</v>
      </c>
      <c r="Y8" s="29">
        <f>(PEMBOBOTAN!Y8-PEMBOBOTAN!Y$20)/PEMBOBOTAN!Y$22</f>
        <v>3.8729833462074139</v>
      </c>
      <c r="Z8" s="29">
        <f>(PEMBOBOTAN!Z8-PEMBOBOTAN!Z$20)/PEMBOBOTAN!Z$22</f>
        <v>1.063016606068929</v>
      </c>
      <c r="AA8" s="29">
        <f>(PEMBOBOTAN!AA8-PEMBOBOTAN!AA$20)/PEMBOBOTAN!AA$22</f>
        <v>0</v>
      </c>
      <c r="AB8" s="29">
        <f>(PEMBOBOTAN!AB8-PEMBOBOTAN!AB$20)/PEMBOBOTAN!AB$22</f>
        <v>0</v>
      </c>
      <c r="AC8" s="29">
        <f>(PEMBOBOTAN!AC8-PEMBOBOTAN!AC$20)/PEMBOBOTAN!AC$22</f>
        <v>0</v>
      </c>
      <c r="AD8" s="29">
        <f>(PEMBOBOTAN!AD8-PEMBOBOTAN!AD$20)/PEMBOBOTAN!AD$22</f>
        <v>8.8800680171414681E-2</v>
      </c>
      <c r="AE8" s="29">
        <f>(PEMBOBOTAN!AE8-PEMBOBOTAN!AE$20)/PEMBOBOTAN!AE$22</f>
        <v>0.20050015564546697</v>
      </c>
      <c r="AF8" s="29">
        <f>(PEMBOBOTAN!AF8-PEMBOBOTAN!AF$20)/PEMBOBOTAN!AF$22</f>
        <v>0.22088870854196757</v>
      </c>
      <c r="AG8" s="29">
        <f>(PEMBOBOTAN!AG8-PEMBOBOTAN!AG$20)/PEMBOBOTAN!AG$22</f>
        <v>0</v>
      </c>
      <c r="AH8" s="29">
        <f>(PEMBOBOTAN!AH8-PEMBOBOTAN!AH$20)/PEMBOBOTAN!AH$22</f>
        <v>2.6144680219835701</v>
      </c>
      <c r="AI8" s="29">
        <f>(PEMBOBOTAN!AI8-PEMBOBOTAN!AI$20)/PEMBOBOTAN!AI$22</f>
        <v>0.35162267356194415</v>
      </c>
    </row>
    <row r="9" spans="1:35" s="2" customFormat="1" ht="12.75" customHeight="1" x14ac:dyDescent="0.25">
      <c r="A9" s="3">
        <f t="shared" si="0"/>
        <v>7</v>
      </c>
      <c r="B9" s="4" t="s">
        <v>40</v>
      </c>
      <c r="C9" s="5">
        <v>3272</v>
      </c>
      <c r="D9" s="6">
        <v>45.15</v>
      </c>
      <c r="E9" s="29">
        <f>(PEMBOBOTAN!E9-PEMBOBOTAN!E$20)/PEMBOBOTAN!E$22</f>
        <v>0.83025727296195506</v>
      </c>
      <c r="F9" s="29">
        <f>(PEMBOBOTAN!F9-PEMBOBOTAN!F$20)/PEMBOBOTAN!F$22</f>
        <v>0.51072968079800063</v>
      </c>
      <c r="G9" s="29">
        <f>(PEMBOBOTAN!G9-PEMBOBOTAN!G$20)/PEMBOBOTAN!G$22</f>
        <v>0.12418808952998556</v>
      </c>
      <c r="H9" s="29">
        <f>(PEMBOBOTAN!H9-PEMBOBOTAN!H$20)/PEMBOBOTAN!H$22</f>
        <v>0.51030508156815646</v>
      </c>
      <c r="I9" s="29">
        <f>(PEMBOBOTAN!I9-PEMBOBOTAN!I$20)/PEMBOBOTAN!I$22</f>
        <v>0.51072968079800063</v>
      </c>
      <c r="J9" s="29">
        <f>(PEMBOBOTAN!J9-PEMBOBOTAN!J$20)/PEMBOBOTAN!J$22</f>
        <v>0.51274932574881693</v>
      </c>
      <c r="K9" s="29">
        <f>(PEMBOBOTAN!K9-PEMBOBOTAN!K$20)/PEMBOBOTAN!K$22</f>
        <v>0.72914029488175547</v>
      </c>
      <c r="L9" s="29">
        <f>(PEMBOBOTAN!L9-PEMBOBOTAN!L$20)/PEMBOBOTAN!L$22</f>
        <v>0</v>
      </c>
      <c r="M9" s="29">
        <f>(PEMBOBOTAN!M9-PEMBOBOTAN!M$20)/PEMBOBOTAN!M$22</f>
        <v>1.098588436005103</v>
      </c>
      <c r="N9" s="29">
        <f>(PEMBOBOTAN!N9-PEMBOBOTAN!N$20)/PEMBOBOTAN!N$22</f>
        <v>1.4209964001470128</v>
      </c>
      <c r="O9" s="29">
        <f>(PEMBOBOTAN!O9-PEMBOBOTAN!O$20)/PEMBOBOTAN!O$22</f>
        <v>0.71221231161191956</v>
      </c>
      <c r="P9" s="29">
        <f>(PEMBOBOTAN!P9-PEMBOBOTAN!P$20)/PEMBOBOTAN!P$22</f>
        <v>0</v>
      </c>
      <c r="Q9" s="29">
        <f>(PEMBOBOTAN!Q9-PEMBOBOTAN!Q$20)/PEMBOBOTAN!Q$22</f>
        <v>0</v>
      </c>
      <c r="R9" s="29">
        <f>(PEMBOBOTAN!R9-PEMBOBOTAN!R$20)/PEMBOBOTAN!R$22</f>
        <v>0.6209474963187217</v>
      </c>
      <c r="S9" s="29">
        <f>(PEMBOBOTAN!S9-PEMBOBOTAN!S$20)/PEMBOBOTAN!S$22</f>
        <v>0.45090270903161378</v>
      </c>
      <c r="T9" s="29">
        <f>(PEMBOBOTAN!T9-PEMBOBOTAN!T$20)/PEMBOBOTAN!T$22</f>
        <v>0</v>
      </c>
      <c r="U9" s="29">
        <f>(PEMBOBOTAN!U9-PEMBOBOTAN!U$20)/PEMBOBOTAN!U$22</f>
        <v>0</v>
      </c>
      <c r="V9" s="29">
        <f>(PEMBOBOTAN!V9-PEMBOBOTAN!V$20)/PEMBOBOTAN!V$22</f>
        <v>0</v>
      </c>
      <c r="W9" s="29">
        <f>(PEMBOBOTAN!W9-PEMBOBOTAN!W$20)/PEMBOBOTAN!W$22</f>
        <v>0</v>
      </c>
      <c r="X9" s="29">
        <f>(PEMBOBOTAN!X9-PEMBOBOTAN!X$20)/PEMBOBOTAN!X$22</f>
        <v>0</v>
      </c>
      <c r="Y9" s="29">
        <f>(PEMBOBOTAN!Y9-PEMBOBOTAN!Y$20)/PEMBOBOTAN!Y$22</f>
        <v>3.8729833462074139</v>
      </c>
      <c r="Z9" s="29">
        <f>(PEMBOBOTAN!Z9-PEMBOBOTAN!Z$20)/PEMBOBOTAN!Z$22</f>
        <v>1.7008265697102865</v>
      </c>
      <c r="AA9" s="29">
        <f>(PEMBOBOTAN!AA9-PEMBOBOTAN!AA$20)/PEMBOBOTAN!AA$22</f>
        <v>0</v>
      </c>
      <c r="AB9" s="29">
        <f>(PEMBOBOTAN!AB9-PEMBOBOTAN!AB$20)/PEMBOBOTAN!AB$22</f>
        <v>0</v>
      </c>
      <c r="AC9" s="29">
        <f>(PEMBOBOTAN!AC9-PEMBOBOTAN!AC$20)/PEMBOBOTAN!AC$22</f>
        <v>0</v>
      </c>
      <c r="AD9" s="29">
        <f>(PEMBOBOTAN!AD9-PEMBOBOTAN!AD$20)/PEMBOBOTAN!AD$22</f>
        <v>9.4350722682128088E-2</v>
      </c>
      <c r="AE9" s="29">
        <f>(PEMBOBOTAN!AE9-PEMBOBOTAN!AE$20)/PEMBOBOTAN!AE$22</f>
        <v>0.28070021790365374</v>
      </c>
      <c r="AF9" s="29">
        <f>(PEMBOBOTAN!AF9-PEMBOBOTAN!AF$20)/PEMBOBOTAN!AF$22</f>
        <v>0.44177741708393514</v>
      </c>
      <c r="AG9" s="29">
        <f>(PEMBOBOTAN!AG9-PEMBOBOTAN!AG$20)/PEMBOBOTAN!AG$22</f>
        <v>0</v>
      </c>
      <c r="AH9" s="29">
        <f>(PEMBOBOTAN!AH9-PEMBOBOTAN!AH$20)/PEMBOBOTAN!AH$22</f>
        <v>1.0167375641047216</v>
      </c>
      <c r="AI9" s="29">
        <f>(PEMBOBOTAN!AI9-PEMBOBOTAN!AI$20)/PEMBOBOTAN!AI$22</f>
        <v>0.52743401034291626</v>
      </c>
    </row>
    <row r="10" spans="1:35" s="2" customFormat="1" ht="12.75" customHeight="1" x14ac:dyDescent="0.25">
      <c r="A10" s="3">
        <f t="shared" si="0"/>
        <v>8</v>
      </c>
      <c r="B10" s="4" t="s">
        <v>41</v>
      </c>
      <c r="C10" s="5">
        <v>1647</v>
      </c>
      <c r="D10" s="6">
        <v>22.72</v>
      </c>
      <c r="E10" s="29">
        <f>(PEMBOBOTAN!E10-PEMBOBOTAN!E$20)/PEMBOBOTAN!E$22</f>
        <v>0.83025727296195506</v>
      </c>
      <c r="F10" s="29">
        <f>(PEMBOBOTAN!F10-PEMBOBOTAN!F$20)/PEMBOBOTAN!F$22</f>
        <v>0.5049259344252961</v>
      </c>
      <c r="G10" s="29">
        <f>(PEMBOBOTAN!G10-PEMBOBOTAN!G$20)/PEMBOBOTAN!G$22</f>
        <v>0.1227768612398721</v>
      </c>
      <c r="H10" s="29">
        <f>(PEMBOBOTAN!H10-PEMBOBOTAN!H$20)/PEMBOBOTAN!H$22</f>
        <v>0.50450616018670014</v>
      </c>
      <c r="I10" s="29">
        <f>(PEMBOBOTAN!I10-PEMBOBOTAN!I$20)/PEMBOBOTAN!I$22</f>
        <v>0.5049259344252961</v>
      </c>
      <c r="J10" s="29">
        <f>(PEMBOBOTAN!J10-PEMBOBOTAN!J$20)/PEMBOBOTAN!J$22</f>
        <v>0.50692262886530759</v>
      </c>
      <c r="K10" s="29">
        <f>(PEMBOBOTAN!K10-PEMBOBOTAN!K$20)/PEMBOBOTAN!K$22</f>
        <v>0.36457014744087773</v>
      </c>
      <c r="L10" s="29">
        <f>(PEMBOBOTAN!L10-PEMBOBOTAN!L$20)/PEMBOBOTAN!L$22</f>
        <v>0</v>
      </c>
      <c r="M10" s="29">
        <f>(PEMBOBOTAN!M10-PEMBOBOTAN!M$20)/PEMBOBOTAN!M$22</f>
        <v>1.098588436005103</v>
      </c>
      <c r="N10" s="29">
        <f>(PEMBOBOTAN!N10-PEMBOBOTAN!N$20)/PEMBOBOTAN!N$22</f>
        <v>1.4209964001470128</v>
      </c>
      <c r="O10" s="29">
        <f>(PEMBOBOTAN!O10-PEMBOBOTAN!O$20)/PEMBOBOTAN!O$22</f>
        <v>0</v>
      </c>
      <c r="P10" s="29">
        <f>(PEMBOBOTAN!P10-PEMBOBOTAN!P$20)/PEMBOBOTAN!P$22</f>
        <v>1.6201851746019649</v>
      </c>
      <c r="Q10" s="29">
        <f>(PEMBOBOTAN!Q10-PEMBOBOTAN!Q$20)/PEMBOBOTAN!Q$22</f>
        <v>0</v>
      </c>
      <c r="R10" s="29">
        <f>(PEMBOBOTAN!R10-PEMBOBOTAN!R$20)/PEMBOBOTAN!R$22</f>
        <v>0</v>
      </c>
      <c r="S10" s="29">
        <f>(PEMBOBOTAN!S10-PEMBOBOTAN!S$20)/PEMBOBOTAN!S$22</f>
        <v>0.15030090301053795</v>
      </c>
      <c r="T10" s="29">
        <f>(PEMBOBOTAN!T10-PEMBOBOTAN!T$20)/PEMBOBOTAN!T$22</f>
        <v>0</v>
      </c>
      <c r="U10" s="29">
        <f>(PEMBOBOTAN!U10-PEMBOBOTAN!U$20)/PEMBOBOTAN!U$22</f>
        <v>0</v>
      </c>
      <c r="V10" s="29">
        <f>(PEMBOBOTAN!V10-PEMBOBOTAN!V$20)/PEMBOBOTAN!V$22</f>
        <v>0</v>
      </c>
      <c r="W10" s="29">
        <f>(PEMBOBOTAN!W10-PEMBOBOTAN!W$20)/PEMBOBOTAN!W$22</f>
        <v>0</v>
      </c>
      <c r="X10" s="29">
        <f>(PEMBOBOTAN!X10-PEMBOBOTAN!X$20)/PEMBOBOTAN!X$22</f>
        <v>0</v>
      </c>
      <c r="Y10" s="29">
        <f>(PEMBOBOTAN!Y10-PEMBOBOTAN!Y$20)/PEMBOBOTAN!Y$22</f>
        <v>3.8729833462074139</v>
      </c>
      <c r="Z10" s="29">
        <f>(PEMBOBOTAN!Z10-PEMBOBOTAN!Z$20)/PEMBOBOTAN!Z$22</f>
        <v>1.2756199272827149</v>
      </c>
      <c r="AA10" s="29">
        <f>(PEMBOBOTAN!AA10-PEMBOBOTAN!AA$20)/PEMBOBOTAN!AA$22</f>
        <v>0</v>
      </c>
      <c r="AB10" s="29">
        <f>(PEMBOBOTAN!AB10-PEMBOBOTAN!AB$20)/PEMBOBOTAN!AB$22</f>
        <v>2</v>
      </c>
      <c r="AC10" s="29">
        <f>(PEMBOBOTAN!AC10-PEMBOBOTAN!AC$20)/PEMBOBOTAN!AC$22</f>
        <v>0</v>
      </c>
      <c r="AD10" s="29">
        <f>(PEMBOBOTAN!AD10-PEMBOBOTAN!AD$20)/PEMBOBOTAN!AD$22</f>
        <v>5.5500425107134176E-2</v>
      </c>
      <c r="AE10" s="29">
        <f>(PEMBOBOTAN!AE10-PEMBOBOTAN!AE$20)/PEMBOBOTAN!AE$22</f>
        <v>0.44110034242002732</v>
      </c>
      <c r="AF10" s="29">
        <f>(PEMBOBOTAN!AF10-PEMBOBOTAN!AF$20)/PEMBOBOTAN!AF$22</f>
        <v>0.44177741708393514</v>
      </c>
      <c r="AG10" s="29">
        <f>(PEMBOBOTAN!AG10-PEMBOBOTAN!AG$20)/PEMBOBOTAN!AG$22</f>
        <v>1.0178964608256003</v>
      </c>
      <c r="AH10" s="29">
        <f>(PEMBOBOTAN!AH10-PEMBOBOTAN!AH$20)/PEMBOBOTAN!AH$22</f>
        <v>0.29049644688706333</v>
      </c>
      <c r="AI10" s="29">
        <f>(PEMBOBOTAN!AI10-PEMBOBOTAN!AI$20)/PEMBOBOTAN!AI$22</f>
        <v>0.35162267356194415</v>
      </c>
    </row>
    <row r="11" spans="1:35" s="2" customFormat="1" ht="12.75" customHeight="1" x14ac:dyDescent="0.25">
      <c r="A11" s="3">
        <f t="shared" si="0"/>
        <v>9</v>
      </c>
      <c r="B11" s="4" t="s">
        <v>42</v>
      </c>
      <c r="C11" s="5">
        <v>27639</v>
      </c>
      <c r="D11" s="6">
        <v>146.83000000000001</v>
      </c>
      <c r="E11" s="29">
        <f>(PEMBOBOTAN!E11-PEMBOBOTAN!E$20)/PEMBOBOTAN!E$22</f>
        <v>0</v>
      </c>
      <c r="F11" s="29">
        <f>(PEMBOBOTAN!F11-PEMBOBOTAN!F$20)/PEMBOBOTAN!F$22</f>
        <v>0</v>
      </c>
      <c r="G11" s="29">
        <f>(PEMBOBOTAN!G11-PEMBOBOTAN!G$20)/PEMBOBOTAN!G$22</f>
        <v>0</v>
      </c>
      <c r="H11" s="29">
        <f>(PEMBOBOTAN!H11-PEMBOBOTAN!H$20)/PEMBOBOTAN!H$22</f>
        <v>0</v>
      </c>
      <c r="I11" s="29">
        <f>(PEMBOBOTAN!I11-PEMBOBOTAN!I$20)/PEMBOBOTAN!I$22</f>
        <v>0</v>
      </c>
      <c r="J11" s="29">
        <f>(PEMBOBOTAN!J11-PEMBOBOTAN!J$20)/PEMBOBOTAN!J$22</f>
        <v>0</v>
      </c>
      <c r="K11" s="29">
        <f>(PEMBOBOTAN!K11-PEMBOBOTAN!K$20)/PEMBOBOTAN!K$22</f>
        <v>3.645701474408777</v>
      </c>
      <c r="L11" s="29">
        <f>(PEMBOBOTAN!L11-PEMBOBOTAN!L$20)/PEMBOBOTAN!L$22</f>
        <v>2.8419928002940256</v>
      </c>
      <c r="M11" s="29">
        <f>(PEMBOBOTAN!M11-PEMBOBOTAN!M$20)/PEMBOBOTAN!M$22</f>
        <v>4.3943537440204121</v>
      </c>
      <c r="N11" s="29">
        <f>(PEMBOBOTAN!N11-PEMBOBOTAN!N$20)/PEMBOBOTAN!N$22</f>
        <v>1.4209964001470128</v>
      </c>
      <c r="O11" s="29">
        <f>(PEMBOBOTAN!O11-PEMBOBOTAN!O$20)/PEMBOBOTAN!O$22</f>
        <v>4.2732738696715176</v>
      </c>
      <c r="P11" s="29">
        <f>(PEMBOBOTAN!P11-PEMBOBOTAN!P$20)/PEMBOBOTAN!P$22</f>
        <v>1.6201851746019649</v>
      </c>
      <c r="Q11" s="29">
        <f>(PEMBOBOTAN!Q11-PEMBOBOTAN!Q$20)/PEMBOBOTAN!Q$22</f>
        <v>3.8729833462074166</v>
      </c>
      <c r="R11" s="29">
        <f>(PEMBOBOTAN!R11-PEMBOBOTAN!R$20)/PEMBOBOTAN!R$22</f>
        <v>3.2289269808573531</v>
      </c>
      <c r="S11" s="29">
        <f>(PEMBOBOTAN!S11-PEMBOBOTAN!S$20)/PEMBOBOTAN!S$22</f>
        <v>3.4569207692423727</v>
      </c>
      <c r="T11" s="29">
        <f>(PEMBOBOTAN!T11-PEMBOBOTAN!T$20)/PEMBOBOTAN!T$22</f>
        <v>3.4542463985387872</v>
      </c>
      <c r="U11" s="29">
        <f>(PEMBOBOTAN!U11-PEMBOBOTAN!U$20)/PEMBOBOTAN!U$22</f>
        <v>2.8419928002940256</v>
      </c>
      <c r="V11" s="29">
        <f>(PEMBOBOTAN!V11-PEMBOBOTAN!V$20)/PEMBOBOTAN!V$22</f>
        <v>3.3691766577832265</v>
      </c>
      <c r="W11" s="29">
        <f>(PEMBOBOTAN!W11-PEMBOBOTAN!W$20)/PEMBOBOTAN!W$22</f>
        <v>3.8729833462074166</v>
      </c>
      <c r="X11" s="29">
        <f>(PEMBOBOTAN!X11-PEMBOBOTAN!X$20)/PEMBOBOTAN!X$22</f>
        <v>3.8729833462074166</v>
      </c>
      <c r="Y11" s="29">
        <f>(PEMBOBOTAN!Y11-PEMBOBOTAN!Y$20)/PEMBOBOTAN!Y$22</f>
        <v>3.8729833462074139</v>
      </c>
      <c r="Z11" s="29">
        <f>(PEMBOBOTAN!Z11-PEMBOBOTAN!Z$20)/PEMBOBOTAN!Z$22</f>
        <v>4.6772730667032878</v>
      </c>
      <c r="AA11" s="29">
        <f>(PEMBOBOTAN!AA11-PEMBOBOTAN!AA$20)/PEMBOBOTAN!AA$22</f>
        <v>3.822132343623637</v>
      </c>
      <c r="AB11" s="29">
        <f>(PEMBOBOTAN!AB11-PEMBOBOTAN!AB$20)/PEMBOBOTAN!AB$22</f>
        <v>0</v>
      </c>
      <c r="AC11" s="29">
        <f>(PEMBOBOTAN!AC11-PEMBOBOTAN!AC$20)/PEMBOBOTAN!AC$22</f>
        <v>2.7278095391522044</v>
      </c>
      <c r="AD11" s="29">
        <f>(PEMBOBOTAN!AD11-PEMBOBOTAN!AD$20)/PEMBOBOTAN!AD$22</f>
        <v>4.0071306927350872</v>
      </c>
      <c r="AE11" s="29">
        <f>(PEMBOBOTAN!AE11-PEMBOBOTAN!AE$20)/PEMBOBOTAN!AE$22</f>
        <v>4.010003112909339</v>
      </c>
      <c r="AF11" s="29">
        <f>(PEMBOBOTAN!AF11-PEMBOBOTAN!AF$20)/PEMBOBOTAN!AF$22</f>
        <v>3.9759967537554166</v>
      </c>
      <c r="AG11" s="29">
        <f>(PEMBOBOTAN!AG11-PEMBOBOTAN!AG$20)/PEMBOBOTAN!AG$22</f>
        <v>3.817111728096001</v>
      </c>
      <c r="AH11" s="29">
        <f>(PEMBOBOTAN!AH11-PEMBOBOTAN!AH$20)/PEMBOBOTAN!AH$22</f>
        <v>2.1787233516529749</v>
      </c>
      <c r="AI11" s="29">
        <f>(PEMBOBOTAN!AI11-PEMBOBOTAN!AI$20)/PEMBOBOTAN!AI$22</f>
        <v>4.2194720827433301</v>
      </c>
    </row>
    <row r="12" spans="1:35" s="2" customFormat="1" ht="12.75" customHeight="1" x14ac:dyDescent="0.25">
      <c r="A12" s="3">
        <f t="shared" si="0"/>
        <v>10</v>
      </c>
      <c r="B12" s="4" t="s">
        <v>43</v>
      </c>
      <c r="C12" s="5">
        <v>4440</v>
      </c>
      <c r="D12" s="6">
        <v>235.01</v>
      </c>
      <c r="E12" s="29">
        <f>(PEMBOBOTAN!E12-PEMBOBOTAN!E$20)/PEMBOBOTAN!E$22</f>
        <v>2.490771818885865</v>
      </c>
      <c r="F12" s="29">
        <f>(PEMBOBOTAN!F12-PEMBOBOTAN!F$20)/PEMBOBOTAN!F$22</f>
        <v>3.4179601714943124</v>
      </c>
      <c r="G12" s="29">
        <f>(PEMBOBOTAN!G12-PEMBOBOTAN!G$20)/PEMBOBOTAN!G$22</f>
        <v>1.3505454736385931</v>
      </c>
      <c r="H12" s="29">
        <f>(PEMBOBOTAN!H12-PEMBOBOTAN!H$20)/PEMBOBOTAN!H$22</f>
        <v>3.4151186228022778</v>
      </c>
      <c r="I12" s="29">
        <f>(PEMBOBOTAN!I12-PEMBOBOTAN!I$20)/PEMBOBOTAN!I$22</f>
        <v>3.4179601714943124</v>
      </c>
      <c r="J12" s="29">
        <f>(PEMBOBOTAN!J12-PEMBOBOTAN!J$20)/PEMBOBOTAN!J$22</f>
        <v>3.4314762569343902</v>
      </c>
      <c r="K12" s="29">
        <f>(PEMBOBOTAN!K12-PEMBOBOTAN!K$20)/PEMBOBOTAN!K$22</f>
        <v>1.8228507372043885</v>
      </c>
      <c r="L12" s="29">
        <f>(PEMBOBOTAN!L12-PEMBOBOTAN!L$20)/PEMBOBOTAN!L$22</f>
        <v>0</v>
      </c>
      <c r="M12" s="29">
        <f>(PEMBOBOTAN!M12-PEMBOBOTAN!M$20)/PEMBOBOTAN!M$22</f>
        <v>2.1971768720102061</v>
      </c>
      <c r="N12" s="29">
        <f>(PEMBOBOTAN!N12-PEMBOBOTAN!N$20)/PEMBOBOTAN!N$22</f>
        <v>1.4209964001470128</v>
      </c>
      <c r="O12" s="29">
        <f>(PEMBOBOTAN!O12-PEMBOBOTAN!O$20)/PEMBOBOTAN!O$22</f>
        <v>1.4244246232238391</v>
      </c>
      <c r="P12" s="29">
        <f>(PEMBOBOTAN!P12-PEMBOBOTAN!P$20)/PEMBOBOTAN!P$22</f>
        <v>0</v>
      </c>
      <c r="Q12" s="29">
        <f>(PEMBOBOTAN!Q12-PEMBOBOTAN!Q$20)/PEMBOBOTAN!Q$22</f>
        <v>0</v>
      </c>
      <c r="R12" s="29">
        <f>(PEMBOBOTAN!R12-PEMBOBOTAN!R$20)/PEMBOBOTAN!R$22</f>
        <v>3.1047374815936086</v>
      </c>
      <c r="S12" s="29">
        <f>(PEMBOBOTAN!S12-PEMBOBOTAN!S$20)/PEMBOBOTAN!S$22</f>
        <v>2.2545135451580691</v>
      </c>
      <c r="T12" s="29">
        <f>(PEMBOBOTAN!T12-PEMBOBOTAN!T$20)/PEMBOBOTAN!T$22</f>
        <v>0</v>
      </c>
      <c r="U12" s="29">
        <f>(PEMBOBOTAN!U12-PEMBOBOTAN!U$20)/PEMBOBOTAN!U$22</f>
        <v>0</v>
      </c>
      <c r="V12" s="29">
        <f>(PEMBOBOTAN!V12-PEMBOBOTAN!V$20)/PEMBOBOTAN!V$22</f>
        <v>0</v>
      </c>
      <c r="W12" s="29">
        <f>(PEMBOBOTAN!W12-PEMBOBOTAN!W$20)/PEMBOBOTAN!W$22</f>
        <v>0</v>
      </c>
      <c r="X12" s="29">
        <f>(PEMBOBOTAN!X12-PEMBOBOTAN!X$20)/PEMBOBOTAN!X$22</f>
        <v>0</v>
      </c>
      <c r="Y12" s="29">
        <f>(PEMBOBOTAN!Y12-PEMBOBOTAN!Y$20)/PEMBOBOTAN!Y$22</f>
        <v>3.8729833462074139</v>
      </c>
      <c r="Z12" s="29">
        <f>(PEMBOBOTAN!Z12-PEMBOBOTAN!Z$20)/PEMBOBOTAN!Z$22</f>
        <v>1.4882232484965008</v>
      </c>
      <c r="AA12" s="29">
        <f>(PEMBOBOTAN!AA12-PEMBOBOTAN!AA$20)/PEMBOBOTAN!AA$22</f>
        <v>0</v>
      </c>
      <c r="AB12" s="29">
        <f>(PEMBOBOTAN!AB12-PEMBOBOTAN!AB$20)/PEMBOBOTAN!AB$22</f>
        <v>2</v>
      </c>
      <c r="AC12" s="29">
        <f>(PEMBOBOTAN!AC12-PEMBOBOTAN!AC$20)/PEMBOBOTAN!AC$22</f>
        <v>0.90926984638406816</v>
      </c>
      <c r="AD12" s="29">
        <f>(PEMBOBOTAN!AD12-PEMBOBOTAN!AD$20)/PEMBOBOTAN!AD$22</f>
        <v>0.28305216804638428</v>
      </c>
      <c r="AE12" s="29">
        <f>(PEMBOBOTAN!AE12-PEMBOBOTAN!AE$20)/PEMBOBOTAN!AE$22</f>
        <v>0.12030009338728018</v>
      </c>
      <c r="AF12" s="29">
        <f>(PEMBOBOTAN!AF12-PEMBOBOTAN!AF$20)/PEMBOBOTAN!AF$22</f>
        <v>0</v>
      </c>
      <c r="AG12" s="29">
        <f>(PEMBOBOTAN!AG12-PEMBOBOTAN!AG$20)/PEMBOBOTAN!AG$22</f>
        <v>0</v>
      </c>
      <c r="AH12" s="29">
        <f>(PEMBOBOTAN!AH12-PEMBOBOTAN!AH$20)/PEMBOBOTAN!AH$22</f>
        <v>2.6144680219835701</v>
      </c>
      <c r="AI12" s="29">
        <f>(PEMBOBOTAN!AI12-PEMBOBOTAN!AI$20)/PEMBOBOTAN!AI$22</f>
        <v>0.70324534712388831</v>
      </c>
    </row>
    <row r="13" spans="1:35" s="2" customFormat="1" ht="12.75" customHeight="1" x14ac:dyDescent="0.25">
      <c r="A13" s="3">
        <f t="shared" si="0"/>
        <v>11</v>
      </c>
      <c r="B13" s="4" t="s">
        <v>44</v>
      </c>
      <c r="C13" s="5">
        <v>3022</v>
      </c>
      <c r="D13" s="6">
        <v>172.71</v>
      </c>
      <c r="E13" s="29">
        <f>(PEMBOBOTAN!E13-PEMBOBOTAN!E$20)/PEMBOBOTAN!E$22</f>
        <v>3.891830967009164</v>
      </c>
      <c r="F13" s="29">
        <f>(PEMBOBOTAN!F13-PEMBOBOTAN!F$20)/PEMBOBOTAN!F$22</f>
        <v>2.4685267905236699</v>
      </c>
      <c r="G13" s="29">
        <f>(PEMBOBOTAN!G13-PEMBOBOTAN!G$20)/PEMBOBOTAN!G$22</f>
        <v>0.6002424327282635</v>
      </c>
      <c r="H13" s="29">
        <f>(PEMBOBOTAN!H13-PEMBOBOTAN!H$20)/PEMBOBOTAN!H$22</f>
        <v>2.4664745609127561</v>
      </c>
      <c r="I13" s="29">
        <f>(PEMBOBOTAN!I13-PEMBOBOTAN!I$20)/PEMBOBOTAN!I$22</f>
        <v>2.4685267905236699</v>
      </c>
      <c r="J13" s="29">
        <f>(PEMBOBOTAN!J13-PEMBOBOTAN!J$20)/PEMBOBOTAN!J$22</f>
        <v>0</v>
      </c>
      <c r="K13" s="29">
        <f>(PEMBOBOTAN!K13-PEMBOBOTAN!K$20)/PEMBOBOTAN!K$22</f>
        <v>0.36457014744087773</v>
      </c>
      <c r="L13" s="29">
        <f>(PEMBOBOTAN!L13-PEMBOBOTAN!L$20)/PEMBOBOTAN!L$22</f>
        <v>0</v>
      </c>
      <c r="M13" s="29">
        <f>(PEMBOBOTAN!M13-PEMBOBOTAN!M$20)/PEMBOBOTAN!M$22</f>
        <v>1.098588436005103</v>
      </c>
      <c r="N13" s="29">
        <f>(PEMBOBOTAN!N13-PEMBOBOTAN!N$20)/PEMBOBOTAN!N$22</f>
        <v>1.4209964001470128</v>
      </c>
      <c r="O13" s="29">
        <f>(PEMBOBOTAN!O13-PEMBOBOTAN!O$20)/PEMBOBOTAN!O$22</f>
        <v>0.71221231161191956</v>
      </c>
      <c r="P13" s="29">
        <f>(PEMBOBOTAN!P13-PEMBOBOTAN!P$20)/PEMBOBOTAN!P$22</f>
        <v>0</v>
      </c>
      <c r="Q13" s="29">
        <f>(PEMBOBOTAN!Q13-PEMBOBOTAN!Q$20)/PEMBOBOTAN!Q$22</f>
        <v>0</v>
      </c>
      <c r="R13" s="29">
        <f>(PEMBOBOTAN!R13-PEMBOBOTAN!R$20)/PEMBOBOTAN!R$22</f>
        <v>0.24837899852748868</v>
      </c>
      <c r="S13" s="29">
        <f>(PEMBOBOTAN!S13-PEMBOBOTAN!S$20)/PEMBOBOTAN!S$22</f>
        <v>2.1042126421475311</v>
      </c>
      <c r="T13" s="29">
        <f>(PEMBOBOTAN!T13-PEMBOBOTAN!T$20)/PEMBOBOTAN!T$22</f>
        <v>0.69084927970775745</v>
      </c>
      <c r="U13" s="29">
        <f>(PEMBOBOTAN!U13-PEMBOBOTAN!U$20)/PEMBOBOTAN!U$22</f>
        <v>0</v>
      </c>
      <c r="V13" s="29">
        <f>(PEMBOBOTAN!V13-PEMBOBOTAN!V$20)/PEMBOBOTAN!V$22</f>
        <v>0</v>
      </c>
      <c r="W13" s="29">
        <f>(PEMBOBOTAN!W13-PEMBOBOTAN!W$20)/PEMBOBOTAN!W$22</f>
        <v>0</v>
      </c>
      <c r="X13" s="29">
        <f>(PEMBOBOTAN!X13-PEMBOBOTAN!X$20)/PEMBOBOTAN!X$22</f>
        <v>0</v>
      </c>
      <c r="Y13" s="29">
        <f>(PEMBOBOTAN!Y13-PEMBOBOTAN!Y$20)/PEMBOBOTAN!Y$22</f>
        <v>3.8729833462074139</v>
      </c>
      <c r="Z13" s="29">
        <f>(PEMBOBOTAN!Z13-PEMBOBOTAN!Z$20)/PEMBOBOTAN!Z$22</f>
        <v>0.85041328485514323</v>
      </c>
      <c r="AA13" s="29">
        <f>(PEMBOBOTAN!AA13-PEMBOBOTAN!AA$20)/PEMBOBOTAN!AA$22</f>
        <v>0</v>
      </c>
      <c r="AB13" s="29">
        <f>(PEMBOBOTAN!AB13-PEMBOBOTAN!AB$20)/PEMBOBOTAN!AB$22</f>
        <v>1</v>
      </c>
      <c r="AC13" s="29">
        <f>(PEMBOBOTAN!AC13-PEMBOBOTAN!AC$20)/PEMBOBOTAN!AC$22</f>
        <v>0</v>
      </c>
      <c r="AD13" s="29">
        <f>(PEMBOBOTAN!AD13-PEMBOBOTAN!AD$20)/PEMBOBOTAN!AD$22</f>
        <v>0.14430110527854884</v>
      </c>
      <c r="AE13" s="29">
        <f>(PEMBOBOTAN!AE13-PEMBOBOTAN!AE$20)/PEMBOBOTAN!AE$22</f>
        <v>0.20050015564546697</v>
      </c>
      <c r="AF13" s="29">
        <f>(PEMBOBOTAN!AF13-PEMBOBOTAN!AF$20)/PEMBOBOTAN!AF$22</f>
        <v>0</v>
      </c>
      <c r="AG13" s="29">
        <f>(PEMBOBOTAN!AG13-PEMBOBOTAN!AG$20)/PEMBOBOTAN!AG$22</f>
        <v>0.16964941013760004</v>
      </c>
      <c r="AH13" s="29">
        <f>(PEMBOBOTAN!AH13-PEMBOBOTAN!AH$20)/PEMBOBOTAN!AH$22</f>
        <v>0.29049644688706333</v>
      </c>
      <c r="AI13" s="29">
        <f>(PEMBOBOTAN!AI13-PEMBOBOTAN!AI$20)/PEMBOBOTAN!AI$22</f>
        <v>0.17581133678097208</v>
      </c>
    </row>
    <row r="14" spans="1:35" s="2" customFormat="1" ht="12.75" customHeight="1" x14ac:dyDescent="0.25">
      <c r="A14" s="3">
        <f t="shared" si="0"/>
        <v>12</v>
      </c>
      <c r="B14" s="4" t="s">
        <v>45</v>
      </c>
      <c r="C14" s="5">
        <v>2586</v>
      </c>
      <c r="D14" s="6">
        <v>233.99</v>
      </c>
      <c r="E14" s="29">
        <f>(PEMBOBOTAN!E14-PEMBOBOTAN!E$20)/PEMBOBOTAN!E$22</f>
        <v>1.5567323868036658</v>
      </c>
      <c r="F14" s="29">
        <f>(PEMBOBOTAN!F14-PEMBOBOTAN!F$20)/PEMBOBOTAN!F$22</f>
        <v>2.6137342487897679</v>
      </c>
      <c r="G14" s="29">
        <f>(PEMBOBOTAN!G14-PEMBOBOTAN!G$20)/PEMBOBOTAN!G$22</f>
        <v>0.63555081112404377</v>
      </c>
      <c r="H14" s="29">
        <f>(PEMBOBOTAN!H14-PEMBOBOTAN!H$20)/PEMBOBOTAN!H$22</f>
        <v>2.6115612997899773</v>
      </c>
      <c r="I14" s="29">
        <f>(PEMBOBOTAN!I14-PEMBOBOTAN!I$20)/PEMBOBOTAN!I$22</f>
        <v>2.6137342487897679</v>
      </c>
      <c r="J14" s="29">
        <f>(PEMBOBOTAN!J14-PEMBOBOTAN!J$20)/PEMBOBOTAN!J$22</f>
        <v>2.6240700788321805</v>
      </c>
      <c r="K14" s="29">
        <f>(PEMBOBOTAN!K14-PEMBOBOTAN!K$20)/PEMBOBOTAN!K$22</f>
        <v>1.4582805897635109</v>
      </c>
      <c r="L14" s="29">
        <f>(PEMBOBOTAN!L14-PEMBOBOTAN!L$20)/PEMBOBOTAN!L$22</f>
        <v>0</v>
      </c>
      <c r="M14" s="29">
        <f>(PEMBOBOTAN!M14-PEMBOBOTAN!M$20)/PEMBOBOTAN!M$22</f>
        <v>1.098588436005103</v>
      </c>
      <c r="N14" s="29">
        <f>(PEMBOBOTAN!N14-PEMBOBOTAN!N$20)/PEMBOBOTAN!N$22</f>
        <v>1.4209964001470128</v>
      </c>
      <c r="O14" s="29">
        <f>(PEMBOBOTAN!O14-PEMBOBOTAN!O$20)/PEMBOBOTAN!O$22</f>
        <v>0.71221231161191956</v>
      </c>
      <c r="P14" s="29">
        <f>(PEMBOBOTAN!P14-PEMBOBOTAN!P$20)/PEMBOBOTAN!P$22</f>
        <v>0</v>
      </c>
      <c r="Q14" s="29">
        <f>(PEMBOBOTAN!Q14-PEMBOBOTAN!Q$20)/PEMBOBOTAN!Q$22</f>
        <v>0</v>
      </c>
      <c r="R14" s="29">
        <f>(PEMBOBOTAN!R14-PEMBOBOTAN!R$20)/PEMBOBOTAN!R$22</f>
        <v>0.49675799705497736</v>
      </c>
      <c r="S14" s="29">
        <f>(PEMBOBOTAN!S14-PEMBOBOTAN!S$20)/PEMBOBOTAN!S$22</f>
        <v>1.5030090301053793</v>
      </c>
      <c r="T14" s="29">
        <f>(PEMBOBOTAN!T14-PEMBOBOTAN!T$20)/PEMBOBOTAN!T$22</f>
        <v>0</v>
      </c>
      <c r="U14" s="29">
        <f>(PEMBOBOTAN!U14-PEMBOBOTAN!U$20)/PEMBOBOTAN!U$22</f>
        <v>0</v>
      </c>
      <c r="V14" s="29">
        <f>(PEMBOBOTAN!V14-PEMBOBOTAN!V$20)/PEMBOBOTAN!V$22</f>
        <v>0</v>
      </c>
      <c r="W14" s="29">
        <f>(PEMBOBOTAN!W14-PEMBOBOTAN!W$20)/PEMBOBOTAN!W$22</f>
        <v>0</v>
      </c>
      <c r="X14" s="29">
        <f>(PEMBOBOTAN!X14-PEMBOBOTAN!X$20)/PEMBOBOTAN!X$22</f>
        <v>0</v>
      </c>
      <c r="Y14" s="29">
        <f>(PEMBOBOTAN!Y14-PEMBOBOTAN!Y$20)/PEMBOBOTAN!Y$22</f>
        <v>3.8729833462074139</v>
      </c>
      <c r="Z14" s="29">
        <f>(PEMBOBOTAN!Z14-PEMBOBOTAN!Z$20)/PEMBOBOTAN!Z$22</f>
        <v>1.4882232484965008</v>
      </c>
      <c r="AA14" s="29">
        <f>(PEMBOBOTAN!AA14-PEMBOBOTAN!AA$20)/PEMBOBOTAN!AA$22</f>
        <v>0</v>
      </c>
      <c r="AB14" s="29">
        <f>(PEMBOBOTAN!AB14-PEMBOBOTAN!AB$20)/PEMBOBOTAN!AB$22</f>
        <v>1</v>
      </c>
      <c r="AC14" s="29">
        <f>(PEMBOBOTAN!AC14-PEMBOBOTAN!AC$20)/PEMBOBOTAN!AC$22</f>
        <v>0</v>
      </c>
      <c r="AD14" s="29">
        <f>(PEMBOBOTAN!AD14-PEMBOBOTAN!AD$20)/PEMBOBOTAN!AD$22</f>
        <v>5.5500425107134176E-2</v>
      </c>
      <c r="AE14" s="29">
        <f>(PEMBOBOTAN!AE14-PEMBOBOTAN!AE$20)/PEMBOBOTAN!AE$22</f>
        <v>0.24060018677456035</v>
      </c>
      <c r="AF14" s="29">
        <f>(PEMBOBOTAN!AF14-PEMBOBOTAN!AF$20)/PEMBOBOTAN!AF$22</f>
        <v>0.22088870854196757</v>
      </c>
      <c r="AG14" s="29">
        <f>(PEMBOBOTAN!AG14-PEMBOBOTAN!AG$20)/PEMBOBOTAN!AG$22</f>
        <v>0</v>
      </c>
      <c r="AH14" s="29">
        <f>(PEMBOBOTAN!AH14-PEMBOBOTAN!AH$20)/PEMBOBOTAN!AH$22</f>
        <v>2.4692197985400384</v>
      </c>
      <c r="AI14" s="29">
        <f>(PEMBOBOTAN!AI14-PEMBOBOTAN!AI$20)/PEMBOBOTAN!AI$22</f>
        <v>0.70324534712388831</v>
      </c>
    </row>
    <row r="15" spans="1:35" s="2" customFormat="1" ht="12.75" customHeight="1" x14ac:dyDescent="0.25">
      <c r="A15" s="3">
        <f t="shared" si="0"/>
        <v>13</v>
      </c>
      <c r="B15" s="4" t="s">
        <v>46</v>
      </c>
      <c r="C15" s="5">
        <v>5117</v>
      </c>
      <c r="D15" s="6">
        <v>43.65</v>
      </c>
      <c r="E15" s="29">
        <f>(PEMBOBOTAN!E15-PEMBOBOTAN!E$20)/PEMBOBOTAN!E$22</f>
        <v>0.35180392922116738</v>
      </c>
      <c r="F15" s="29">
        <f>(PEMBOBOTAN!F15-PEMBOBOTAN!F$20)/PEMBOBOTAN!F$22</f>
        <v>0.44477960189615673</v>
      </c>
      <c r="G15" s="29">
        <f>(PEMBOBOTAN!G15-PEMBOBOTAN!G$20)/PEMBOBOTAN!G$22</f>
        <v>0</v>
      </c>
      <c r="H15" s="29">
        <f>(PEMBOBOTAN!H15-PEMBOBOTAN!H$20)/PEMBOBOTAN!H$22</f>
        <v>0.44440983079509122</v>
      </c>
      <c r="I15" s="29">
        <f>(PEMBOBOTAN!I15-PEMBOBOTAN!I$20)/PEMBOBOTAN!I$22</f>
        <v>0.44477960189615673</v>
      </c>
      <c r="J15" s="29">
        <f>(PEMBOBOTAN!J15-PEMBOBOTAN!J$20)/PEMBOBOTAN!J$22</f>
        <v>0.44653845185332403</v>
      </c>
      <c r="K15" s="29">
        <f>(PEMBOBOTAN!K15-PEMBOBOTAN!K$20)/PEMBOBOTAN!K$22</f>
        <v>1.8228507372043885</v>
      </c>
      <c r="L15" s="29">
        <f>(PEMBOBOTAN!L15-PEMBOBOTAN!L$20)/PEMBOBOTAN!L$22</f>
        <v>0</v>
      </c>
      <c r="M15" s="29">
        <f>(PEMBOBOTAN!M15-PEMBOBOTAN!M$20)/PEMBOBOTAN!M$22</f>
        <v>1.098588436005103</v>
      </c>
      <c r="N15" s="29">
        <f>(PEMBOBOTAN!N15-PEMBOBOTAN!N$20)/PEMBOBOTAN!N$22</f>
        <v>1.4209964001470128</v>
      </c>
      <c r="O15" s="29">
        <f>(PEMBOBOTAN!O15-PEMBOBOTAN!O$20)/PEMBOBOTAN!O$22</f>
        <v>0.71221231161191956</v>
      </c>
      <c r="P15" s="29">
        <f>(PEMBOBOTAN!P15-PEMBOBOTAN!P$20)/PEMBOBOTAN!P$22</f>
        <v>0</v>
      </c>
      <c r="Q15" s="29">
        <f>(PEMBOBOTAN!Q15-PEMBOBOTAN!Q$20)/PEMBOBOTAN!Q$22</f>
        <v>0</v>
      </c>
      <c r="R15" s="29">
        <f>(PEMBOBOTAN!R15-PEMBOBOTAN!R$20)/PEMBOBOTAN!R$22</f>
        <v>0.99351599410995473</v>
      </c>
      <c r="S15" s="29">
        <f>(PEMBOBOTAN!S15-PEMBOBOTAN!S$20)/PEMBOBOTAN!S$22</f>
        <v>0.45090270903161378</v>
      </c>
      <c r="T15" s="29">
        <f>(PEMBOBOTAN!T15-PEMBOBOTAN!T$20)/PEMBOBOTAN!T$22</f>
        <v>0</v>
      </c>
      <c r="U15" s="29">
        <f>(PEMBOBOTAN!U15-PEMBOBOTAN!U$20)/PEMBOBOTAN!U$22</f>
        <v>0</v>
      </c>
      <c r="V15" s="29">
        <f>(PEMBOBOTAN!V15-PEMBOBOTAN!V$20)/PEMBOBOTAN!V$22</f>
        <v>0</v>
      </c>
      <c r="W15" s="29">
        <f>(PEMBOBOTAN!W15-PEMBOBOTAN!W$20)/PEMBOBOTAN!W$22</f>
        <v>0</v>
      </c>
      <c r="X15" s="29">
        <f>(PEMBOBOTAN!X15-PEMBOBOTAN!X$20)/PEMBOBOTAN!X$22</f>
        <v>0</v>
      </c>
      <c r="Y15" s="29">
        <f>(PEMBOBOTAN!Y15-PEMBOBOTAN!Y$20)/PEMBOBOTAN!Y$22</f>
        <v>3.8729833462074139</v>
      </c>
      <c r="Z15" s="29">
        <f>(PEMBOBOTAN!Z15-PEMBOBOTAN!Z$20)/PEMBOBOTAN!Z$22</f>
        <v>1.9134298909240723</v>
      </c>
      <c r="AA15" s="29">
        <f>(PEMBOBOTAN!AA15-PEMBOBOTAN!AA$20)/PEMBOBOTAN!AA$22</f>
        <v>0</v>
      </c>
      <c r="AB15" s="29">
        <f>(PEMBOBOTAN!AB15-PEMBOBOTAN!AB$20)/PEMBOBOTAN!AB$22</f>
        <v>3</v>
      </c>
      <c r="AC15" s="29">
        <f>(PEMBOBOTAN!AC15-PEMBOBOTAN!AC$20)/PEMBOBOTAN!AC$22</f>
        <v>0</v>
      </c>
      <c r="AD15" s="29">
        <f>(PEMBOBOTAN!AD15-PEMBOBOTAN!AD$20)/PEMBOBOTAN!AD$22</f>
        <v>0.36630280570708557</v>
      </c>
      <c r="AE15" s="29">
        <f>(PEMBOBOTAN!AE15-PEMBOBOTAN!AE$20)/PEMBOBOTAN!AE$22</f>
        <v>1.0426008093564283</v>
      </c>
      <c r="AF15" s="29">
        <f>(PEMBOBOTAN!AF15-PEMBOBOTAN!AF$20)/PEMBOBOTAN!AF$22</f>
        <v>0.22088870854196757</v>
      </c>
      <c r="AG15" s="29">
        <f>(PEMBOBOTAN!AG15-PEMBOBOTAN!AG$20)/PEMBOBOTAN!AG$22</f>
        <v>0</v>
      </c>
      <c r="AH15" s="29">
        <f>(PEMBOBOTAN!AH15-PEMBOBOTAN!AH$20)/PEMBOBOTAN!AH$22</f>
        <v>2.9049644688706331</v>
      </c>
      <c r="AI15" s="29">
        <f>(PEMBOBOTAN!AI15-PEMBOBOTAN!AI$20)/PEMBOBOTAN!AI$22</f>
        <v>0.70324534712388831</v>
      </c>
    </row>
    <row r="16" spans="1:35" s="2" customFormat="1" ht="12.75" customHeight="1" x14ac:dyDescent="0.25">
      <c r="A16" s="3">
        <f t="shared" si="0"/>
        <v>14</v>
      </c>
      <c r="B16" s="4" t="s">
        <v>47</v>
      </c>
      <c r="C16" s="5">
        <v>2884</v>
      </c>
      <c r="D16" s="6">
        <v>160.93</v>
      </c>
      <c r="E16" s="29">
        <f>(PEMBOBOTAN!E16-PEMBOBOTAN!E$20)/PEMBOBOTAN!E$22</f>
        <v>0.44798054296508366</v>
      </c>
      <c r="F16" s="29">
        <f>(PEMBOBOTAN!F16-PEMBOBOTAN!F$20)/PEMBOBOTAN!F$22</f>
        <v>0.44477960189615673</v>
      </c>
      <c r="G16" s="29">
        <f>(PEMBOBOTAN!G16-PEMBOBOTAN!G$20)/PEMBOBOTAN!G$22</f>
        <v>0.1081517896807682</v>
      </c>
      <c r="H16" s="29">
        <f>(PEMBOBOTAN!H16-PEMBOBOTAN!H$20)/PEMBOBOTAN!H$22</f>
        <v>0.44440983079509122</v>
      </c>
      <c r="I16" s="29">
        <f>(PEMBOBOTAN!I16-PEMBOBOTAN!I$20)/PEMBOBOTAN!I$22</f>
        <v>0.44477960189615673</v>
      </c>
      <c r="J16" s="29">
        <f>(PEMBOBOTAN!J16-PEMBOBOTAN!J$20)/PEMBOBOTAN!J$22</f>
        <v>0.44653845185332403</v>
      </c>
      <c r="K16" s="29">
        <f>(PEMBOBOTAN!K16-PEMBOBOTAN!K$20)/PEMBOBOTAN!K$22</f>
        <v>1.0937104423226331</v>
      </c>
      <c r="L16" s="29">
        <f>(PEMBOBOTAN!L16-PEMBOBOTAN!L$20)/PEMBOBOTAN!L$22</f>
        <v>0</v>
      </c>
      <c r="M16" s="29">
        <f>(PEMBOBOTAN!M16-PEMBOBOTAN!M$20)/PEMBOBOTAN!M$22</f>
        <v>2.1971768720102061</v>
      </c>
      <c r="N16" s="29">
        <f>(PEMBOBOTAN!N16-PEMBOBOTAN!N$20)/PEMBOBOTAN!N$22</f>
        <v>0</v>
      </c>
      <c r="O16" s="29">
        <f>(PEMBOBOTAN!O16-PEMBOBOTAN!O$20)/PEMBOBOTAN!O$22</f>
        <v>0.71221231161191956</v>
      </c>
      <c r="P16" s="29">
        <f>(PEMBOBOTAN!P16-PEMBOBOTAN!P$20)/PEMBOBOTAN!P$22</f>
        <v>0</v>
      </c>
      <c r="Q16" s="29">
        <f>(PEMBOBOTAN!Q16-PEMBOBOTAN!Q$20)/PEMBOBOTAN!Q$22</f>
        <v>0</v>
      </c>
      <c r="R16" s="29">
        <f>(PEMBOBOTAN!R16-PEMBOBOTAN!R$20)/PEMBOBOTAN!R$22</f>
        <v>0.37256849779123302</v>
      </c>
      <c r="S16" s="29">
        <f>(PEMBOBOTAN!S16-PEMBOBOTAN!S$20)/PEMBOBOTAN!S$22</f>
        <v>1.6533099331159173</v>
      </c>
      <c r="T16" s="29">
        <f>(PEMBOBOTAN!T16-PEMBOBOTAN!T$20)/PEMBOBOTAN!T$22</f>
        <v>0</v>
      </c>
      <c r="U16" s="29">
        <f>(PEMBOBOTAN!U16-PEMBOBOTAN!U$20)/PEMBOBOTAN!U$22</f>
        <v>0</v>
      </c>
      <c r="V16" s="29">
        <f>(PEMBOBOTAN!V16-PEMBOBOTAN!V$20)/PEMBOBOTAN!V$22</f>
        <v>0</v>
      </c>
      <c r="W16" s="29">
        <f>(PEMBOBOTAN!W16-PEMBOBOTAN!W$20)/PEMBOBOTAN!W$22</f>
        <v>0</v>
      </c>
      <c r="X16" s="29">
        <f>(PEMBOBOTAN!X16-PEMBOBOTAN!X$20)/PEMBOBOTAN!X$22</f>
        <v>0</v>
      </c>
      <c r="Y16" s="29">
        <f>(PEMBOBOTAN!Y16-PEMBOBOTAN!Y$20)/PEMBOBOTAN!Y$22</f>
        <v>3.8729833462074139</v>
      </c>
      <c r="Z16" s="29">
        <f>(PEMBOBOTAN!Z16-PEMBOBOTAN!Z$20)/PEMBOBOTAN!Z$22</f>
        <v>1.7008265697102865</v>
      </c>
      <c r="AA16" s="29">
        <f>(PEMBOBOTAN!AA16-PEMBOBOTAN!AA$20)/PEMBOBOTAN!AA$22</f>
        <v>0</v>
      </c>
      <c r="AB16" s="29">
        <f>(PEMBOBOTAN!AB16-PEMBOBOTAN!AB$20)/PEMBOBOTAN!AB$22</f>
        <v>1</v>
      </c>
      <c r="AC16" s="29">
        <f>(PEMBOBOTAN!AC16-PEMBOBOTAN!AC$20)/PEMBOBOTAN!AC$22</f>
        <v>0</v>
      </c>
      <c r="AD16" s="29">
        <f>(PEMBOBOTAN!AD16-PEMBOBOTAN!AD$20)/PEMBOBOTAN!AD$22</f>
        <v>8.8800680171414681E-2</v>
      </c>
      <c r="AE16" s="29">
        <f>(PEMBOBOTAN!AE16-PEMBOBOTAN!AE$20)/PEMBOBOTAN!AE$22</f>
        <v>0.68170052919458768</v>
      </c>
      <c r="AF16" s="29">
        <f>(PEMBOBOTAN!AF16-PEMBOBOTAN!AF$20)/PEMBOBOTAN!AF$22</f>
        <v>0.66266612562590277</v>
      </c>
      <c r="AG16" s="29">
        <f>(PEMBOBOTAN!AG16-PEMBOBOTAN!AG$20)/PEMBOBOTAN!AG$22</f>
        <v>0</v>
      </c>
      <c r="AH16" s="29">
        <f>(PEMBOBOTAN!AH16-PEMBOBOTAN!AH$20)/PEMBOBOTAN!AH$22</f>
        <v>2.3239715750965066</v>
      </c>
      <c r="AI16" s="29">
        <f>(PEMBOBOTAN!AI16-PEMBOBOTAN!AI$20)/PEMBOBOTAN!AI$22</f>
        <v>0.35162267356194415</v>
      </c>
    </row>
    <row r="17" spans="1:35" s="2" customFormat="1" ht="12.75" customHeight="1" x14ac:dyDescent="0.25">
      <c r="A17" s="3">
        <f t="shared" si="0"/>
        <v>15</v>
      </c>
      <c r="B17" s="4" t="s">
        <v>48</v>
      </c>
      <c r="C17" s="5">
        <v>2790</v>
      </c>
      <c r="D17" s="6">
        <v>23.35</v>
      </c>
      <c r="E17" s="29">
        <f>(PEMBOBOTAN!E17-PEMBOBOTAN!E$20)/PEMBOBOTAN!E$22</f>
        <v>0.34594053040081457</v>
      </c>
      <c r="F17" s="29">
        <f>(PEMBOBOTAN!F17-PEMBOBOTAN!F$20)/PEMBOBOTAN!F$22</f>
        <v>0.44477960189615673</v>
      </c>
      <c r="G17" s="29">
        <f>(PEMBOBOTAN!G17-PEMBOBOTAN!G$20)/PEMBOBOTAN!G$22</f>
        <v>1.9644297798379535</v>
      </c>
      <c r="H17" s="29">
        <f>(PEMBOBOTAN!H17-PEMBOBOTAN!H$20)/PEMBOBOTAN!H$22</f>
        <v>0.44440983079509122</v>
      </c>
      <c r="I17" s="29">
        <f>(PEMBOBOTAN!I17-PEMBOBOTAN!I$20)/PEMBOBOTAN!I$22</f>
        <v>0.44477960189615673</v>
      </c>
      <c r="J17" s="29">
        <f>(PEMBOBOTAN!J17-PEMBOBOTAN!J$20)/PEMBOBOTAN!J$22</f>
        <v>0.44653845185332403</v>
      </c>
      <c r="K17" s="29">
        <f>(PEMBOBOTAN!K17-PEMBOBOTAN!K$20)/PEMBOBOTAN!K$22</f>
        <v>0.72914029488175547</v>
      </c>
      <c r="L17" s="29">
        <f>(PEMBOBOTAN!L17-PEMBOBOTAN!L$20)/PEMBOBOTAN!L$22</f>
        <v>0</v>
      </c>
      <c r="M17" s="29">
        <f>(PEMBOBOTAN!M17-PEMBOBOTAN!M$20)/PEMBOBOTAN!M$22</f>
        <v>1.098588436005103</v>
      </c>
      <c r="N17" s="29">
        <f>(PEMBOBOTAN!N17-PEMBOBOTAN!N$20)/PEMBOBOTAN!N$22</f>
        <v>0</v>
      </c>
      <c r="O17" s="29">
        <f>(PEMBOBOTAN!O17-PEMBOBOTAN!O$20)/PEMBOBOTAN!O$22</f>
        <v>0.71221231161191956</v>
      </c>
      <c r="P17" s="29">
        <f>(PEMBOBOTAN!P17-PEMBOBOTAN!P$20)/PEMBOBOTAN!P$22</f>
        <v>0</v>
      </c>
      <c r="Q17" s="29">
        <f>(PEMBOBOTAN!Q17-PEMBOBOTAN!Q$20)/PEMBOBOTAN!Q$22</f>
        <v>0</v>
      </c>
      <c r="R17" s="29">
        <f>(PEMBOBOTAN!R17-PEMBOBOTAN!R$20)/PEMBOBOTAN!R$22</f>
        <v>0.86932649484621038</v>
      </c>
      <c r="S17" s="29">
        <f>(PEMBOBOTAN!S17-PEMBOBOTAN!S$20)/PEMBOBOTAN!S$22</f>
        <v>0</v>
      </c>
      <c r="T17" s="29">
        <f>(PEMBOBOTAN!T17-PEMBOBOTAN!T$20)/PEMBOBOTAN!T$22</f>
        <v>0</v>
      </c>
      <c r="U17" s="29">
        <f>(PEMBOBOTAN!U17-PEMBOBOTAN!U$20)/PEMBOBOTAN!U$22</f>
        <v>0</v>
      </c>
      <c r="V17" s="29">
        <f>(PEMBOBOTAN!V17-PEMBOBOTAN!V$20)/PEMBOBOTAN!V$22</f>
        <v>0</v>
      </c>
      <c r="W17" s="29">
        <f>(PEMBOBOTAN!W17-PEMBOBOTAN!W$20)/PEMBOBOTAN!W$22</f>
        <v>0</v>
      </c>
      <c r="X17" s="29">
        <f>(PEMBOBOTAN!X17-PEMBOBOTAN!X$20)/PEMBOBOTAN!X$22</f>
        <v>0</v>
      </c>
      <c r="Y17" s="29">
        <f>(PEMBOBOTAN!Y17-PEMBOBOTAN!Y$20)/PEMBOBOTAN!Y$22</f>
        <v>3.8729833462074139</v>
      </c>
      <c r="Z17" s="29">
        <f>(PEMBOBOTAN!Z17-PEMBOBOTAN!Z$20)/PEMBOBOTAN!Z$22</f>
        <v>1.4882232484965008</v>
      </c>
      <c r="AA17" s="29">
        <f>(PEMBOBOTAN!AA17-PEMBOBOTAN!AA$20)/PEMBOBOTAN!AA$22</f>
        <v>0</v>
      </c>
      <c r="AB17" s="29">
        <f>(PEMBOBOTAN!AB17-PEMBOBOTAN!AB$20)/PEMBOBOTAN!AB$22</f>
        <v>2</v>
      </c>
      <c r="AC17" s="29">
        <f>(PEMBOBOTAN!AC17-PEMBOBOTAN!AC$20)/PEMBOBOTAN!AC$22</f>
        <v>0</v>
      </c>
      <c r="AD17" s="29">
        <f>(PEMBOBOTAN!AD17-PEMBOBOTAN!AD$20)/PEMBOBOTAN!AD$22</f>
        <v>0.17760136034282936</v>
      </c>
      <c r="AE17" s="29">
        <f>(PEMBOBOTAN!AE17-PEMBOBOTAN!AE$20)/PEMBOBOTAN!AE$22</f>
        <v>1.3634010583891754</v>
      </c>
      <c r="AF17" s="29">
        <f>(PEMBOBOTAN!AF17-PEMBOBOTAN!AF$20)/PEMBOBOTAN!AF$22</f>
        <v>0.44177741708393514</v>
      </c>
      <c r="AG17" s="29">
        <f>(PEMBOBOTAN!AG17-PEMBOBOTAN!AG$20)/PEMBOBOTAN!AG$22</f>
        <v>0</v>
      </c>
      <c r="AH17" s="29">
        <f>(PEMBOBOTAN!AH17-PEMBOBOTAN!AH$20)/PEMBOBOTAN!AH$22</f>
        <v>1.1619857875482533</v>
      </c>
      <c r="AI17" s="29">
        <f>(PEMBOBOTAN!AI17-PEMBOBOTAN!AI$20)/PEMBOBOTAN!AI$22</f>
        <v>0.52743401034291626</v>
      </c>
    </row>
    <row r="18" spans="1:35" s="18" customFormat="1" x14ac:dyDescent="0.2">
      <c r="A18" s="16"/>
      <c r="B18" s="16" t="s">
        <v>49</v>
      </c>
      <c r="C18" s="17"/>
      <c r="D18" s="16"/>
      <c r="E18" s="16">
        <v>15</v>
      </c>
      <c r="F18" s="16">
        <v>15</v>
      </c>
      <c r="G18" s="16">
        <v>15</v>
      </c>
      <c r="H18" s="16">
        <v>15</v>
      </c>
      <c r="I18" s="16">
        <v>15</v>
      </c>
      <c r="J18" s="16">
        <v>15</v>
      </c>
      <c r="K18" s="16">
        <v>15</v>
      </c>
      <c r="L18" s="16">
        <v>15</v>
      </c>
      <c r="M18" s="16">
        <v>15</v>
      </c>
      <c r="N18" s="16">
        <v>15</v>
      </c>
      <c r="O18" s="16">
        <v>15</v>
      </c>
      <c r="P18" s="16">
        <v>15</v>
      </c>
      <c r="Q18" s="16">
        <v>15</v>
      </c>
      <c r="R18" s="16">
        <v>15</v>
      </c>
      <c r="S18" s="16">
        <v>15</v>
      </c>
      <c r="T18" s="16">
        <v>15</v>
      </c>
      <c r="U18" s="16">
        <v>15</v>
      </c>
      <c r="V18" s="16">
        <v>15</v>
      </c>
      <c r="W18" s="16">
        <v>15</v>
      </c>
      <c r="X18" s="16">
        <v>15</v>
      </c>
      <c r="Y18" s="16">
        <v>15</v>
      </c>
      <c r="Z18" s="16">
        <v>15</v>
      </c>
      <c r="AA18" s="16">
        <v>15</v>
      </c>
      <c r="AB18" s="16">
        <v>15</v>
      </c>
      <c r="AC18" s="16">
        <v>15</v>
      </c>
      <c r="AD18" s="16">
        <v>15</v>
      </c>
      <c r="AE18" s="16">
        <v>15</v>
      </c>
      <c r="AF18" s="16">
        <v>15</v>
      </c>
      <c r="AG18" s="16">
        <v>15</v>
      </c>
      <c r="AH18" s="16">
        <v>15</v>
      </c>
      <c r="AI18" s="16">
        <v>15</v>
      </c>
    </row>
    <row r="19" spans="1:35" s="18" customFormat="1" x14ac:dyDescent="0.2">
      <c r="A19" s="19"/>
      <c r="B19" s="19" t="s">
        <v>50</v>
      </c>
      <c r="C19" s="20"/>
      <c r="D19" s="20"/>
      <c r="E19" s="20">
        <f t="shared" ref="E19:AI19" si="1">COUNTIF(E3:E17,"&gt;0")</f>
        <v>14</v>
      </c>
      <c r="F19" s="20">
        <f t="shared" si="1"/>
        <v>14</v>
      </c>
      <c r="G19" s="20">
        <f t="shared" si="1"/>
        <v>11</v>
      </c>
      <c r="H19" s="20">
        <f t="shared" si="1"/>
        <v>14</v>
      </c>
      <c r="I19" s="20">
        <f t="shared" si="1"/>
        <v>14</v>
      </c>
      <c r="J19" s="20">
        <f t="shared" si="1"/>
        <v>10</v>
      </c>
      <c r="K19" s="20">
        <f t="shared" si="1"/>
        <v>14</v>
      </c>
      <c r="L19" s="20">
        <f t="shared" si="1"/>
        <v>2</v>
      </c>
      <c r="M19" s="20">
        <f t="shared" si="1"/>
        <v>14</v>
      </c>
      <c r="N19" s="20">
        <f t="shared" si="1"/>
        <v>12</v>
      </c>
      <c r="O19" s="20">
        <f t="shared" si="1"/>
        <v>13</v>
      </c>
      <c r="P19" s="20">
        <f t="shared" si="1"/>
        <v>4</v>
      </c>
      <c r="Q19" s="20">
        <f t="shared" si="1"/>
        <v>1</v>
      </c>
      <c r="R19" s="20">
        <f t="shared" si="1"/>
        <v>13</v>
      </c>
      <c r="S19" s="20">
        <f t="shared" si="1"/>
        <v>14</v>
      </c>
      <c r="T19" s="20">
        <f t="shared" si="1"/>
        <v>4</v>
      </c>
      <c r="U19" s="20">
        <f t="shared" si="1"/>
        <v>2</v>
      </c>
      <c r="V19" s="20">
        <f t="shared" si="1"/>
        <v>3</v>
      </c>
      <c r="W19" s="20">
        <f t="shared" si="1"/>
        <v>1</v>
      </c>
      <c r="X19" s="20">
        <f t="shared" si="1"/>
        <v>1</v>
      </c>
      <c r="Y19" s="20">
        <f t="shared" si="1"/>
        <v>14</v>
      </c>
      <c r="Z19" s="20">
        <f t="shared" si="1"/>
        <v>14</v>
      </c>
      <c r="AA19" s="20">
        <f t="shared" si="1"/>
        <v>2</v>
      </c>
      <c r="AB19" s="20">
        <f t="shared" si="1"/>
        <v>9</v>
      </c>
      <c r="AC19" s="20">
        <f t="shared" si="1"/>
        <v>6</v>
      </c>
      <c r="AD19" s="20">
        <f t="shared" si="1"/>
        <v>14</v>
      </c>
      <c r="AE19" s="20">
        <f t="shared" si="1"/>
        <v>14</v>
      </c>
      <c r="AF19" s="20">
        <f t="shared" si="1"/>
        <v>11</v>
      </c>
      <c r="AG19" s="20">
        <f t="shared" si="1"/>
        <v>4</v>
      </c>
      <c r="AH19" s="20">
        <f t="shared" si="1"/>
        <v>14</v>
      </c>
      <c r="AI19" s="20">
        <f t="shared" si="1"/>
        <v>14</v>
      </c>
    </row>
    <row r="20" spans="1:35" s="18" customFormat="1" x14ac:dyDescent="0.2">
      <c r="A20" s="21"/>
      <c r="B20" s="21" t="s">
        <v>51</v>
      </c>
      <c r="C20" s="22"/>
      <c r="D20" s="22"/>
      <c r="E20" s="22">
        <f t="shared" ref="E20:AI20" si="2">MIN(E3:E17)</f>
        <v>0</v>
      </c>
      <c r="F20" s="22">
        <f t="shared" si="2"/>
        <v>0</v>
      </c>
      <c r="G20" s="22">
        <f t="shared" si="2"/>
        <v>0</v>
      </c>
      <c r="H20" s="22">
        <f t="shared" si="2"/>
        <v>0</v>
      </c>
      <c r="I20" s="22">
        <f t="shared" si="2"/>
        <v>0</v>
      </c>
      <c r="J20" s="22">
        <f t="shared" si="2"/>
        <v>0</v>
      </c>
      <c r="K20" s="22">
        <f t="shared" si="2"/>
        <v>0</v>
      </c>
      <c r="L20" s="22">
        <f t="shared" si="2"/>
        <v>0</v>
      </c>
      <c r="M20" s="22">
        <f t="shared" si="2"/>
        <v>0</v>
      </c>
      <c r="N20" s="22">
        <f t="shared" si="2"/>
        <v>0</v>
      </c>
      <c r="O20" s="22">
        <f t="shared" si="2"/>
        <v>0</v>
      </c>
      <c r="P20" s="22">
        <f t="shared" si="2"/>
        <v>0</v>
      </c>
      <c r="Q20" s="22">
        <f t="shared" si="2"/>
        <v>0</v>
      </c>
      <c r="R20" s="22">
        <f t="shared" si="2"/>
        <v>0</v>
      </c>
      <c r="S20" s="22">
        <f t="shared" si="2"/>
        <v>0</v>
      </c>
      <c r="T20" s="22">
        <f t="shared" si="2"/>
        <v>0</v>
      </c>
      <c r="U20" s="22">
        <f t="shared" si="2"/>
        <v>0</v>
      </c>
      <c r="V20" s="22">
        <f t="shared" si="2"/>
        <v>0</v>
      </c>
      <c r="W20" s="22">
        <f t="shared" si="2"/>
        <v>0</v>
      </c>
      <c r="X20" s="22">
        <f t="shared" si="2"/>
        <v>0</v>
      </c>
      <c r="Y20" s="22">
        <f t="shared" si="2"/>
        <v>0</v>
      </c>
      <c r="Z20" s="22">
        <f t="shared" si="2"/>
        <v>0</v>
      </c>
      <c r="AA20" s="22">
        <f t="shared" si="2"/>
        <v>0</v>
      </c>
      <c r="AB20" s="22">
        <f t="shared" si="2"/>
        <v>0</v>
      </c>
      <c r="AC20" s="22">
        <f t="shared" si="2"/>
        <v>0</v>
      </c>
      <c r="AD20" s="22">
        <f t="shared" si="2"/>
        <v>0</v>
      </c>
      <c r="AE20" s="22">
        <f t="shared" si="2"/>
        <v>0</v>
      </c>
      <c r="AF20" s="22">
        <f t="shared" si="2"/>
        <v>0</v>
      </c>
      <c r="AG20" s="22">
        <f t="shared" si="2"/>
        <v>0</v>
      </c>
      <c r="AH20" s="22">
        <f t="shared" si="2"/>
        <v>0</v>
      </c>
      <c r="AI20" s="22">
        <f t="shared" si="2"/>
        <v>0</v>
      </c>
    </row>
    <row r="21" spans="1:35" s="18" customFormat="1" x14ac:dyDescent="0.2">
      <c r="A21" s="21"/>
      <c r="B21" s="21" t="s">
        <v>53</v>
      </c>
      <c r="C21" s="22"/>
      <c r="D21" s="22"/>
      <c r="E21" s="22">
        <f>STDEV(E3:E17)</f>
        <v>0.99999999999999967</v>
      </c>
      <c r="F21" s="22">
        <f t="shared" ref="F21:AI21" si="3">STDEV(F3:F17)</f>
        <v>0.99999999999999989</v>
      </c>
      <c r="G21" s="22">
        <f t="shared" si="3"/>
        <v>0.99999999999999989</v>
      </c>
      <c r="H21" s="22">
        <f t="shared" si="3"/>
        <v>0.99999999999999967</v>
      </c>
      <c r="I21" s="22">
        <f t="shared" si="3"/>
        <v>0.99999999999999989</v>
      </c>
      <c r="J21" s="22">
        <f t="shared" si="3"/>
        <v>0.99999999999999956</v>
      </c>
      <c r="K21" s="22">
        <f t="shared" si="3"/>
        <v>0.99999999999999989</v>
      </c>
      <c r="L21" s="22">
        <f t="shared" si="3"/>
        <v>1</v>
      </c>
      <c r="M21" s="22">
        <f t="shared" si="3"/>
        <v>1.0000000000000002</v>
      </c>
      <c r="N21" s="22">
        <f t="shared" si="3"/>
        <v>1</v>
      </c>
      <c r="O21" s="22">
        <f t="shared" si="3"/>
        <v>0.99999999999999989</v>
      </c>
      <c r="P21" s="22">
        <f t="shared" si="3"/>
        <v>0.99999999999999989</v>
      </c>
      <c r="Q21" s="22">
        <f t="shared" si="3"/>
        <v>1</v>
      </c>
      <c r="R21" s="22">
        <f t="shared" si="3"/>
        <v>1</v>
      </c>
      <c r="S21" s="22">
        <f t="shared" si="3"/>
        <v>0.99999999999999989</v>
      </c>
      <c r="T21" s="22">
        <f t="shared" si="3"/>
        <v>1</v>
      </c>
      <c r="U21" s="22">
        <f t="shared" si="3"/>
        <v>1</v>
      </c>
      <c r="V21" s="22">
        <f t="shared" si="3"/>
        <v>1</v>
      </c>
      <c r="W21" s="22">
        <f t="shared" si="3"/>
        <v>1</v>
      </c>
      <c r="X21" s="22">
        <f t="shared" si="3"/>
        <v>1</v>
      </c>
      <c r="Y21" s="22">
        <f t="shared" si="3"/>
        <v>1.0000000000000009</v>
      </c>
      <c r="Z21" s="22">
        <f t="shared" si="3"/>
        <v>1.0000000000000009</v>
      </c>
      <c r="AA21" s="22">
        <f t="shared" si="3"/>
        <v>1</v>
      </c>
      <c r="AB21" s="22">
        <f t="shared" si="3"/>
        <v>1</v>
      </c>
      <c r="AC21" s="22">
        <f t="shared" si="3"/>
        <v>0.99999999999999978</v>
      </c>
      <c r="AD21" s="22">
        <f t="shared" si="3"/>
        <v>1</v>
      </c>
      <c r="AE21" s="22">
        <f t="shared" si="3"/>
        <v>0.99999999999999956</v>
      </c>
      <c r="AF21" s="22">
        <f t="shared" si="3"/>
        <v>1.0000000000000002</v>
      </c>
      <c r="AG21" s="22">
        <f t="shared" si="3"/>
        <v>0.99999999999999989</v>
      </c>
      <c r="AH21" s="22">
        <f t="shared" si="3"/>
        <v>0.99999999999999922</v>
      </c>
      <c r="AI21" s="22">
        <f t="shared" si="3"/>
        <v>1</v>
      </c>
    </row>
    <row r="22" spans="1:35" x14ac:dyDescent="0.2">
      <c r="A22" s="21"/>
      <c r="B22" s="21" t="s">
        <v>54</v>
      </c>
      <c r="C22" s="22"/>
      <c r="D22" s="22"/>
      <c r="E22" s="23">
        <f t="shared" ref="E22:AI22" si="4">E18/E19</f>
        <v>1.0714285714285714</v>
      </c>
      <c r="F22" s="23">
        <f t="shared" si="4"/>
        <v>1.0714285714285714</v>
      </c>
      <c r="G22" s="23">
        <f t="shared" si="4"/>
        <v>1.3636363636363635</v>
      </c>
      <c r="H22" s="23">
        <f t="shared" si="4"/>
        <v>1.0714285714285714</v>
      </c>
      <c r="I22" s="23">
        <f t="shared" si="4"/>
        <v>1.0714285714285714</v>
      </c>
      <c r="J22" s="23">
        <f t="shared" si="4"/>
        <v>1.5</v>
      </c>
      <c r="K22" s="23">
        <f t="shared" si="4"/>
        <v>1.0714285714285714</v>
      </c>
      <c r="L22" s="23">
        <f t="shared" si="4"/>
        <v>7.5</v>
      </c>
      <c r="M22" s="23">
        <f t="shared" si="4"/>
        <v>1.0714285714285714</v>
      </c>
      <c r="N22" s="23">
        <f t="shared" si="4"/>
        <v>1.25</v>
      </c>
      <c r="O22" s="23">
        <f t="shared" si="4"/>
        <v>1.1538461538461537</v>
      </c>
      <c r="P22" s="23">
        <f t="shared" si="4"/>
        <v>3.75</v>
      </c>
      <c r="Q22" s="23">
        <f t="shared" si="4"/>
        <v>15</v>
      </c>
      <c r="R22" s="23">
        <f t="shared" si="4"/>
        <v>1.1538461538461537</v>
      </c>
      <c r="S22" s="23">
        <f t="shared" si="4"/>
        <v>1.0714285714285714</v>
      </c>
      <c r="T22" s="32">
        <f t="shared" si="4"/>
        <v>3.75</v>
      </c>
      <c r="U22" s="33">
        <f t="shared" si="4"/>
        <v>7.5</v>
      </c>
      <c r="V22" s="34">
        <f t="shared" si="4"/>
        <v>5</v>
      </c>
      <c r="W22" s="34">
        <f t="shared" si="4"/>
        <v>15</v>
      </c>
      <c r="X22" s="34">
        <f t="shared" si="4"/>
        <v>15</v>
      </c>
      <c r="Y22" s="23">
        <f t="shared" si="4"/>
        <v>1.0714285714285714</v>
      </c>
      <c r="Z22" s="23">
        <f t="shared" si="4"/>
        <v>1.0714285714285714</v>
      </c>
      <c r="AA22" s="23">
        <f t="shared" si="4"/>
        <v>7.5</v>
      </c>
      <c r="AB22" s="23">
        <f t="shared" si="4"/>
        <v>1.6666666666666667</v>
      </c>
      <c r="AC22" s="23">
        <f t="shared" si="4"/>
        <v>2.5</v>
      </c>
      <c r="AD22" s="23">
        <f t="shared" si="4"/>
        <v>1.0714285714285714</v>
      </c>
      <c r="AE22" s="23">
        <f t="shared" si="4"/>
        <v>1.0714285714285714</v>
      </c>
      <c r="AF22" s="23">
        <f t="shared" si="4"/>
        <v>1.3636363636363635</v>
      </c>
      <c r="AG22" s="23">
        <f t="shared" si="4"/>
        <v>3.75</v>
      </c>
      <c r="AH22" s="23">
        <f t="shared" si="4"/>
        <v>1.0714285714285714</v>
      </c>
      <c r="AI22" s="23">
        <f t="shared" si="4"/>
        <v>1.0714285714285714</v>
      </c>
    </row>
    <row r="23" spans="1:35" x14ac:dyDescent="0.2">
      <c r="C23" s="26"/>
      <c r="F23" s="26"/>
      <c r="G23" s="26"/>
      <c r="H23" s="26"/>
      <c r="I23" s="26"/>
      <c r="J23" s="26"/>
      <c r="K23" s="26"/>
    </row>
    <row r="24" spans="1:35" x14ac:dyDescent="0.2">
      <c r="C24" s="26"/>
      <c r="F24" s="26"/>
      <c r="G24" s="26"/>
      <c r="H24" s="26"/>
      <c r="I24" s="26"/>
      <c r="J24" s="26"/>
      <c r="K24" s="26"/>
    </row>
    <row r="46" spans="3:11" x14ac:dyDescent="0.2">
      <c r="C46" s="26"/>
      <c r="F46" s="26"/>
      <c r="G46" s="26"/>
      <c r="H46" s="26"/>
      <c r="I46" s="26"/>
      <c r="J46" s="26"/>
      <c r="K46" s="26"/>
    </row>
    <row r="47" spans="3:11" x14ac:dyDescent="0.2">
      <c r="C47" s="26"/>
      <c r="F47" s="26"/>
      <c r="G47" s="26"/>
      <c r="H47" s="26"/>
      <c r="I47" s="26"/>
      <c r="J47" s="26"/>
      <c r="K47" s="26"/>
    </row>
    <row r="48" spans="3:11" x14ac:dyDescent="0.2">
      <c r="C48" s="26"/>
      <c r="F48" s="26"/>
      <c r="G48" s="26"/>
      <c r="H48" s="26"/>
      <c r="I48" s="26"/>
      <c r="J48" s="26"/>
      <c r="K48" s="26"/>
    </row>
    <row r="49" spans="3:11" x14ac:dyDescent="0.2">
      <c r="C49" s="26"/>
      <c r="F49" s="26"/>
      <c r="G49" s="26"/>
      <c r="H49" s="26"/>
      <c r="I49" s="26"/>
      <c r="J49" s="26"/>
      <c r="K49" s="26"/>
    </row>
    <row r="50" spans="3:11" x14ac:dyDescent="0.2">
      <c r="C50" s="26"/>
      <c r="F50" s="26"/>
      <c r="G50" s="26"/>
      <c r="H50" s="26"/>
      <c r="I50" s="26"/>
      <c r="J50" s="26"/>
      <c r="K50" s="26"/>
    </row>
    <row r="51" spans="3:11" x14ac:dyDescent="0.2">
      <c r="C51" s="26"/>
      <c r="F51" s="26"/>
      <c r="G51" s="26"/>
      <c r="H51" s="26"/>
      <c r="I51" s="26"/>
      <c r="J51" s="26"/>
      <c r="K51" s="26"/>
    </row>
    <row r="52" spans="3:11" x14ac:dyDescent="0.2">
      <c r="C52" s="26"/>
      <c r="F52" s="26"/>
      <c r="G52" s="26"/>
      <c r="H52" s="26"/>
      <c r="I52" s="26"/>
      <c r="J52" s="26"/>
      <c r="K52" s="26"/>
    </row>
    <row r="53" spans="3:11" x14ac:dyDescent="0.2">
      <c r="C53" s="26"/>
      <c r="F53" s="26"/>
      <c r="G53" s="26"/>
      <c r="H53" s="26"/>
      <c r="I53" s="26"/>
      <c r="J53" s="26"/>
      <c r="K53" s="26"/>
    </row>
    <row r="54" spans="3:11" x14ac:dyDescent="0.2">
      <c r="C54" s="26"/>
      <c r="F54" s="26"/>
      <c r="G54" s="26"/>
      <c r="H54" s="26"/>
      <c r="I54" s="26"/>
      <c r="J54" s="26"/>
      <c r="K54" s="26"/>
    </row>
    <row r="55" spans="3:11" x14ac:dyDescent="0.2">
      <c r="C55" s="26"/>
      <c r="F55" s="26"/>
      <c r="G55" s="26"/>
      <c r="H55" s="26"/>
      <c r="I55" s="26"/>
      <c r="J55" s="26"/>
      <c r="K55" s="26"/>
    </row>
    <row r="56" spans="3:11" x14ac:dyDescent="0.2">
      <c r="C56" s="26"/>
      <c r="F56" s="26"/>
      <c r="G56" s="26"/>
      <c r="H56" s="26"/>
      <c r="I56" s="26"/>
      <c r="J56" s="26"/>
      <c r="K56" s="26"/>
    </row>
    <row r="57" spans="3:11" x14ac:dyDescent="0.2">
      <c r="C57" s="26"/>
      <c r="F57" s="26"/>
      <c r="G57" s="26"/>
      <c r="H57" s="26"/>
      <c r="I57" s="26"/>
      <c r="J57" s="26"/>
      <c r="K57" s="26"/>
    </row>
    <row r="58" spans="3:11" x14ac:dyDescent="0.2">
      <c r="C58" s="26"/>
      <c r="F58" s="26"/>
      <c r="G58" s="26"/>
      <c r="H58" s="26"/>
      <c r="I58" s="26"/>
      <c r="J58" s="26"/>
      <c r="K58" s="26"/>
    </row>
    <row r="59" spans="3:11" x14ac:dyDescent="0.2">
      <c r="C59" s="26"/>
      <c r="F59" s="26"/>
      <c r="G59" s="26"/>
      <c r="H59" s="26"/>
      <c r="I59" s="26"/>
      <c r="J59" s="26"/>
      <c r="K59" s="26"/>
    </row>
    <row r="60" spans="3:11" x14ac:dyDescent="0.2">
      <c r="C60" s="26"/>
      <c r="F60" s="26"/>
      <c r="G60" s="26"/>
      <c r="H60" s="26"/>
      <c r="I60" s="26"/>
      <c r="J60" s="26"/>
      <c r="K60" s="26"/>
    </row>
    <row r="61" spans="3:11" x14ac:dyDescent="0.2">
      <c r="C61" s="26"/>
      <c r="F61" s="26"/>
      <c r="G61" s="26"/>
      <c r="H61" s="26"/>
      <c r="I61" s="26"/>
      <c r="J61" s="26"/>
      <c r="K61" s="26"/>
    </row>
    <row r="62" spans="3:11" x14ac:dyDescent="0.2">
      <c r="C62" s="26"/>
      <c r="F62" s="26"/>
      <c r="G62" s="26"/>
      <c r="H62" s="26"/>
      <c r="I62" s="26"/>
      <c r="J62" s="26"/>
      <c r="K62" s="26"/>
    </row>
    <row r="63" spans="3:11" x14ac:dyDescent="0.2">
      <c r="C63" s="26"/>
      <c r="F63" s="26"/>
      <c r="G63" s="26"/>
      <c r="H63" s="26"/>
      <c r="I63" s="26"/>
      <c r="J63" s="26"/>
      <c r="K63" s="26"/>
    </row>
    <row r="64" spans="3:11" x14ac:dyDescent="0.2">
      <c r="C64" s="26"/>
      <c r="F64" s="26"/>
      <c r="G64" s="26"/>
      <c r="H64" s="26"/>
      <c r="I64" s="26"/>
      <c r="J64" s="26"/>
      <c r="K64" s="26"/>
    </row>
    <row r="65" spans="3:11" x14ac:dyDescent="0.2">
      <c r="C65" s="26"/>
      <c r="F65" s="26"/>
      <c r="G65" s="26"/>
      <c r="H65" s="26"/>
      <c r="I65" s="26"/>
      <c r="J65" s="26"/>
      <c r="K65" s="26"/>
    </row>
    <row r="66" spans="3:11" x14ac:dyDescent="0.2">
      <c r="C66" s="26"/>
      <c r="F66" s="26"/>
      <c r="G66" s="26"/>
      <c r="H66" s="26"/>
      <c r="I66" s="26"/>
      <c r="J66" s="26"/>
      <c r="K66" s="26"/>
    </row>
    <row r="67" spans="3:11" x14ac:dyDescent="0.2">
      <c r="C67" s="26"/>
      <c r="F67" s="26"/>
      <c r="G67" s="26"/>
      <c r="H67" s="26"/>
      <c r="I67" s="26"/>
      <c r="J67" s="26"/>
      <c r="K67" s="26"/>
    </row>
    <row r="68" spans="3:11" x14ac:dyDescent="0.2">
      <c r="C68" s="26"/>
      <c r="F68" s="26"/>
      <c r="G68" s="26"/>
      <c r="H68" s="26"/>
      <c r="I68" s="26"/>
      <c r="J68" s="26"/>
      <c r="K68" s="26"/>
    </row>
    <row r="69" spans="3:11" x14ac:dyDescent="0.2">
      <c r="C69" s="26"/>
      <c r="F69" s="26"/>
      <c r="G69" s="26"/>
      <c r="H69" s="26"/>
      <c r="I69" s="26"/>
      <c r="J69" s="26"/>
      <c r="K69" s="26"/>
    </row>
    <row r="70" spans="3:11" x14ac:dyDescent="0.2">
      <c r="C70" s="26"/>
      <c r="F70" s="26"/>
      <c r="G70" s="26"/>
      <c r="H70" s="26"/>
      <c r="I70" s="26"/>
      <c r="J70" s="26"/>
      <c r="K70" s="26"/>
    </row>
    <row r="71" spans="3:11" x14ac:dyDescent="0.2">
      <c r="C71" s="26"/>
      <c r="F71" s="26"/>
      <c r="G71" s="26"/>
      <c r="H71" s="26"/>
      <c r="I71" s="26"/>
      <c r="J71" s="26"/>
      <c r="K71" s="26"/>
    </row>
    <row r="72" spans="3:11" x14ac:dyDescent="0.2">
      <c r="C72" s="26"/>
      <c r="F72" s="26"/>
      <c r="G72" s="26"/>
      <c r="H72" s="26"/>
      <c r="I72" s="26"/>
      <c r="J72" s="26"/>
      <c r="K72" s="26"/>
    </row>
    <row r="73" spans="3:11" x14ac:dyDescent="0.2">
      <c r="C73" s="26"/>
      <c r="F73" s="26"/>
      <c r="G73" s="26"/>
      <c r="H73" s="26"/>
      <c r="I73" s="26"/>
      <c r="J73" s="26"/>
      <c r="K73" s="26"/>
    </row>
    <row r="74" spans="3:11" x14ac:dyDescent="0.2">
      <c r="C74" s="26"/>
      <c r="F74" s="26"/>
      <c r="G74" s="26"/>
      <c r="H74" s="26"/>
      <c r="I74" s="26"/>
      <c r="J74" s="26"/>
      <c r="K74" s="26"/>
    </row>
    <row r="75" spans="3:11" x14ac:dyDescent="0.2">
      <c r="C75" s="26"/>
      <c r="F75" s="26"/>
      <c r="G75" s="26"/>
      <c r="H75" s="26"/>
      <c r="I75" s="26"/>
      <c r="J75" s="26"/>
      <c r="K75" s="26"/>
    </row>
    <row r="76" spans="3:11" x14ac:dyDescent="0.2">
      <c r="C76" s="26"/>
      <c r="F76" s="26"/>
      <c r="G76" s="26"/>
      <c r="H76" s="26"/>
      <c r="I76" s="26"/>
      <c r="J76" s="26"/>
      <c r="K76" s="26"/>
    </row>
    <row r="77" spans="3:11" x14ac:dyDescent="0.2">
      <c r="C77" s="26"/>
      <c r="F77" s="26"/>
      <c r="G77" s="26"/>
      <c r="H77" s="26"/>
      <c r="I77" s="26"/>
      <c r="J77" s="26"/>
      <c r="K77" s="26"/>
    </row>
    <row r="78" spans="3:11" x14ac:dyDescent="0.2">
      <c r="C78" s="26"/>
      <c r="F78" s="26"/>
      <c r="G78" s="26"/>
      <c r="H78" s="26"/>
      <c r="I78" s="26"/>
      <c r="J78" s="26"/>
      <c r="K78" s="26"/>
    </row>
    <row r="79" spans="3:11" x14ac:dyDescent="0.2">
      <c r="C79" s="26"/>
      <c r="F79" s="26"/>
      <c r="G79" s="26"/>
      <c r="H79" s="26"/>
      <c r="I79" s="26"/>
      <c r="J79" s="26"/>
      <c r="K79" s="26"/>
    </row>
    <row r="80" spans="3:11" x14ac:dyDescent="0.2">
      <c r="C80" s="26"/>
      <c r="F80" s="26"/>
      <c r="G80" s="26"/>
      <c r="H80" s="26"/>
      <c r="I80" s="26"/>
      <c r="J80" s="26"/>
      <c r="K80" s="26"/>
    </row>
    <row r="81" spans="3:11" x14ac:dyDescent="0.2">
      <c r="C81" s="26"/>
      <c r="F81" s="26"/>
      <c r="G81" s="26"/>
      <c r="H81" s="26"/>
      <c r="I81" s="26"/>
      <c r="J81" s="26"/>
      <c r="K81" s="26"/>
    </row>
    <row r="82" spans="3:11" x14ac:dyDescent="0.2">
      <c r="C82" s="26"/>
      <c r="F82" s="26"/>
      <c r="G82" s="26"/>
      <c r="H82" s="26"/>
      <c r="I82" s="26"/>
      <c r="J82" s="26"/>
      <c r="K82" s="26"/>
    </row>
    <row r="83" spans="3:11" x14ac:dyDescent="0.2">
      <c r="C83" s="26"/>
      <c r="F83" s="26"/>
      <c r="G83" s="26"/>
      <c r="H83" s="26"/>
      <c r="I83" s="26"/>
      <c r="J83" s="26"/>
      <c r="K83" s="26"/>
    </row>
    <row r="84" spans="3:11" x14ac:dyDescent="0.2">
      <c r="C84" s="26"/>
      <c r="F84" s="26"/>
      <c r="G84" s="26"/>
      <c r="H84" s="26"/>
      <c r="I84" s="26"/>
      <c r="J84" s="26"/>
      <c r="K84" s="26"/>
    </row>
    <row r="85" spans="3:11" x14ac:dyDescent="0.2">
      <c r="C85" s="26"/>
      <c r="F85" s="26"/>
      <c r="G85" s="26"/>
      <c r="H85" s="26"/>
      <c r="I85" s="26"/>
      <c r="J85" s="26"/>
      <c r="K85" s="26"/>
    </row>
    <row r="86" spans="3:11" x14ac:dyDescent="0.2">
      <c r="C86" s="26"/>
      <c r="F86" s="26"/>
      <c r="G86" s="26"/>
      <c r="H86" s="26"/>
      <c r="I86" s="26"/>
      <c r="J86" s="26"/>
      <c r="K86" s="26"/>
    </row>
    <row r="87" spans="3:11" x14ac:dyDescent="0.2">
      <c r="C87" s="26"/>
      <c r="F87" s="26"/>
      <c r="G87" s="26"/>
      <c r="H87" s="26"/>
      <c r="I87" s="26"/>
      <c r="J87" s="26"/>
      <c r="K87" s="26"/>
    </row>
    <row r="88" spans="3:11" x14ac:dyDescent="0.2">
      <c r="C88" s="26"/>
      <c r="F88" s="26"/>
      <c r="G88" s="26"/>
      <c r="H88" s="26"/>
      <c r="I88" s="26"/>
      <c r="J88" s="26"/>
      <c r="K88" s="26"/>
    </row>
    <row r="89" spans="3:11" x14ac:dyDescent="0.2">
      <c r="C89" s="26"/>
      <c r="F89" s="26"/>
      <c r="G89" s="26"/>
      <c r="H89" s="26"/>
      <c r="I89" s="26"/>
      <c r="J89" s="26"/>
      <c r="K89" s="26"/>
    </row>
    <row r="90" spans="3:11" x14ac:dyDescent="0.2">
      <c r="C90" s="26"/>
      <c r="F90" s="26"/>
      <c r="G90" s="26"/>
      <c r="H90" s="26"/>
      <c r="I90" s="26"/>
      <c r="J90" s="26"/>
      <c r="K90" s="26"/>
    </row>
    <row r="91" spans="3:11" x14ac:dyDescent="0.2">
      <c r="C91" s="26"/>
      <c r="F91" s="26"/>
      <c r="G91" s="26"/>
      <c r="H91" s="26"/>
      <c r="I91" s="26"/>
      <c r="J91" s="26"/>
      <c r="K91" s="26"/>
    </row>
    <row r="92" spans="3:11" x14ac:dyDescent="0.2">
      <c r="C92" s="26"/>
      <c r="F92" s="26"/>
      <c r="G92" s="26"/>
      <c r="H92" s="26"/>
      <c r="I92" s="26"/>
      <c r="J92" s="26"/>
      <c r="K92" s="26"/>
    </row>
    <row r="93" spans="3:11" x14ac:dyDescent="0.2">
      <c r="C93" s="26"/>
      <c r="F93" s="26"/>
      <c r="G93" s="26"/>
      <c r="H93" s="26"/>
      <c r="I93" s="26"/>
      <c r="J93" s="26"/>
      <c r="K93" s="26"/>
    </row>
    <row r="94" spans="3:11" x14ac:dyDescent="0.2">
      <c r="C94" s="26"/>
      <c r="F94" s="26"/>
      <c r="G94" s="26"/>
      <c r="H94" s="26"/>
      <c r="I94" s="26"/>
      <c r="J94" s="26"/>
      <c r="K94" s="26"/>
    </row>
    <row r="95" spans="3:11" x14ac:dyDescent="0.2">
      <c r="C95" s="26"/>
      <c r="F95" s="26"/>
      <c r="G95" s="26"/>
      <c r="H95" s="26"/>
      <c r="I95" s="26"/>
      <c r="J95" s="26"/>
      <c r="K95" s="26"/>
    </row>
    <row r="96" spans="3:11" x14ac:dyDescent="0.2">
      <c r="C96" s="26"/>
      <c r="F96" s="26"/>
      <c r="G96" s="26"/>
      <c r="H96" s="26"/>
      <c r="I96" s="26"/>
      <c r="J96" s="26"/>
      <c r="K96" s="26"/>
    </row>
    <row r="97" spans="3:11" x14ac:dyDescent="0.2">
      <c r="C97" s="26"/>
      <c r="F97" s="26"/>
      <c r="G97" s="26"/>
      <c r="H97" s="26"/>
      <c r="I97" s="26"/>
      <c r="J97" s="26"/>
      <c r="K97" s="26"/>
    </row>
    <row r="98" spans="3:11" x14ac:dyDescent="0.2">
      <c r="C98" s="26"/>
      <c r="F98" s="26"/>
      <c r="G98" s="26"/>
      <c r="H98" s="26"/>
      <c r="I98" s="26"/>
      <c r="J98" s="26"/>
      <c r="K98" s="26"/>
    </row>
    <row r="99" spans="3:11" x14ac:dyDescent="0.2">
      <c r="C99" s="26"/>
      <c r="F99" s="26"/>
      <c r="G99" s="26"/>
      <c r="H99" s="26"/>
      <c r="I99" s="26"/>
      <c r="J99" s="26"/>
      <c r="K99" s="26"/>
    </row>
    <row r="100" spans="3:11" x14ac:dyDescent="0.2">
      <c r="C100" s="26"/>
      <c r="F100" s="26"/>
      <c r="G100" s="26"/>
      <c r="H100" s="26"/>
      <c r="I100" s="26"/>
      <c r="J100" s="26"/>
      <c r="K100" s="26"/>
    </row>
    <row r="101" spans="3:11" x14ac:dyDescent="0.2">
      <c r="C101" s="26"/>
      <c r="F101" s="26"/>
      <c r="G101" s="26"/>
      <c r="H101" s="26"/>
      <c r="I101" s="26"/>
      <c r="J101" s="26"/>
      <c r="K101" s="26"/>
    </row>
    <row r="102" spans="3:11" x14ac:dyDescent="0.2">
      <c r="C102" s="26"/>
      <c r="F102" s="26"/>
      <c r="G102" s="26"/>
      <c r="H102" s="26"/>
      <c r="I102" s="26"/>
      <c r="J102" s="26"/>
      <c r="K102" s="26"/>
    </row>
    <row r="103" spans="3:11" x14ac:dyDescent="0.2">
      <c r="C103" s="26"/>
      <c r="F103" s="26"/>
      <c r="G103" s="26"/>
      <c r="H103" s="26"/>
      <c r="I103" s="26"/>
      <c r="J103" s="26"/>
      <c r="K103" s="26"/>
    </row>
    <row r="104" spans="3:11" x14ac:dyDescent="0.2">
      <c r="C104" s="26"/>
      <c r="F104" s="26"/>
      <c r="G104" s="26"/>
      <c r="H104" s="26"/>
      <c r="I104" s="26"/>
      <c r="J104" s="26"/>
      <c r="K104" s="26"/>
    </row>
    <row r="105" spans="3:11" x14ac:dyDescent="0.2">
      <c r="C105" s="26"/>
      <c r="F105" s="26"/>
      <c r="G105" s="26"/>
      <c r="H105" s="26"/>
      <c r="I105" s="26"/>
      <c r="J105" s="26"/>
      <c r="K105" s="26"/>
    </row>
    <row r="106" spans="3:11" x14ac:dyDescent="0.2">
      <c r="C106" s="26"/>
      <c r="F106" s="26"/>
      <c r="G106" s="26"/>
      <c r="H106" s="26"/>
      <c r="I106" s="26"/>
      <c r="J106" s="26"/>
      <c r="K106" s="26"/>
    </row>
    <row r="107" spans="3:11" x14ac:dyDescent="0.2">
      <c r="C107" s="26"/>
      <c r="F107" s="26"/>
      <c r="G107" s="26"/>
      <c r="H107" s="26"/>
      <c r="I107" s="26"/>
      <c r="J107" s="26"/>
      <c r="K107" s="26"/>
    </row>
    <row r="108" spans="3:11" x14ac:dyDescent="0.2">
      <c r="C108" s="26"/>
      <c r="F108" s="26"/>
      <c r="G108" s="26"/>
      <c r="H108" s="26"/>
      <c r="I108" s="26"/>
      <c r="J108" s="26"/>
      <c r="K108" s="26"/>
    </row>
    <row r="109" spans="3:11" x14ac:dyDescent="0.2">
      <c r="C109" s="26"/>
      <c r="F109" s="26"/>
      <c r="G109" s="26"/>
      <c r="H109" s="26"/>
      <c r="I109" s="26"/>
      <c r="J109" s="26"/>
      <c r="K109" s="26"/>
    </row>
    <row r="110" spans="3:11" x14ac:dyDescent="0.2">
      <c r="C110" s="26"/>
      <c r="F110" s="26"/>
      <c r="G110" s="26"/>
      <c r="H110" s="26"/>
      <c r="I110" s="26"/>
      <c r="J110" s="26"/>
      <c r="K110" s="26"/>
    </row>
    <row r="111" spans="3:11" x14ac:dyDescent="0.2">
      <c r="C111" s="26"/>
      <c r="F111" s="26"/>
      <c r="G111" s="26"/>
      <c r="H111" s="26"/>
      <c r="I111" s="26"/>
      <c r="J111" s="26"/>
      <c r="K111" s="26"/>
    </row>
    <row r="112" spans="3:11" x14ac:dyDescent="0.2">
      <c r="C112" s="26"/>
      <c r="F112" s="26"/>
      <c r="G112" s="26"/>
      <c r="H112" s="26"/>
      <c r="I112" s="26"/>
      <c r="J112" s="26"/>
      <c r="K112" s="26"/>
    </row>
    <row r="113" spans="3:11" x14ac:dyDescent="0.2">
      <c r="C113" s="26"/>
      <c r="F113" s="26"/>
      <c r="G113" s="26"/>
      <c r="H113" s="26"/>
      <c r="I113" s="26"/>
      <c r="J113" s="26"/>
      <c r="K113" s="26"/>
    </row>
    <row r="114" spans="3:11" x14ac:dyDescent="0.2">
      <c r="C114" s="26"/>
      <c r="F114" s="26"/>
      <c r="G114" s="26"/>
      <c r="H114" s="26"/>
      <c r="I114" s="26"/>
      <c r="J114" s="26"/>
      <c r="K114" s="26"/>
    </row>
    <row r="115" spans="3:11" x14ac:dyDescent="0.2">
      <c r="C115" s="26"/>
      <c r="F115" s="26"/>
      <c r="G115" s="26"/>
      <c r="H115" s="26"/>
      <c r="I115" s="26"/>
      <c r="J115" s="26"/>
      <c r="K115" s="26"/>
    </row>
    <row r="116" spans="3:11" x14ac:dyDescent="0.2">
      <c r="C116" s="26"/>
      <c r="F116" s="26"/>
      <c r="G116" s="26"/>
      <c r="H116" s="26"/>
      <c r="I116" s="26"/>
      <c r="J116" s="26"/>
      <c r="K116" s="26"/>
    </row>
    <row r="117" spans="3:11" x14ac:dyDescent="0.2">
      <c r="C117" s="26"/>
      <c r="F117" s="26"/>
      <c r="G117" s="26"/>
      <c r="H117" s="26"/>
      <c r="I117" s="26"/>
      <c r="J117" s="26"/>
      <c r="K117" s="26"/>
    </row>
    <row r="118" spans="3:11" x14ac:dyDescent="0.2">
      <c r="C118" s="26"/>
      <c r="F118" s="26"/>
      <c r="G118" s="26"/>
      <c r="H118" s="26"/>
      <c r="I118" s="26"/>
      <c r="J118" s="26"/>
      <c r="K118" s="26"/>
    </row>
    <row r="119" spans="3:11" x14ac:dyDescent="0.2">
      <c r="C119" s="26"/>
      <c r="F119" s="26"/>
      <c r="G119" s="26"/>
      <c r="H119" s="26"/>
      <c r="I119" s="26"/>
      <c r="J119" s="26"/>
      <c r="K119" s="26"/>
    </row>
    <row r="120" spans="3:11" x14ac:dyDescent="0.2">
      <c r="C120" s="26"/>
      <c r="F120" s="26"/>
      <c r="G120" s="26"/>
      <c r="H120" s="26"/>
      <c r="I120" s="26"/>
      <c r="J120" s="26"/>
      <c r="K120" s="26"/>
    </row>
    <row r="121" spans="3:11" x14ac:dyDescent="0.2">
      <c r="C121" s="26"/>
      <c r="F121" s="26"/>
      <c r="G121" s="26"/>
      <c r="H121" s="26"/>
      <c r="I121" s="26"/>
      <c r="J121" s="26"/>
      <c r="K121" s="26"/>
    </row>
    <row r="122" spans="3:11" x14ac:dyDescent="0.2">
      <c r="C122" s="26"/>
      <c r="F122" s="26"/>
      <c r="G122" s="26"/>
      <c r="H122" s="26"/>
      <c r="I122" s="26"/>
      <c r="J122" s="26"/>
      <c r="K122" s="26"/>
    </row>
    <row r="123" spans="3:11" x14ac:dyDescent="0.2">
      <c r="C123" s="26"/>
      <c r="F123" s="26"/>
      <c r="G123" s="26"/>
      <c r="H123" s="26"/>
      <c r="I123" s="26"/>
      <c r="J123" s="26"/>
      <c r="K123" s="26"/>
    </row>
    <row r="124" spans="3:11" x14ac:dyDescent="0.2">
      <c r="C124" s="26"/>
      <c r="F124" s="26"/>
      <c r="G124" s="26"/>
      <c r="H124" s="26"/>
      <c r="I124" s="26"/>
      <c r="J124" s="26"/>
      <c r="K124" s="26"/>
    </row>
    <row r="125" spans="3:11" x14ac:dyDescent="0.2">
      <c r="C125" s="26"/>
      <c r="F125" s="26"/>
      <c r="G125" s="26"/>
      <c r="H125" s="26"/>
      <c r="I125" s="26"/>
      <c r="J125" s="26"/>
      <c r="K125" s="26"/>
    </row>
    <row r="126" spans="3:11" x14ac:dyDescent="0.2">
      <c r="C126" s="26"/>
      <c r="F126" s="26"/>
      <c r="G126" s="26"/>
      <c r="H126" s="26"/>
      <c r="I126" s="26"/>
      <c r="J126" s="26"/>
      <c r="K126" s="26"/>
    </row>
    <row r="127" spans="3:11" x14ac:dyDescent="0.2">
      <c r="C127" s="26"/>
      <c r="F127" s="26"/>
      <c r="G127" s="26"/>
      <c r="H127" s="26"/>
      <c r="I127" s="26"/>
      <c r="J127" s="26"/>
      <c r="K127" s="26"/>
    </row>
    <row r="128" spans="3:11" x14ac:dyDescent="0.2">
      <c r="C128" s="26"/>
      <c r="F128" s="26"/>
      <c r="G128" s="26"/>
      <c r="H128" s="26"/>
      <c r="I128" s="26"/>
      <c r="J128" s="26"/>
      <c r="K128" s="26"/>
    </row>
    <row r="129" spans="3:11" x14ac:dyDescent="0.2">
      <c r="C129" s="26"/>
      <c r="F129" s="26"/>
      <c r="G129" s="26"/>
      <c r="H129" s="26"/>
      <c r="I129" s="26"/>
      <c r="J129" s="26"/>
      <c r="K129" s="26"/>
    </row>
    <row r="130" spans="3:11" x14ac:dyDescent="0.2">
      <c r="C130" s="26"/>
      <c r="F130" s="26"/>
      <c r="G130" s="26"/>
      <c r="H130" s="26"/>
      <c r="I130" s="26"/>
      <c r="J130" s="26"/>
      <c r="K130" s="26"/>
    </row>
    <row r="131" spans="3:11" x14ac:dyDescent="0.2">
      <c r="C131" s="26"/>
      <c r="F131" s="26"/>
      <c r="G131" s="26"/>
      <c r="H131" s="26"/>
      <c r="I131" s="26"/>
      <c r="J131" s="26"/>
      <c r="K131" s="26"/>
    </row>
    <row r="132" spans="3:11" x14ac:dyDescent="0.2">
      <c r="C132" s="26"/>
      <c r="F132" s="26"/>
      <c r="G132" s="26"/>
      <c r="H132" s="26"/>
      <c r="I132" s="26"/>
      <c r="J132" s="26"/>
      <c r="K132" s="26"/>
    </row>
    <row r="133" spans="3:11" x14ac:dyDescent="0.2">
      <c r="C133" s="26"/>
      <c r="F133" s="26"/>
      <c r="G133" s="26"/>
      <c r="H133" s="26"/>
      <c r="I133" s="26"/>
      <c r="J133" s="26"/>
      <c r="K133" s="26"/>
    </row>
    <row r="134" spans="3:11" x14ac:dyDescent="0.2">
      <c r="C134" s="26"/>
      <c r="F134" s="26"/>
      <c r="G134" s="26"/>
      <c r="H134" s="26"/>
      <c r="I134" s="26"/>
      <c r="J134" s="26"/>
      <c r="K134" s="26"/>
    </row>
    <row r="135" spans="3:11" x14ac:dyDescent="0.2">
      <c r="C135" s="26"/>
      <c r="F135" s="26"/>
      <c r="G135" s="26"/>
      <c r="H135" s="26"/>
      <c r="I135" s="26"/>
      <c r="J135" s="26"/>
      <c r="K135" s="26"/>
    </row>
    <row r="136" spans="3:11" x14ac:dyDescent="0.2">
      <c r="C136" s="26"/>
      <c r="F136" s="26"/>
      <c r="G136" s="26"/>
      <c r="H136" s="26"/>
      <c r="I136" s="26"/>
      <c r="J136" s="26"/>
      <c r="K136" s="26"/>
    </row>
    <row r="137" spans="3:11" x14ac:dyDescent="0.2">
      <c r="C137" s="26"/>
      <c r="F137" s="26"/>
      <c r="G137" s="26"/>
      <c r="H137" s="26"/>
      <c r="I137" s="26"/>
      <c r="J137" s="26"/>
      <c r="K137" s="26"/>
    </row>
    <row r="138" spans="3:11" x14ac:dyDescent="0.2">
      <c r="C138" s="26"/>
      <c r="F138" s="26"/>
      <c r="G138" s="26"/>
      <c r="H138" s="26"/>
      <c r="I138" s="26"/>
      <c r="J138" s="26"/>
      <c r="K138" s="26"/>
    </row>
    <row r="139" spans="3:11" x14ac:dyDescent="0.2">
      <c r="C139" s="26"/>
      <c r="F139" s="26"/>
      <c r="G139" s="26"/>
      <c r="H139" s="26"/>
      <c r="I139" s="26"/>
      <c r="J139" s="26"/>
      <c r="K139" s="26"/>
    </row>
    <row r="140" spans="3:11" x14ac:dyDescent="0.2">
      <c r="C140" s="26"/>
      <c r="F140" s="26"/>
      <c r="G140" s="26"/>
      <c r="H140" s="26"/>
      <c r="I140" s="26"/>
      <c r="J140" s="26"/>
      <c r="K140" s="26"/>
    </row>
    <row r="141" spans="3:11" x14ac:dyDescent="0.2">
      <c r="C141" s="26"/>
      <c r="F141" s="26"/>
      <c r="G141" s="26"/>
      <c r="H141" s="26"/>
      <c r="I141" s="26"/>
      <c r="J141" s="26"/>
      <c r="K141" s="26"/>
    </row>
    <row r="142" spans="3:11" x14ac:dyDescent="0.2">
      <c r="C142" s="26"/>
      <c r="F142" s="26"/>
      <c r="G142" s="26"/>
      <c r="H142" s="26"/>
      <c r="I142" s="26"/>
      <c r="J142" s="26"/>
      <c r="K142" s="26"/>
    </row>
    <row r="143" spans="3:11" x14ac:dyDescent="0.2">
      <c r="C143" s="26"/>
      <c r="F143" s="26"/>
      <c r="G143" s="26"/>
      <c r="H143" s="26"/>
      <c r="I143" s="26"/>
      <c r="J143" s="26"/>
      <c r="K143" s="26"/>
    </row>
    <row r="144" spans="3:11" x14ac:dyDescent="0.2">
      <c r="C144" s="26"/>
      <c r="F144" s="26"/>
      <c r="G144" s="26"/>
      <c r="H144" s="26"/>
      <c r="I144" s="26"/>
      <c r="J144" s="26"/>
      <c r="K144" s="26"/>
    </row>
    <row r="145" spans="3:11" x14ac:dyDescent="0.2">
      <c r="C145" s="26"/>
      <c r="F145" s="26"/>
      <c r="G145" s="26"/>
      <c r="H145" s="26"/>
      <c r="I145" s="26"/>
      <c r="J145" s="26"/>
      <c r="K145" s="26"/>
    </row>
    <row r="146" spans="3:11" x14ac:dyDescent="0.2">
      <c r="C146" s="26"/>
      <c r="F146" s="26"/>
      <c r="G146" s="26"/>
      <c r="H146" s="26"/>
      <c r="I146" s="26"/>
      <c r="J146" s="26"/>
      <c r="K146" s="26"/>
    </row>
    <row r="147" spans="3:11" x14ac:dyDescent="0.2">
      <c r="C147" s="26"/>
      <c r="F147" s="26"/>
      <c r="G147" s="26"/>
      <c r="H147" s="26"/>
      <c r="I147" s="26"/>
      <c r="J147" s="26"/>
      <c r="K147" s="26"/>
    </row>
    <row r="148" spans="3:11" x14ac:dyDescent="0.2">
      <c r="C148" s="26"/>
      <c r="F148" s="26"/>
      <c r="G148" s="26"/>
      <c r="H148" s="26"/>
      <c r="I148" s="26"/>
      <c r="J148" s="26"/>
      <c r="K148" s="26"/>
    </row>
    <row r="149" spans="3:11" x14ac:dyDescent="0.2">
      <c r="C149" s="26"/>
      <c r="F149" s="26"/>
      <c r="G149" s="26"/>
      <c r="H149" s="26"/>
      <c r="I149" s="26"/>
      <c r="J149" s="26"/>
      <c r="K149" s="26"/>
    </row>
    <row r="150" spans="3:11" x14ac:dyDescent="0.2">
      <c r="C150" s="26"/>
      <c r="F150" s="26"/>
      <c r="G150" s="26"/>
      <c r="H150" s="26"/>
      <c r="I150" s="26"/>
      <c r="J150" s="26"/>
      <c r="K150" s="26"/>
    </row>
    <row r="151" spans="3:11" x14ac:dyDescent="0.2">
      <c r="C151" s="26"/>
      <c r="F151" s="26"/>
      <c r="G151" s="26"/>
      <c r="H151" s="26"/>
      <c r="I151" s="26"/>
      <c r="J151" s="26"/>
      <c r="K151" s="26"/>
    </row>
    <row r="152" spans="3:11" x14ac:dyDescent="0.2">
      <c r="C152" s="26"/>
      <c r="F152" s="26"/>
      <c r="G152" s="26"/>
      <c r="H152" s="26"/>
      <c r="I152" s="26"/>
      <c r="J152" s="26"/>
      <c r="K152" s="26"/>
    </row>
    <row r="153" spans="3:11" x14ac:dyDescent="0.2">
      <c r="C153" s="26"/>
      <c r="F153" s="26"/>
      <c r="G153" s="26"/>
      <c r="H153" s="26"/>
      <c r="I153" s="26"/>
      <c r="J153" s="26"/>
      <c r="K153" s="26"/>
    </row>
    <row r="154" spans="3:11" x14ac:dyDescent="0.2">
      <c r="C154" s="26"/>
      <c r="F154" s="26"/>
      <c r="G154" s="26"/>
      <c r="H154" s="26"/>
      <c r="I154" s="26"/>
      <c r="J154" s="26"/>
      <c r="K154" s="26"/>
    </row>
    <row r="155" spans="3:11" x14ac:dyDescent="0.2">
      <c r="C155" s="26"/>
      <c r="F155" s="26"/>
      <c r="G155" s="26"/>
      <c r="H155" s="26"/>
      <c r="I155" s="26"/>
      <c r="J155" s="26"/>
      <c r="K155" s="26"/>
    </row>
    <row r="156" spans="3:11" x14ac:dyDescent="0.2">
      <c r="C156" s="26"/>
      <c r="F156" s="26"/>
      <c r="G156" s="26"/>
      <c r="H156" s="26"/>
      <c r="I156" s="26"/>
      <c r="J156" s="26"/>
      <c r="K156" s="26"/>
    </row>
    <row r="157" spans="3:11" x14ac:dyDescent="0.2">
      <c r="C157" s="26"/>
      <c r="F157" s="26"/>
      <c r="G157" s="26"/>
      <c r="H157" s="26"/>
      <c r="I157" s="26"/>
      <c r="J157" s="26"/>
      <c r="K157" s="26"/>
    </row>
    <row r="158" spans="3:11" x14ac:dyDescent="0.2">
      <c r="C158" s="26"/>
      <c r="F158" s="26"/>
      <c r="G158" s="26"/>
      <c r="H158" s="26"/>
      <c r="I158" s="26"/>
      <c r="J158" s="26"/>
      <c r="K158" s="26"/>
    </row>
    <row r="159" spans="3:11" x14ac:dyDescent="0.2">
      <c r="C159" s="26"/>
      <c r="F159" s="26"/>
      <c r="G159" s="26"/>
      <c r="H159" s="26"/>
      <c r="I159" s="26"/>
      <c r="J159" s="26"/>
      <c r="K159" s="26"/>
    </row>
    <row r="160" spans="3:11" x14ac:dyDescent="0.2">
      <c r="C160" s="26"/>
      <c r="F160" s="26"/>
      <c r="G160" s="26"/>
      <c r="H160" s="26"/>
      <c r="I160" s="26"/>
      <c r="J160" s="26"/>
      <c r="K160" s="26"/>
    </row>
    <row r="161" spans="3:11" x14ac:dyDescent="0.2">
      <c r="C161" s="26"/>
      <c r="F161" s="26"/>
      <c r="G161" s="26"/>
      <c r="H161" s="26"/>
      <c r="I161" s="26"/>
      <c r="J161" s="26"/>
      <c r="K161" s="26"/>
    </row>
    <row r="162" spans="3:11" x14ac:dyDescent="0.2">
      <c r="C162" s="26"/>
      <c r="F162" s="26"/>
      <c r="G162" s="26"/>
      <c r="H162" s="26"/>
      <c r="I162" s="26"/>
      <c r="J162" s="26"/>
      <c r="K162" s="26"/>
    </row>
    <row r="163" spans="3:11" x14ac:dyDescent="0.2">
      <c r="C163" s="26"/>
      <c r="F163" s="26"/>
      <c r="G163" s="26"/>
      <c r="H163" s="26"/>
      <c r="I163" s="26"/>
      <c r="J163" s="26"/>
      <c r="K163" s="26"/>
    </row>
    <row r="164" spans="3:11" x14ac:dyDescent="0.2">
      <c r="C164" s="26"/>
      <c r="F164" s="26"/>
      <c r="G164" s="26"/>
      <c r="H164" s="26"/>
      <c r="I164" s="26"/>
      <c r="J164" s="26"/>
      <c r="K164" s="26"/>
    </row>
    <row r="165" spans="3:11" x14ac:dyDescent="0.2">
      <c r="C165" s="26"/>
      <c r="F165" s="26"/>
      <c r="G165" s="26"/>
      <c r="H165" s="26"/>
      <c r="I165" s="26"/>
      <c r="J165" s="26"/>
      <c r="K165" s="26"/>
    </row>
    <row r="166" spans="3:11" x14ac:dyDescent="0.2">
      <c r="C166" s="26"/>
      <c r="F166" s="26"/>
      <c r="G166" s="26"/>
      <c r="H166" s="26"/>
      <c r="I166" s="26"/>
      <c r="J166" s="26"/>
      <c r="K166" s="26"/>
    </row>
    <row r="167" spans="3:11" x14ac:dyDescent="0.2">
      <c r="C167" s="26"/>
      <c r="F167" s="26"/>
      <c r="G167" s="26"/>
      <c r="H167" s="26"/>
      <c r="I167" s="26"/>
      <c r="J167" s="26"/>
      <c r="K167" s="26"/>
    </row>
    <row r="168" spans="3:11" x14ac:dyDescent="0.2">
      <c r="C168" s="26"/>
      <c r="F168" s="26"/>
      <c r="G168" s="26"/>
      <c r="H168" s="26"/>
      <c r="I168" s="26"/>
      <c r="J168" s="26"/>
      <c r="K168" s="26"/>
    </row>
    <row r="169" spans="3:11" x14ac:dyDescent="0.2">
      <c r="C169" s="26"/>
      <c r="F169" s="26"/>
      <c r="G169" s="26"/>
      <c r="H169" s="26"/>
      <c r="I169" s="26"/>
      <c r="J169" s="26"/>
      <c r="K169" s="26"/>
    </row>
    <row r="170" spans="3:11" x14ac:dyDescent="0.2">
      <c r="C170" s="26"/>
      <c r="F170" s="26"/>
      <c r="G170" s="26"/>
      <c r="H170" s="26"/>
      <c r="I170" s="26"/>
      <c r="J170" s="26"/>
      <c r="K170" s="26"/>
    </row>
    <row r="171" spans="3:11" x14ac:dyDescent="0.2">
      <c r="C171" s="26"/>
      <c r="F171" s="26"/>
      <c r="G171" s="26"/>
      <c r="H171" s="26"/>
      <c r="I171" s="26"/>
      <c r="J171" s="26"/>
      <c r="K171" s="26"/>
    </row>
    <row r="172" spans="3:11" x14ac:dyDescent="0.2">
      <c r="C172" s="26"/>
      <c r="F172" s="26"/>
      <c r="G172" s="26"/>
      <c r="H172" s="26"/>
      <c r="I172" s="26"/>
      <c r="J172" s="26"/>
      <c r="K172" s="26"/>
    </row>
    <row r="173" spans="3:11" x14ac:dyDescent="0.2">
      <c r="C173" s="26"/>
      <c r="F173" s="26"/>
      <c r="G173" s="26"/>
      <c r="H173" s="26"/>
      <c r="I173" s="26"/>
      <c r="J173" s="26"/>
      <c r="K173" s="26"/>
    </row>
    <row r="174" spans="3:11" x14ac:dyDescent="0.2">
      <c r="C174" s="26"/>
      <c r="F174" s="26"/>
      <c r="G174" s="26"/>
      <c r="H174" s="26"/>
      <c r="I174" s="26"/>
      <c r="J174" s="26"/>
      <c r="K174" s="26"/>
    </row>
    <row r="175" spans="3:11" x14ac:dyDescent="0.2">
      <c r="C175" s="26"/>
      <c r="F175" s="26"/>
      <c r="G175" s="26"/>
      <c r="H175" s="26"/>
      <c r="I175" s="26"/>
      <c r="J175" s="26"/>
      <c r="K175" s="26"/>
    </row>
    <row r="176" spans="3:11" x14ac:dyDescent="0.2">
      <c r="C176" s="26"/>
      <c r="F176" s="26"/>
      <c r="G176" s="26"/>
      <c r="H176" s="26"/>
      <c r="I176" s="26"/>
      <c r="J176" s="26"/>
      <c r="K176" s="26"/>
    </row>
    <row r="177" spans="1:11" x14ac:dyDescent="0.2">
      <c r="C177" s="26"/>
      <c r="F177" s="26"/>
      <c r="G177" s="26"/>
      <c r="H177" s="26"/>
      <c r="I177" s="26"/>
      <c r="J177" s="26"/>
      <c r="K177" s="26"/>
    </row>
    <row r="178" spans="1:11" s="28" customFormat="1" x14ac:dyDescent="0.2">
      <c r="A178" s="27"/>
      <c r="B178" s="27"/>
      <c r="C178" s="27"/>
      <c r="E178" s="18"/>
      <c r="F178" s="27"/>
      <c r="G178" s="27"/>
      <c r="H178" s="27"/>
      <c r="I178" s="27"/>
      <c r="J178" s="27"/>
      <c r="K178" s="27"/>
    </row>
  </sheetData>
  <mergeCells count="35">
    <mergeCell ref="AI1:AI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pageSetup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L178"/>
  <sheetViews>
    <sheetView zoomScaleNormal="100" workbookViewId="0">
      <selection activeCell="E9" sqref="E9"/>
    </sheetView>
  </sheetViews>
  <sheetFormatPr defaultRowHeight="12" x14ac:dyDescent="0.2"/>
  <cols>
    <col min="1" max="1" width="3.28515625" style="25" bestFit="1" customWidth="1"/>
    <col min="2" max="2" width="23.140625" style="25" customWidth="1"/>
    <col min="3" max="3" width="10" style="25" customWidth="1"/>
    <col min="4" max="4" width="10" style="1" customWidth="1"/>
    <col min="5" max="5" width="9.7109375" style="18" bestFit="1" customWidth="1"/>
    <col min="6" max="6" width="7" style="25" bestFit="1" customWidth="1"/>
    <col min="7" max="7" width="6.7109375" style="25" bestFit="1" customWidth="1"/>
    <col min="8" max="8" width="7.5703125" style="25" bestFit="1" customWidth="1"/>
    <col min="9" max="10" width="6.7109375" style="25" bestFit="1" customWidth="1"/>
    <col min="11" max="11" width="6.5703125" style="25" bestFit="1" customWidth="1"/>
    <col min="12" max="12" width="7.42578125" style="1" bestFit="1" customWidth="1"/>
    <col min="13" max="16" width="6.5703125" style="1" bestFit="1" customWidth="1"/>
    <col min="17" max="17" width="7.42578125" style="1" bestFit="1" customWidth="1"/>
    <col min="18" max="18" width="6.5703125" style="1" bestFit="1" customWidth="1"/>
    <col min="19" max="19" width="7.7109375" style="1" bestFit="1" customWidth="1"/>
    <col min="20" max="20" width="9.85546875" style="1" bestFit="1" customWidth="1"/>
    <col min="21" max="21" width="7.5703125" style="1" bestFit="1" customWidth="1"/>
    <col min="22" max="24" width="7.42578125" style="1" bestFit="1" customWidth="1"/>
    <col min="25" max="25" width="6.85546875" style="1" bestFit="1" customWidth="1"/>
    <col min="26" max="26" width="8.42578125" style="1" bestFit="1" customWidth="1"/>
    <col min="27" max="28" width="7.42578125" style="1" bestFit="1" customWidth="1"/>
    <col min="29" max="29" width="6.5703125" style="1" bestFit="1" customWidth="1"/>
    <col min="30" max="31" width="7.42578125" style="1" bestFit="1" customWidth="1"/>
    <col min="32" max="32" width="6.5703125" style="1" bestFit="1" customWidth="1"/>
    <col min="33" max="33" width="8.140625" style="1" bestFit="1" customWidth="1"/>
    <col min="34" max="34" width="6.5703125" style="1" bestFit="1" customWidth="1"/>
    <col min="35" max="35" width="7.85546875" style="1" bestFit="1" customWidth="1"/>
    <col min="36" max="16384" width="9.140625" style="1"/>
  </cols>
  <sheetData>
    <row r="1" spans="1:38" ht="90.75" customHeight="1" x14ac:dyDescent="0.2">
      <c r="A1" s="49" t="s">
        <v>0</v>
      </c>
      <c r="B1" s="49" t="s">
        <v>64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8" t="s">
        <v>9</v>
      </c>
      <c r="L1" s="48" t="s">
        <v>10</v>
      </c>
      <c r="M1" s="48" t="s">
        <v>11</v>
      </c>
      <c r="N1" s="48" t="s">
        <v>12</v>
      </c>
      <c r="O1" s="48" t="s">
        <v>13</v>
      </c>
      <c r="P1" s="48" t="s">
        <v>14</v>
      </c>
      <c r="Q1" s="48" t="s">
        <v>15</v>
      </c>
      <c r="R1" s="51" t="s">
        <v>16</v>
      </c>
      <c r="S1" s="51" t="s">
        <v>17</v>
      </c>
      <c r="T1" s="51" t="s">
        <v>18</v>
      </c>
      <c r="U1" s="51" t="s">
        <v>19</v>
      </c>
      <c r="V1" s="51" t="s">
        <v>20</v>
      </c>
      <c r="W1" s="50" t="s">
        <v>21</v>
      </c>
      <c r="X1" s="50" t="s">
        <v>22</v>
      </c>
      <c r="Y1" s="50" t="s">
        <v>23</v>
      </c>
      <c r="Z1" s="50" t="s">
        <v>24</v>
      </c>
      <c r="AA1" s="50" t="s">
        <v>25</v>
      </c>
      <c r="AB1" s="50" t="s">
        <v>26</v>
      </c>
      <c r="AC1" s="52" t="s">
        <v>27</v>
      </c>
      <c r="AD1" s="52" t="s">
        <v>28</v>
      </c>
      <c r="AE1" s="52" t="s">
        <v>29</v>
      </c>
      <c r="AF1" s="50" t="s">
        <v>30</v>
      </c>
      <c r="AG1" s="50" t="s">
        <v>31</v>
      </c>
      <c r="AH1" s="50" t="s">
        <v>32</v>
      </c>
      <c r="AI1" s="50" t="s">
        <v>33</v>
      </c>
      <c r="AJ1" s="53" t="s">
        <v>55</v>
      </c>
      <c r="AK1" s="53" t="s">
        <v>56</v>
      </c>
      <c r="AL1" s="54" t="s">
        <v>57</v>
      </c>
    </row>
    <row r="2" spans="1:38" s="2" customFormat="1" ht="12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8"/>
      <c r="L2" s="48"/>
      <c r="M2" s="48"/>
      <c r="N2" s="48"/>
      <c r="O2" s="48"/>
      <c r="P2" s="48"/>
      <c r="Q2" s="48"/>
      <c r="R2" s="51"/>
      <c r="S2" s="51"/>
      <c r="T2" s="51"/>
      <c r="U2" s="51"/>
      <c r="V2" s="51"/>
      <c r="W2" s="50"/>
      <c r="X2" s="50"/>
      <c r="Y2" s="50"/>
      <c r="Z2" s="50"/>
      <c r="AA2" s="50"/>
      <c r="AB2" s="50"/>
      <c r="AC2" s="52"/>
      <c r="AD2" s="52"/>
      <c r="AE2" s="52"/>
      <c r="AF2" s="50"/>
      <c r="AG2" s="50"/>
      <c r="AH2" s="50"/>
      <c r="AI2" s="50"/>
      <c r="AJ2" s="53"/>
      <c r="AK2" s="53"/>
      <c r="AL2" s="55"/>
    </row>
    <row r="3" spans="1:38" s="2" customFormat="1" ht="12.75" customHeight="1" x14ac:dyDescent="0.25">
      <c r="A3" s="3">
        <v>1</v>
      </c>
      <c r="B3" s="4" t="s">
        <v>34</v>
      </c>
      <c r="C3" s="5">
        <v>3502</v>
      </c>
      <c r="D3" s="6">
        <v>14.33</v>
      </c>
      <c r="E3" s="29">
        <f>(PEMBOBOTAN!E3-PEMBOBOTAN!E$20)/PEMBOBOTAN!E$22</f>
        <v>0.44798054296508366</v>
      </c>
      <c r="F3" s="29">
        <f>(PEMBOBOTAN!F3-PEMBOBOTAN!F$20)/PEMBOBOTAN!F$22</f>
        <v>0.44477960189615673</v>
      </c>
      <c r="G3" s="29">
        <f>(PEMBOBOTAN!G3-PEMBOBOTAN!G$20)/PEMBOBOTAN!G$22</f>
        <v>0</v>
      </c>
      <c r="H3" s="29">
        <f>(PEMBOBOTAN!H3-PEMBOBOTAN!H$20)/PEMBOBOTAN!H$22</f>
        <v>0.44440983079509122</v>
      </c>
      <c r="I3" s="29">
        <f>(PEMBOBOTAN!I3-PEMBOBOTAN!I$20)/PEMBOBOTAN!I$22</f>
        <v>0.44477960189615673</v>
      </c>
      <c r="J3" s="29">
        <f>(PEMBOBOTAN!J3-PEMBOBOTAN!J$20)/PEMBOBOTAN!J$22</f>
        <v>0.44653845185332403</v>
      </c>
      <c r="K3" s="29">
        <f>(PEMBOBOTAN!K3-PEMBOBOTAN!K$20)/PEMBOBOTAN!K$22</f>
        <v>0.72914029488175547</v>
      </c>
      <c r="L3" s="29">
        <f>(PEMBOBOTAN!L3-PEMBOBOTAN!L$20)/PEMBOBOTAN!L$22</f>
        <v>2.8419928002940256</v>
      </c>
      <c r="M3" s="29">
        <f>(PEMBOBOTAN!M3-PEMBOBOTAN!M$20)/PEMBOBOTAN!M$22</f>
        <v>1.098588436005103</v>
      </c>
      <c r="N3" s="29">
        <f>(PEMBOBOTAN!N3-PEMBOBOTAN!N$20)/PEMBOBOTAN!N$22</f>
        <v>1.4209964001470128</v>
      </c>
      <c r="O3" s="29">
        <f>(PEMBOBOTAN!O3-PEMBOBOTAN!O$20)/PEMBOBOTAN!O$22</f>
        <v>0.71221231161191956</v>
      </c>
      <c r="P3" s="29">
        <f>(PEMBOBOTAN!P3-PEMBOBOTAN!P$20)/PEMBOBOTAN!P$22</f>
        <v>1.6201851746019649</v>
      </c>
      <c r="Q3" s="29">
        <f>(PEMBOBOTAN!Q3-PEMBOBOTAN!Q$20)/PEMBOBOTAN!Q$22</f>
        <v>0</v>
      </c>
      <c r="R3" s="29">
        <f>(PEMBOBOTAN!R3-PEMBOBOTAN!R$20)/PEMBOBOTAN!R$22</f>
        <v>0.12418949926374434</v>
      </c>
      <c r="S3" s="29">
        <f>(PEMBOBOTAN!S3-PEMBOBOTAN!S$20)/PEMBOBOTAN!S$22</f>
        <v>1.9539117391369931</v>
      </c>
      <c r="T3" s="29">
        <f>(PEMBOBOTAN!T3-PEMBOBOTAN!T$20)/PEMBOBOTAN!T$22</f>
        <v>0</v>
      </c>
      <c r="U3" s="29">
        <f>(PEMBOBOTAN!U3-PEMBOBOTAN!U$20)/PEMBOBOTAN!U$22</f>
        <v>0</v>
      </c>
      <c r="V3" s="29">
        <f>(PEMBOBOTAN!V3-PEMBOBOTAN!V$20)/PEMBOBOTAN!V$22</f>
        <v>1.6845883288916133</v>
      </c>
      <c r="W3" s="29">
        <f>(PEMBOBOTAN!W3-PEMBOBOTAN!W$20)/PEMBOBOTAN!W$22</f>
        <v>0</v>
      </c>
      <c r="X3" s="29">
        <f>(PEMBOBOTAN!X3-PEMBOBOTAN!X$20)/PEMBOBOTAN!X$22</f>
        <v>0</v>
      </c>
      <c r="Y3" s="29">
        <f>(PEMBOBOTAN!Y3-PEMBOBOTAN!Y$20)/PEMBOBOTAN!Y$22</f>
        <v>3.8729833462074139</v>
      </c>
      <c r="Z3" s="29">
        <f>(PEMBOBOTAN!Z3-PEMBOBOTAN!Z$20)/PEMBOBOTAN!Z$22</f>
        <v>1.7008265697102865</v>
      </c>
      <c r="AA3" s="29">
        <f>(PEMBOBOTAN!AA3-PEMBOBOTAN!AA$20)/PEMBOBOTAN!AA$22</f>
        <v>0</v>
      </c>
      <c r="AB3" s="29">
        <f>(PEMBOBOTAN!AB3-PEMBOBOTAN!AB$20)/PEMBOBOTAN!AB$22</f>
        <v>2</v>
      </c>
      <c r="AC3" s="29">
        <f>(PEMBOBOTAN!AC3-PEMBOBOTAN!AC$20)/PEMBOBOTAN!AC$22</f>
        <v>0.90926984638406816</v>
      </c>
      <c r="AD3" s="29">
        <f>(PEMBOBOTAN!AD3-PEMBOBOTAN!AD$20)/PEMBOBOTAN!AD$22</f>
        <v>0.18870144536425618</v>
      </c>
      <c r="AE3" s="29">
        <f>(PEMBOBOTAN!AE3-PEMBOBOTAN!AE$20)/PEMBOBOTAN!AE$22</f>
        <v>0.36090028016184056</v>
      </c>
      <c r="AF3" s="29">
        <f>(PEMBOBOTAN!AF3-PEMBOBOTAN!AF$20)/PEMBOBOTAN!AF$22</f>
        <v>0.88355483416787028</v>
      </c>
      <c r="AG3" s="29">
        <f>(PEMBOBOTAN!AG3-PEMBOBOTAN!AG$20)/PEMBOBOTAN!AG$22</f>
        <v>0.76342234561920019</v>
      </c>
      <c r="AH3" s="29">
        <f>(PEMBOBOTAN!AH3-PEMBOBOTAN!AH$20)/PEMBOBOTAN!AH$22</f>
        <v>1.307234010991785</v>
      </c>
      <c r="AI3" s="29">
        <f>(PEMBOBOTAN!AI3-PEMBOBOTAN!AI$20)/PEMBOBOTAN!AI$22</f>
        <v>0.70324534712388831</v>
      </c>
      <c r="AJ3" s="36">
        <f t="shared" ref="AJ3:AJ17" si="0">SUM(E3:AI3)</f>
        <v>27.104431039970553</v>
      </c>
      <c r="AK3" s="39">
        <f t="shared" ref="AK3:AK17" si="1">COUNTIF(K3:AJ3,"&gt;0")</f>
        <v>20</v>
      </c>
      <c r="AL3" s="40" t="str">
        <f>IF(AJ3&gt;AJ$20+AJ$21,"Hirarki 1",IF(AJ3&gt;=AJ$20,"Hirarki 2","Hirarki 3"))</f>
        <v>Hirarki 2</v>
      </c>
    </row>
    <row r="4" spans="1:38" s="2" customFormat="1" ht="12.75" customHeight="1" x14ac:dyDescent="0.25">
      <c r="A4" s="3">
        <f>A3+1</f>
        <v>2</v>
      </c>
      <c r="B4" s="4" t="s">
        <v>35</v>
      </c>
      <c r="C4" s="5">
        <v>1588</v>
      </c>
      <c r="D4" s="6">
        <v>12.61</v>
      </c>
      <c r="E4" s="29">
        <f>(PEMBOBOTAN!E4-PEMBOBOTAN!E$20)/PEMBOBOTAN!E$22</f>
        <v>0.42650202378182617</v>
      </c>
      <c r="F4" s="29">
        <f>(PEMBOBOTAN!F4-PEMBOBOTAN!F$20)/PEMBOBOTAN!F$22</f>
        <v>0.44477960189615673</v>
      </c>
      <c r="G4" s="29">
        <f>(PEMBOBOTAN!G4-PEMBOBOTAN!G$20)/PEMBOBOTAN!G$22</f>
        <v>3.6014545963695812</v>
      </c>
      <c r="H4" s="29">
        <f>(PEMBOBOTAN!H4-PEMBOBOTAN!H$20)/PEMBOBOTAN!H$22</f>
        <v>0.44440983079509122</v>
      </c>
      <c r="I4" s="29">
        <f>(PEMBOBOTAN!I4-PEMBOBOTAN!I$20)/PEMBOBOTAN!I$22</f>
        <v>0.44477960189615673</v>
      </c>
      <c r="J4" s="29">
        <f>(PEMBOBOTAN!J4-PEMBOBOTAN!J$20)/PEMBOBOTAN!J$22</f>
        <v>0.44653845185332403</v>
      </c>
      <c r="K4" s="29">
        <f>(PEMBOBOTAN!K4-PEMBOBOTAN!K$20)/PEMBOBOTAN!K$22</f>
        <v>0</v>
      </c>
      <c r="L4" s="29">
        <f>(PEMBOBOTAN!L4-PEMBOBOTAN!L$20)/PEMBOBOTAN!L$22</f>
        <v>0</v>
      </c>
      <c r="M4" s="29">
        <f>(PEMBOBOTAN!M4-PEMBOBOTAN!M$20)/PEMBOBOTAN!M$22</f>
        <v>0</v>
      </c>
      <c r="N4" s="29">
        <f>(PEMBOBOTAN!N4-PEMBOBOTAN!N$20)/PEMBOBOTAN!N$22</f>
        <v>0</v>
      </c>
      <c r="O4" s="29">
        <f>(PEMBOBOTAN!O4-PEMBOBOTAN!O$20)/PEMBOBOTAN!O$22</f>
        <v>0</v>
      </c>
      <c r="P4" s="29">
        <f>(PEMBOBOTAN!P4-PEMBOBOTAN!P$20)/PEMBOBOTAN!P$22</f>
        <v>0</v>
      </c>
      <c r="Q4" s="29">
        <f>(PEMBOBOTAN!Q4-PEMBOBOTAN!Q$20)/PEMBOBOTAN!Q$22</f>
        <v>0</v>
      </c>
      <c r="R4" s="29">
        <f>(PEMBOBOTAN!R4-PEMBOBOTAN!R$20)/PEMBOBOTAN!R$22</f>
        <v>0.24837899852748868</v>
      </c>
      <c r="S4" s="29">
        <f>(PEMBOBOTAN!S4-PEMBOBOTAN!S$20)/PEMBOBOTAN!S$22</f>
        <v>0.15030090301053795</v>
      </c>
      <c r="T4" s="29">
        <f>(PEMBOBOTAN!T4-PEMBOBOTAN!T$20)/PEMBOBOTAN!T$22</f>
        <v>0</v>
      </c>
      <c r="U4" s="29">
        <f>(PEMBOBOTAN!U4-PEMBOBOTAN!U$20)/PEMBOBOTAN!U$22</f>
        <v>0</v>
      </c>
      <c r="V4" s="29">
        <f>(PEMBOBOTAN!V4-PEMBOBOTAN!V$20)/PEMBOBOTAN!V$22</f>
        <v>0</v>
      </c>
      <c r="W4" s="29">
        <f>(PEMBOBOTAN!W4-PEMBOBOTAN!W$20)/PEMBOBOTAN!W$22</f>
        <v>0</v>
      </c>
      <c r="X4" s="29">
        <f>(PEMBOBOTAN!X4-PEMBOBOTAN!X$20)/PEMBOBOTAN!X$22</f>
        <v>0</v>
      </c>
      <c r="Y4" s="29">
        <f>(PEMBOBOTAN!Y4-PEMBOBOTAN!Y$20)/PEMBOBOTAN!Y$22</f>
        <v>0</v>
      </c>
      <c r="Z4" s="29">
        <f>(PEMBOBOTAN!Z4-PEMBOBOTAN!Z$20)/PEMBOBOTAN!Z$22</f>
        <v>0</v>
      </c>
      <c r="AA4" s="29">
        <f>(PEMBOBOTAN!AA4-PEMBOBOTAN!AA$20)/PEMBOBOTAN!AA$22</f>
        <v>0.95553308590590924</v>
      </c>
      <c r="AB4" s="29">
        <f>(PEMBOBOTAN!AB4-PEMBOBOTAN!AB$20)/PEMBOBOTAN!AB$22</f>
        <v>1</v>
      </c>
      <c r="AC4" s="29">
        <f>(PEMBOBOTAN!AC4-PEMBOBOTAN!AC$20)/PEMBOBOTAN!AC$22</f>
        <v>0</v>
      </c>
      <c r="AD4" s="29">
        <f>(PEMBOBOTAN!AD4-PEMBOBOTAN!AD$20)/PEMBOBOTAN!AD$22</f>
        <v>0</v>
      </c>
      <c r="AE4" s="29">
        <f>(PEMBOBOTAN!AE4-PEMBOBOTAN!AE$20)/PEMBOBOTAN!AE$22</f>
        <v>0</v>
      </c>
      <c r="AF4" s="29">
        <f>(PEMBOBOTAN!AF4-PEMBOBOTAN!AF$20)/PEMBOBOTAN!AF$22</f>
        <v>0</v>
      </c>
      <c r="AG4" s="29">
        <f>(PEMBOBOTAN!AG4-PEMBOBOTAN!AG$20)/PEMBOBOTAN!AG$22</f>
        <v>0</v>
      </c>
      <c r="AH4" s="29">
        <f>(PEMBOBOTAN!AH4-PEMBOBOTAN!AH$20)/PEMBOBOTAN!AH$22</f>
        <v>0.29049644688706333</v>
      </c>
      <c r="AI4" s="29">
        <f>(PEMBOBOTAN!AI4-PEMBOBOTAN!AI$20)/PEMBOBOTAN!AI$22</f>
        <v>0</v>
      </c>
      <c r="AJ4" s="36">
        <f t="shared" si="0"/>
        <v>8.4531735409231352</v>
      </c>
      <c r="AK4" s="39">
        <f t="shared" si="1"/>
        <v>6</v>
      </c>
      <c r="AL4" s="40" t="str">
        <f t="shared" ref="AL4:AL17" si="2">IF(AJ4&gt;AJ$20+AJ$21,"Hirarki 1",IF(AJ4&gt;=AJ$20,"Hirarki 2","Hirarki 3"))</f>
        <v>Hirarki 3</v>
      </c>
    </row>
    <row r="5" spans="1:38" s="2" customFormat="1" ht="12.75" customHeight="1" x14ac:dyDescent="0.25">
      <c r="A5" s="3">
        <f t="shared" ref="A5:A17" si="3">A4+1</f>
        <v>3</v>
      </c>
      <c r="B5" s="4" t="s">
        <v>36</v>
      </c>
      <c r="C5" s="5">
        <v>7682</v>
      </c>
      <c r="D5" s="6">
        <v>211.47</v>
      </c>
      <c r="E5" s="29">
        <f>(PEMBOBOTAN!E5-PEMBOBOTAN!E$20)/PEMBOBOTAN!E$22</f>
        <v>1.0736085426232176</v>
      </c>
      <c r="F5" s="29">
        <f>(PEMBOBOTAN!F5-PEMBOBOTAN!F$20)/PEMBOBOTAN!F$22</f>
        <v>1.1393200571647706</v>
      </c>
      <c r="G5" s="29">
        <f>(PEMBOBOTAN!G5-PEMBOBOTAN!G$20)/PEMBOBOTAN!G$22</f>
        <v>0</v>
      </c>
      <c r="H5" s="29">
        <f>(PEMBOBOTAN!H5-PEMBOBOTAN!H$20)/PEMBOBOTAN!H$22</f>
        <v>1.0570605261054669</v>
      </c>
      <c r="I5" s="29">
        <f>(PEMBOBOTAN!I5-PEMBOBOTAN!I$20)/PEMBOBOTAN!I$22</f>
        <v>1.1393200571647706</v>
      </c>
      <c r="J5" s="29">
        <f>(PEMBOBOTAN!J5-PEMBOBOTAN!J$20)/PEMBOBOTAN!J$22</f>
        <v>0.55761489175183843</v>
      </c>
      <c r="K5" s="29">
        <f>(PEMBOBOTAN!K5-PEMBOBOTAN!K$20)/PEMBOBOTAN!K$22</f>
        <v>2.9165611795270219</v>
      </c>
      <c r="L5" s="29">
        <f>(PEMBOBOTAN!L5-PEMBOBOTAN!L$20)/PEMBOBOTAN!L$22</f>
        <v>0</v>
      </c>
      <c r="M5" s="29">
        <f>(PEMBOBOTAN!M5-PEMBOBOTAN!M$20)/PEMBOBOTAN!M$22</f>
        <v>2.1971768720102061</v>
      </c>
      <c r="N5" s="29">
        <f>(PEMBOBOTAN!N5-PEMBOBOTAN!N$20)/PEMBOBOTAN!N$22</f>
        <v>4.2629892004410381</v>
      </c>
      <c r="O5" s="29">
        <f>(PEMBOBOTAN!O5-PEMBOBOTAN!O$20)/PEMBOBOTAN!O$22</f>
        <v>1.4244246232238391</v>
      </c>
      <c r="P5" s="29">
        <f>(PEMBOBOTAN!P5-PEMBOBOTAN!P$20)/PEMBOBOTAN!P$22</f>
        <v>3.2403703492039297</v>
      </c>
      <c r="Q5" s="29">
        <f>(PEMBOBOTAN!Q5-PEMBOBOTAN!Q$20)/PEMBOBOTAN!Q$22</f>
        <v>0</v>
      </c>
      <c r="R5" s="29">
        <f>(PEMBOBOTAN!R5-PEMBOBOTAN!R$20)/PEMBOBOTAN!R$22</f>
        <v>1.1177054933736992</v>
      </c>
      <c r="S5" s="29">
        <f>(PEMBOBOTAN!S5-PEMBOBOTAN!S$20)/PEMBOBOTAN!S$22</f>
        <v>0.75150451505268967</v>
      </c>
      <c r="T5" s="29">
        <f>(PEMBOBOTAN!T5-PEMBOBOTAN!T$20)/PEMBOBOTAN!T$22</f>
        <v>2.0725478391232723</v>
      </c>
      <c r="U5" s="29">
        <f>(PEMBOBOTAN!U5-PEMBOBOTAN!U$20)/PEMBOBOTAN!U$22</f>
        <v>2.8419928002940256</v>
      </c>
      <c r="V5" s="29">
        <f>(PEMBOBOTAN!V5-PEMBOBOTAN!V$20)/PEMBOBOTAN!V$22</f>
        <v>1.6845883288916133</v>
      </c>
      <c r="W5" s="29">
        <f>(PEMBOBOTAN!W5-PEMBOBOTAN!W$20)/PEMBOBOTAN!W$22</f>
        <v>0</v>
      </c>
      <c r="X5" s="29">
        <f>(PEMBOBOTAN!X5-PEMBOBOTAN!X$20)/PEMBOBOTAN!X$22</f>
        <v>0</v>
      </c>
      <c r="Y5" s="29">
        <f>(PEMBOBOTAN!Y5-PEMBOBOTAN!Y$20)/PEMBOBOTAN!Y$22</f>
        <v>3.8729833462074139</v>
      </c>
      <c r="Z5" s="29">
        <f>(PEMBOBOTAN!Z5-PEMBOBOTAN!Z$20)/PEMBOBOTAN!Z$22</f>
        <v>2.126033212137858</v>
      </c>
      <c r="AA5" s="29">
        <f>(PEMBOBOTAN!AA5-PEMBOBOTAN!AA$20)/PEMBOBOTAN!AA$22</f>
        <v>0</v>
      </c>
      <c r="AB5" s="29">
        <f>(PEMBOBOTAN!AB5-PEMBOBOTAN!AB$20)/PEMBOBOTAN!AB$22</f>
        <v>0</v>
      </c>
      <c r="AC5" s="29">
        <f>(PEMBOBOTAN!AC5-PEMBOBOTAN!AC$20)/PEMBOBOTAN!AC$22</f>
        <v>1.8185396927681363</v>
      </c>
      <c r="AD5" s="29">
        <f>(PEMBOBOTAN!AD5-PEMBOBOTAN!AD$20)/PEMBOBOTAN!AD$22</f>
        <v>0.17760136034282936</v>
      </c>
      <c r="AE5" s="29">
        <f>(PEMBOBOTAN!AE5-PEMBOBOTAN!AE$20)/PEMBOBOTAN!AE$22</f>
        <v>0.96240074709824142</v>
      </c>
      <c r="AF5" s="29">
        <f>(PEMBOBOTAN!AF5-PEMBOBOTAN!AF$20)/PEMBOBOTAN!AF$22</f>
        <v>1.3253322512518055</v>
      </c>
      <c r="AG5" s="29">
        <f>(PEMBOBOTAN!AG5-PEMBOBOTAN!AG$20)/PEMBOBOTAN!AG$22</f>
        <v>0</v>
      </c>
      <c r="AH5" s="29">
        <f>(PEMBOBOTAN!AH5-PEMBOBOTAN!AH$20)/PEMBOBOTAN!AH$22</f>
        <v>2.1787233516529749</v>
      </c>
      <c r="AI5" s="29">
        <f>(PEMBOBOTAN!AI5-PEMBOBOTAN!AI$20)/PEMBOBOTAN!AI$22</f>
        <v>0.52743401034291626</v>
      </c>
      <c r="AJ5" s="36">
        <f t="shared" si="0"/>
        <v>40.465833247753572</v>
      </c>
      <c r="AK5" s="39">
        <f t="shared" si="1"/>
        <v>19</v>
      </c>
      <c r="AL5" s="40" t="str">
        <f t="shared" si="2"/>
        <v>Hirarki 2</v>
      </c>
    </row>
    <row r="6" spans="1:38" s="2" customFormat="1" ht="12.75" customHeight="1" x14ac:dyDescent="0.25">
      <c r="A6" s="3">
        <f t="shared" si="3"/>
        <v>4</v>
      </c>
      <c r="B6" s="4" t="s">
        <v>37</v>
      </c>
      <c r="C6" s="5">
        <v>3480</v>
      </c>
      <c r="D6" s="6">
        <v>235.7</v>
      </c>
      <c r="E6" s="29">
        <f>(PEMBOBOTAN!E6-PEMBOBOTAN!E$20)/PEMBOBOTAN!E$22</f>
        <v>1.132169008584484</v>
      </c>
      <c r="F6" s="29">
        <f>(PEMBOBOTAN!F6-PEMBOBOTAN!F$20)/PEMBOBOTAN!F$22</f>
        <v>1.1108370557356515</v>
      </c>
      <c r="G6" s="29">
        <f>(PEMBOBOTAN!G6-PEMBOBOTAN!G$20)/PEMBOBOTAN!G$22</f>
        <v>0.43217455156434975</v>
      </c>
      <c r="H6" s="29">
        <f>(PEMBOBOTAN!H6-PEMBOBOTAN!H$20)/PEMBOBOTAN!H$22</f>
        <v>0.73994236827382687</v>
      </c>
      <c r="I6" s="29">
        <f>(PEMBOBOTAN!I6-PEMBOBOTAN!I$20)/PEMBOBOTAN!I$22</f>
        <v>1.1108370557356515</v>
      </c>
      <c r="J6" s="29">
        <f>(PEMBOBOTAN!J6-PEMBOBOTAN!J$20)/PEMBOBOTAN!J$22</f>
        <v>0</v>
      </c>
      <c r="K6" s="29">
        <f>(PEMBOBOTAN!K6-PEMBOBOTAN!K$20)/PEMBOBOTAN!K$22</f>
        <v>1.0937104423226331</v>
      </c>
      <c r="L6" s="29">
        <f>(PEMBOBOTAN!L6-PEMBOBOTAN!L$20)/PEMBOBOTAN!L$22</f>
        <v>0</v>
      </c>
      <c r="M6" s="29">
        <f>(PEMBOBOTAN!M6-PEMBOBOTAN!M$20)/PEMBOBOTAN!M$22</f>
        <v>1.098588436005103</v>
      </c>
      <c r="N6" s="29">
        <f>(PEMBOBOTAN!N6-PEMBOBOTAN!N$20)/PEMBOBOTAN!N$22</f>
        <v>1.4209964001470128</v>
      </c>
      <c r="O6" s="29">
        <f>(PEMBOBOTAN!O6-PEMBOBOTAN!O$20)/PEMBOBOTAN!O$22</f>
        <v>1.4244246232238391</v>
      </c>
      <c r="P6" s="29">
        <f>(PEMBOBOTAN!P6-PEMBOBOTAN!P$20)/PEMBOBOTAN!P$22</f>
        <v>0</v>
      </c>
      <c r="Q6" s="29">
        <f>(PEMBOBOTAN!Q6-PEMBOBOTAN!Q$20)/PEMBOBOTAN!Q$22</f>
        <v>0</v>
      </c>
      <c r="R6" s="29">
        <f>(PEMBOBOTAN!R6-PEMBOBOTAN!R$20)/PEMBOBOTAN!R$22</f>
        <v>0.6209474963187217</v>
      </c>
      <c r="S6" s="29">
        <f>(PEMBOBOTAN!S6-PEMBOBOTAN!S$20)/PEMBOBOTAN!S$22</f>
        <v>1.3527081270948413</v>
      </c>
      <c r="T6" s="29">
        <f>(PEMBOBOTAN!T6-PEMBOBOTAN!T$20)/PEMBOBOTAN!T$22</f>
        <v>0.69084927970775745</v>
      </c>
      <c r="U6" s="29">
        <f>(PEMBOBOTAN!U6-PEMBOBOTAN!U$20)/PEMBOBOTAN!U$22</f>
        <v>0</v>
      </c>
      <c r="V6" s="29">
        <f>(PEMBOBOTAN!V6-PEMBOBOTAN!V$20)/PEMBOBOTAN!V$22</f>
        <v>0</v>
      </c>
      <c r="W6" s="29">
        <f>(PEMBOBOTAN!W6-PEMBOBOTAN!W$20)/PEMBOBOTAN!W$22</f>
        <v>0</v>
      </c>
      <c r="X6" s="29">
        <f>(PEMBOBOTAN!X6-PEMBOBOTAN!X$20)/PEMBOBOTAN!X$22</f>
        <v>0</v>
      </c>
      <c r="Y6" s="29">
        <f>(PEMBOBOTAN!Y6-PEMBOBOTAN!Y$20)/PEMBOBOTAN!Y$22</f>
        <v>3.8729833462074139</v>
      </c>
      <c r="Z6" s="29">
        <f>(PEMBOBOTAN!Z6-PEMBOBOTAN!Z$20)/PEMBOBOTAN!Z$22</f>
        <v>1.2756199272827149</v>
      </c>
      <c r="AA6" s="29">
        <f>(PEMBOBOTAN!AA6-PEMBOBOTAN!AA$20)/PEMBOBOTAN!AA$22</f>
        <v>0</v>
      </c>
      <c r="AB6" s="29">
        <f>(PEMBOBOTAN!AB6-PEMBOBOTAN!AB$20)/PEMBOBOTAN!AB$22</f>
        <v>0</v>
      </c>
      <c r="AC6" s="29">
        <f>(PEMBOBOTAN!AC6-PEMBOBOTAN!AC$20)/PEMBOBOTAN!AC$22</f>
        <v>0.90926984638406816</v>
      </c>
      <c r="AD6" s="29">
        <f>(PEMBOBOTAN!AD6-PEMBOBOTAN!AD$20)/PEMBOBOTAN!AD$22</f>
        <v>0.11655089272498176</v>
      </c>
      <c r="AE6" s="29">
        <f>(PEMBOBOTAN!AE6-PEMBOBOTAN!AE$20)/PEMBOBOTAN!AE$22</f>
        <v>4.010003112909339E-2</v>
      </c>
      <c r="AF6" s="29">
        <f>(PEMBOBOTAN!AF6-PEMBOBOTAN!AF$20)/PEMBOBOTAN!AF$22</f>
        <v>0</v>
      </c>
      <c r="AG6" s="29">
        <f>(PEMBOBOTAN!AG6-PEMBOBOTAN!AG$20)/PEMBOBOTAN!AG$22</f>
        <v>0</v>
      </c>
      <c r="AH6" s="29">
        <f>(PEMBOBOTAN!AH6-PEMBOBOTAN!AH$20)/PEMBOBOTAN!AH$22</f>
        <v>0</v>
      </c>
      <c r="AI6" s="29">
        <f>(PEMBOBOTAN!AI6-PEMBOBOTAN!AI$20)/PEMBOBOTAN!AI$22</f>
        <v>0.17581133678097208</v>
      </c>
      <c r="AJ6" s="36">
        <f t="shared" si="0"/>
        <v>18.618520225223111</v>
      </c>
      <c r="AK6" s="39">
        <f t="shared" si="1"/>
        <v>14</v>
      </c>
      <c r="AL6" s="40" t="str">
        <f t="shared" si="2"/>
        <v>Hirarki 3</v>
      </c>
    </row>
    <row r="7" spans="1:38" s="2" customFormat="1" ht="12.75" customHeight="1" x14ac:dyDescent="0.25">
      <c r="A7" s="3">
        <f t="shared" si="3"/>
        <v>5</v>
      </c>
      <c r="B7" s="4" t="s">
        <v>38</v>
      </c>
      <c r="C7" s="5">
        <v>4001</v>
      </c>
      <c r="D7" s="6">
        <v>404.71</v>
      </c>
      <c r="E7" s="29">
        <f>(PEMBOBOTAN!E7-PEMBOBOTAN!E$20)/PEMBOBOTAN!E$22</f>
        <v>0.8648513260020364</v>
      </c>
      <c r="F7" s="29">
        <f>(PEMBOBOTAN!F7-PEMBOBOTAN!F$20)/PEMBOBOTAN!F$22</f>
        <v>0.82284226350788991</v>
      </c>
      <c r="G7" s="29">
        <f>(PEMBOBOTAN!G7-PEMBOBOTAN!G$20)/PEMBOBOTAN!G$22</f>
        <v>0.19644297798379534</v>
      </c>
      <c r="H7" s="29">
        <f>(PEMBOBOTAN!H7-PEMBOBOTAN!H$20)/PEMBOBOTAN!H$22</f>
        <v>0.88793084192859228</v>
      </c>
      <c r="I7" s="29">
        <f>(PEMBOBOTAN!I7-PEMBOBOTAN!I$20)/PEMBOBOTAN!I$22</f>
        <v>0.82284226350788991</v>
      </c>
      <c r="J7" s="29">
        <f>(PEMBOBOTAN!J7-PEMBOBOTAN!J$20)/PEMBOBOTAN!J$22</f>
        <v>0</v>
      </c>
      <c r="K7" s="29">
        <f>(PEMBOBOTAN!K7-PEMBOBOTAN!K$20)/PEMBOBOTAN!K$22</f>
        <v>1.0937104423226331</v>
      </c>
      <c r="L7" s="29">
        <f>(PEMBOBOTAN!L7-PEMBOBOTAN!L$20)/PEMBOBOTAN!L$22</f>
        <v>0</v>
      </c>
      <c r="M7" s="29">
        <f>(PEMBOBOTAN!M7-PEMBOBOTAN!M$20)/PEMBOBOTAN!M$22</f>
        <v>2.1971768720102061</v>
      </c>
      <c r="N7" s="29">
        <f>(PEMBOBOTAN!N7-PEMBOBOTAN!N$20)/PEMBOBOTAN!N$22</f>
        <v>1.4209964001470128</v>
      </c>
      <c r="O7" s="29">
        <f>(PEMBOBOTAN!O7-PEMBOBOTAN!O$20)/PEMBOBOTAN!O$22</f>
        <v>0.71221231161191956</v>
      </c>
      <c r="P7" s="29">
        <f>(PEMBOBOTAN!P7-PEMBOBOTAN!P$20)/PEMBOBOTAN!P$22</f>
        <v>0</v>
      </c>
      <c r="Q7" s="29">
        <f>(PEMBOBOTAN!Q7-PEMBOBOTAN!Q$20)/PEMBOBOTAN!Q$22</f>
        <v>0</v>
      </c>
      <c r="R7" s="29">
        <f>(PEMBOBOTAN!R7-PEMBOBOTAN!R$20)/PEMBOBOTAN!R$22</f>
        <v>0.74513699558246604</v>
      </c>
      <c r="S7" s="29">
        <f>(PEMBOBOTAN!S7-PEMBOBOTAN!S$20)/PEMBOBOTAN!S$22</f>
        <v>1.3527081270948413</v>
      </c>
      <c r="T7" s="29">
        <f>(PEMBOBOTAN!T7-PEMBOBOTAN!T$20)/PEMBOBOTAN!T$22</f>
        <v>0</v>
      </c>
      <c r="U7" s="29">
        <f>(PEMBOBOTAN!U7-PEMBOBOTAN!U$20)/PEMBOBOTAN!U$22</f>
        <v>0</v>
      </c>
      <c r="V7" s="29">
        <f>(PEMBOBOTAN!V7-PEMBOBOTAN!V$20)/PEMBOBOTAN!V$22</f>
        <v>0</v>
      </c>
      <c r="W7" s="29">
        <f>(PEMBOBOTAN!W7-PEMBOBOTAN!W$20)/PEMBOBOTAN!W$22</f>
        <v>0</v>
      </c>
      <c r="X7" s="29">
        <f>(PEMBOBOTAN!X7-PEMBOBOTAN!X$20)/PEMBOBOTAN!X$22</f>
        <v>0</v>
      </c>
      <c r="Y7" s="29">
        <f>(PEMBOBOTAN!Y7-PEMBOBOTAN!Y$20)/PEMBOBOTAN!Y$22</f>
        <v>3.8729833462074139</v>
      </c>
      <c r="Z7" s="29">
        <f>(PEMBOBOTAN!Z7-PEMBOBOTAN!Z$20)/PEMBOBOTAN!Z$22</f>
        <v>2.3386365333516439</v>
      </c>
      <c r="AA7" s="29">
        <f>(PEMBOBOTAN!AA7-PEMBOBOTAN!AA$20)/PEMBOBOTAN!AA$22</f>
        <v>0</v>
      </c>
      <c r="AB7" s="29">
        <f>(PEMBOBOTAN!AB7-PEMBOBOTAN!AB$20)/PEMBOBOTAN!AB$22</f>
        <v>0</v>
      </c>
      <c r="AC7" s="29">
        <f>(PEMBOBOTAN!AC7-PEMBOBOTAN!AC$20)/PEMBOBOTAN!AC$22</f>
        <v>2.7278095391522044</v>
      </c>
      <c r="AD7" s="29">
        <f>(PEMBOBOTAN!AD7-PEMBOBOTAN!AD$20)/PEMBOBOTAN!AD$22</f>
        <v>0.34965267817494528</v>
      </c>
      <c r="AE7" s="29">
        <f>(PEMBOBOTAN!AE7-PEMBOBOTAN!AE$20)/PEMBOBOTAN!AE$22</f>
        <v>0.40100031129093394</v>
      </c>
      <c r="AF7" s="29">
        <f>(PEMBOBOTAN!AF7-PEMBOBOTAN!AF$20)/PEMBOBOTAN!AF$22</f>
        <v>0.88355483416787028</v>
      </c>
      <c r="AG7" s="29">
        <f>(PEMBOBOTAN!AG7-PEMBOBOTAN!AG$20)/PEMBOBOTAN!AG$22</f>
        <v>0</v>
      </c>
      <c r="AH7" s="29">
        <f>(PEMBOBOTAN!AH7-PEMBOBOTAN!AH$20)/PEMBOBOTAN!AH$22</f>
        <v>1.4524822344353165</v>
      </c>
      <c r="AI7" s="29">
        <f>(PEMBOBOTAN!AI7-PEMBOBOTAN!AI$20)/PEMBOBOTAN!AI$22</f>
        <v>0.35162267356194415</v>
      </c>
      <c r="AJ7" s="36">
        <f t="shared" si="0"/>
        <v>23.494592972041552</v>
      </c>
      <c r="AK7" s="39">
        <f t="shared" si="1"/>
        <v>15</v>
      </c>
      <c r="AL7" s="40" t="str">
        <f t="shared" si="2"/>
        <v>Hirarki 3</v>
      </c>
    </row>
    <row r="8" spans="1:38" s="2" customFormat="1" ht="12.75" customHeight="1" x14ac:dyDescent="0.25">
      <c r="A8" s="3">
        <f t="shared" si="3"/>
        <v>6</v>
      </c>
      <c r="B8" s="4" t="s">
        <v>39</v>
      </c>
      <c r="C8" s="5">
        <v>2542</v>
      </c>
      <c r="D8" s="6">
        <v>37.69</v>
      </c>
      <c r="E8" s="29">
        <f>(PEMBOBOTAN!E8-PEMBOBOTAN!E$20)/PEMBOBOTAN!E$22</f>
        <v>0.52770589383175104</v>
      </c>
      <c r="F8" s="29">
        <f>(PEMBOBOTAN!F8-PEMBOBOTAN!F$20)/PEMBOBOTAN!F$22</f>
        <v>0.44477960189615673</v>
      </c>
      <c r="G8" s="29">
        <f>(PEMBOBOTAN!G8-PEMBOBOTAN!G$20)/PEMBOBOTAN!G$22</f>
        <v>0.1081517896807682</v>
      </c>
      <c r="H8" s="29">
        <f>(PEMBOBOTAN!H8-PEMBOBOTAN!H$20)/PEMBOBOTAN!H$22</f>
        <v>0.44440983079509122</v>
      </c>
      <c r="I8" s="29">
        <f>(PEMBOBOTAN!I8-PEMBOBOTAN!I$20)/PEMBOBOTAN!I$22</f>
        <v>0.44477960189615673</v>
      </c>
      <c r="J8" s="29">
        <f>(PEMBOBOTAN!J8-PEMBOBOTAN!J$20)/PEMBOBOTAN!J$22</f>
        <v>0</v>
      </c>
      <c r="K8" s="29">
        <f>(PEMBOBOTAN!K8-PEMBOBOTAN!K$20)/PEMBOBOTAN!K$22</f>
        <v>0.36457014744087773</v>
      </c>
      <c r="L8" s="29">
        <f>(PEMBOBOTAN!L8-PEMBOBOTAN!L$20)/PEMBOBOTAN!L$22</f>
        <v>0</v>
      </c>
      <c r="M8" s="29">
        <f>(PEMBOBOTAN!M8-PEMBOBOTAN!M$20)/PEMBOBOTAN!M$22</f>
        <v>1.098588436005103</v>
      </c>
      <c r="N8" s="29">
        <f>(PEMBOBOTAN!N8-PEMBOBOTAN!N$20)/PEMBOBOTAN!N$22</f>
        <v>1.4209964001470128</v>
      </c>
      <c r="O8" s="29">
        <f>(PEMBOBOTAN!O8-PEMBOBOTAN!O$20)/PEMBOBOTAN!O$22</f>
        <v>0.71221231161191956</v>
      </c>
      <c r="P8" s="29">
        <f>(PEMBOBOTAN!P8-PEMBOBOTAN!P$20)/PEMBOBOTAN!P$22</f>
        <v>0</v>
      </c>
      <c r="Q8" s="29">
        <f>(PEMBOBOTAN!Q8-PEMBOBOTAN!Q$20)/PEMBOBOTAN!Q$22</f>
        <v>0</v>
      </c>
      <c r="R8" s="29">
        <f>(PEMBOBOTAN!R8-PEMBOBOTAN!R$20)/PEMBOBOTAN!R$22</f>
        <v>0</v>
      </c>
      <c r="S8" s="29">
        <f>(PEMBOBOTAN!S8-PEMBOBOTAN!S$20)/PEMBOBOTAN!S$22</f>
        <v>0.15030090301053795</v>
      </c>
      <c r="T8" s="29">
        <f>(PEMBOBOTAN!T8-PEMBOBOTAN!T$20)/PEMBOBOTAN!T$22</f>
        <v>0</v>
      </c>
      <c r="U8" s="29">
        <f>(PEMBOBOTAN!U8-PEMBOBOTAN!U$20)/PEMBOBOTAN!U$22</f>
        <v>0</v>
      </c>
      <c r="V8" s="29">
        <f>(PEMBOBOTAN!V8-PEMBOBOTAN!V$20)/PEMBOBOTAN!V$22</f>
        <v>0</v>
      </c>
      <c r="W8" s="29">
        <f>(PEMBOBOTAN!W8-PEMBOBOTAN!W$20)/PEMBOBOTAN!W$22</f>
        <v>0</v>
      </c>
      <c r="X8" s="29">
        <f>(PEMBOBOTAN!X8-PEMBOBOTAN!X$20)/PEMBOBOTAN!X$22</f>
        <v>0</v>
      </c>
      <c r="Y8" s="29">
        <f>(PEMBOBOTAN!Y8-PEMBOBOTAN!Y$20)/PEMBOBOTAN!Y$22</f>
        <v>3.8729833462074139</v>
      </c>
      <c r="Z8" s="29">
        <f>(PEMBOBOTAN!Z8-PEMBOBOTAN!Z$20)/PEMBOBOTAN!Z$22</f>
        <v>1.063016606068929</v>
      </c>
      <c r="AA8" s="29">
        <f>(PEMBOBOTAN!AA8-PEMBOBOTAN!AA$20)/PEMBOBOTAN!AA$22</f>
        <v>0</v>
      </c>
      <c r="AB8" s="29">
        <f>(PEMBOBOTAN!AB8-PEMBOBOTAN!AB$20)/PEMBOBOTAN!AB$22</f>
        <v>0</v>
      </c>
      <c r="AC8" s="29">
        <f>(PEMBOBOTAN!AC8-PEMBOBOTAN!AC$20)/PEMBOBOTAN!AC$22</f>
        <v>0</v>
      </c>
      <c r="AD8" s="29">
        <f>(PEMBOBOTAN!AD8-PEMBOBOTAN!AD$20)/PEMBOBOTAN!AD$22</f>
        <v>8.8800680171414681E-2</v>
      </c>
      <c r="AE8" s="29">
        <f>(PEMBOBOTAN!AE8-PEMBOBOTAN!AE$20)/PEMBOBOTAN!AE$22</f>
        <v>0.20050015564546697</v>
      </c>
      <c r="AF8" s="29">
        <f>(PEMBOBOTAN!AF8-PEMBOBOTAN!AF$20)/PEMBOBOTAN!AF$22</f>
        <v>0.22088870854196757</v>
      </c>
      <c r="AG8" s="29">
        <f>(PEMBOBOTAN!AG8-PEMBOBOTAN!AG$20)/PEMBOBOTAN!AG$22</f>
        <v>0</v>
      </c>
      <c r="AH8" s="29">
        <f>(PEMBOBOTAN!AH8-PEMBOBOTAN!AH$20)/PEMBOBOTAN!AH$22</f>
        <v>2.6144680219835701</v>
      </c>
      <c r="AI8" s="29">
        <f>(PEMBOBOTAN!AI8-PEMBOBOTAN!AI$20)/PEMBOBOTAN!AI$22</f>
        <v>0.35162267356194415</v>
      </c>
      <c r="AJ8" s="36">
        <f t="shared" si="0"/>
        <v>14.128775108496082</v>
      </c>
      <c r="AK8" s="39">
        <f t="shared" si="1"/>
        <v>13</v>
      </c>
      <c r="AL8" s="40" t="str">
        <f t="shared" si="2"/>
        <v>Hirarki 3</v>
      </c>
    </row>
    <row r="9" spans="1:38" s="64" customFormat="1" ht="12.75" customHeight="1" x14ac:dyDescent="0.25">
      <c r="A9" s="56">
        <f t="shared" si="3"/>
        <v>7</v>
      </c>
      <c r="B9" s="57" t="s">
        <v>40</v>
      </c>
      <c r="C9" s="58">
        <v>3272</v>
      </c>
      <c r="D9" s="59">
        <v>45.15</v>
      </c>
      <c r="E9" s="60">
        <f>(PEMBOBOTAN!E9-PEMBOBOTAN!E$20)/PEMBOBOTAN!E$22</f>
        <v>0.83025727296195506</v>
      </c>
      <c r="F9" s="60">
        <f>(PEMBOBOTAN!F9-PEMBOBOTAN!F$20)/PEMBOBOTAN!F$22</f>
        <v>0.51072968079800063</v>
      </c>
      <c r="G9" s="60">
        <f>(PEMBOBOTAN!G9-PEMBOBOTAN!G$20)/PEMBOBOTAN!G$22</f>
        <v>0.12418808952998556</v>
      </c>
      <c r="H9" s="60">
        <f>(PEMBOBOTAN!H9-PEMBOBOTAN!H$20)/PEMBOBOTAN!H$22</f>
        <v>0.51030508156815646</v>
      </c>
      <c r="I9" s="60">
        <f>(PEMBOBOTAN!I9-PEMBOBOTAN!I$20)/PEMBOBOTAN!I$22</f>
        <v>0.51072968079800063</v>
      </c>
      <c r="J9" s="60">
        <f>(PEMBOBOTAN!J9-PEMBOBOTAN!J$20)/PEMBOBOTAN!J$22</f>
        <v>0.51274932574881693</v>
      </c>
      <c r="K9" s="60">
        <f>(PEMBOBOTAN!K9-PEMBOBOTAN!K$20)/PEMBOBOTAN!K$22</f>
        <v>0.72914029488175547</v>
      </c>
      <c r="L9" s="60">
        <f>(PEMBOBOTAN!L9-PEMBOBOTAN!L$20)/PEMBOBOTAN!L$22</f>
        <v>0</v>
      </c>
      <c r="M9" s="60">
        <f>(PEMBOBOTAN!M9-PEMBOBOTAN!M$20)/PEMBOBOTAN!M$22</f>
        <v>1.098588436005103</v>
      </c>
      <c r="N9" s="60">
        <f>(PEMBOBOTAN!N9-PEMBOBOTAN!N$20)/PEMBOBOTAN!N$22</f>
        <v>1.4209964001470128</v>
      </c>
      <c r="O9" s="60">
        <f>(PEMBOBOTAN!O9-PEMBOBOTAN!O$20)/PEMBOBOTAN!O$22</f>
        <v>0.71221231161191956</v>
      </c>
      <c r="P9" s="60">
        <f>(PEMBOBOTAN!P9-PEMBOBOTAN!P$20)/PEMBOBOTAN!P$22</f>
        <v>0</v>
      </c>
      <c r="Q9" s="60">
        <f>(PEMBOBOTAN!Q9-PEMBOBOTAN!Q$20)/PEMBOBOTAN!Q$22</f>
        <v>0</v>
      </c>
      <c r="R9" s="60">
        <f>(PEMBOBOTAN!R9-PEMBOBOTAN!R$20)/PEMBOBOTAN!R$22</f>
        <v>0.6209474963187217</v>
      </c>
      <c r="S9" s="60">
        <f>(PEMBOBOTAN!S9-PEMBOBOTAN!S$20)/PEMBOBOTAN!S$22</f>
        <v>0.45090270903161378</v>
      </c>
      <c r="T9" s="60">
        <f>(PEMBOBOTAN!T9-PEMBOBOTAN!T$20)/PEMBOBOTAN!T$22</f>
        <v>0</v>
      </c>
      <c r="U9" s="60">
        <f>(PEMBOBOTAN!U9-PEMBOBOTAN!U$20)/PEMBOBOTAN!U$22</f>
        <v>0</v>
      </c>
      <c r="V9" s="60">
        <f>(PEMBOBOTAN!V9-PEMBOBOTAN!V$20)/PEMBOBOTAN!V$22</f>
        <v>0</v>
      </c>
      <c r="W9" s="60">
        <f>(PEMBOBOTAN!W9-PEMBOBOTAN!W$20)/PEMBOBOTAN!W$22</f>
        <v>0</v>
      </c>
      <c r="X9" s="60">
        <f>(PEMBOBOTAN!X9-PEMBOBOTAN!X$20)/PEMBOBOTAN!X$22</f>
        <v>0</v>
      </c>
      <c r="Y9" s="60">
        <f>(PEMBOBOTAN!Y9-PEMBOBOTAN!Y$20)/PEMBOBOTAN!Y$22</f>
        <v>3.8729833462074139</v>
      </c>
      <c r="Z9" s="60">
        <f>(PEMBOBOTAN!Z9-PEMBOBOTAN!Z$20)/PEMBOBOTAN!Z$22</f>
        <v>1.7008265697102865</v>
      </c>
      <c r="AA9" s="60">
        <f>(PEMBOBOTAN!AA9-PEMBOBOTAN!AA$20)/PEMBOBOTAN!AA$22</f>
        <v>0</v>
      </c>
      <c r="AB9" s="60">
        <f>(PEMBOBOTAN!AB9-PEMBOBOTAN!AB$20)/PEMBOBOTAN!AB$22</f>
        <v>0</v>
      </c>
      <c r="AC9" s="60">
        <f>(PEMBOBOTAN!AC9-PEMBOBOTAN!AC$20)/PEMBOBOTAN!AC$22</f>
        <v>0</v>
      </c>
      <c r="AD9" s="60">
        <f>(PEMBOBOTAN!AD9-PEMBOBOTAN!AD$20)/PEMBOBOTAN!AD$22</f>
        <v>9.4350722682128088E-2</v>
      </c>
      <c r="AE9" s="60">
        <f>(PEMBOBOTAN!AE9-PEMBOBOTAN!AE$20)/PEMBOBOTAN!AE$22</f>
        <v>0.28070021790365374</v>
      </c>
      <c r="AF9" s="60">
        <f>(PEMBOBOTAN!AF9-PEMBOBOTAN!AF$20)/PEMBOBOTAN!AF$22</f>
        <v>0.44177741708393514</v>
      </c>
      <c r="AG9" s="60">
        <f>(PEMBOBOTAN!AG9-PEMBOBOTAN!AG$20)/PEMBOBOTAN!AG$22</f>
        <v>0</v>
      </c>
      <c r="AH9" s="60">
        <f>(PEMBOBOTAN!AH9-PEMBOBOTAN!AH$20)/PEMBOBOTAN!AH$22</f>
        <v>1.0167375641047216</v>
      </c>
      <c r="AI9" s="60">
        <f>(PEMBOBOTAN!AI9-PEMBOBOTAN!AI$20)/PEMBOBOTAN!AI$22</f>
        <v>0.52743401034291626</v>
      </c>
      <c r="AJ9" s="61">
        <f t="shared" si="0"/>
        <v>15.966556627436098</v>
      </c>
      <c r="AK9" s="62">
        <f t="shared" si="1"/>
        <v>14</v>
      </c>
      <c r="AL9" s="63" t="str">
        <f t="shared" si="2"/>
        <v>Hirarki 3</v>
      </c>
    </row>
    <row r="10" spans="1:38" s="2" customFormat="1" ht="12.75" customHeight="1" x14ac:dyDescent="0.25">
      <c r="A10" s="3">
        <f t="shared" si="3"/>
        <v>8</v>
      </c>
      <c r="B10" s="4" t="s">
        <v>41</v>
      </c>
      <c r="C10" s="5">
        <v>1647</v>
      </c>
      <c r="D10" s="6">
        <v>22.72</v>
      </c>
      <c r="E10" s="29">
        <f>(PEMBOBOTAN!E10-PEMBOBOTAN!E$20)/PEMBOBOTAN!E$22</f>
        <v>0.83025727296195506</v>
      </c>
      <c r="F10" s="29">
        <f>(PEMBOBOTAN!F10-PEMBOBOTAN!F$20)/PEMBOBOTAN!F$22</f>
        <v>0.5049259344252961</v>
      </c>
      <c r="G10" s="29">
        <f>(PEMBOBOTAN!G10-PEMBOBOTAN!G$20)/PEMBOBOTAN!G$22</f>
        <v>0.1227768612398721</v>
      </c>
      <c r="H10" s="29">
        <f>(PEMBOBOTAN!H10-PEMBOBOTAN!H$20)/PEMBOBOTAN!H$22</f>
        <v>0.50450616018670014</v>
      </c>
      <c r="I10" s="29">
        <f>(PEMBOBOTAN!I10-PEMBOBOTAN!I$20)/PEMBOBOTAN!I$22</f>
        <v>0.5049259344252961</v>
      </c>
      <c r="J10" s="29">
        <f>(PEMBOBOTAN!J10-PEMBOBOTAN!J$20)/PEMBOBOTAN!J$22</f>
        <v>0.50692262886530759</v>
      </c>
      <c r="K10" s="29">
        <f>(PEMBOBOTAN!K10-PEMBOBOTAN!K$20)/PEMBOBOTAN!K$22</f>
        <v>0.36457014744087773</v>
      </c>
      <c r="L10" s="29">
        <f>(PEMBOBOTAN!L10-PEMBOBOTAN!L$20)/PEMBOBOTAN!L$22</f>
        <v>0</v>
      </c>
      <c r="M10" s="29">
        <f>(PEMBOBOTAN!M10-PEMBOBOTAN!M$20)/PEMBOBOTAN!M$22</f>
        <v>1.098588436005103</v>
      </c>
      <c r="N10" s="29">
        <f>(PEMBOBOTAN!N10-PEMBOBOTAN!N$20)/PEMBOBOTAN!N$22</f>
        <v>1.4209964001470128</v>
      </c>
      <c r="O10" s="29">
        <f>(PEMBOBOTAN!O10-PEMBOBOTAN!O$20)/PEMBOBOTAN!O$22</f>
        <v>0</v>
      </c>
      <c r="P10" s="29">
        <f>(PEMBOBOTAN!P10-PEMBOBOTAN!P$20)/PEMBOBOTAN!P$22</f>
        <v>1.6201851746019649</v>
      </c>
      <c r="Q10" s="29">
        <f>(PEMBOBOTAN!Q10-PEMBOBOTAN!Q$20)/PEMBOBOTAN!Q$22</f>
        <v>0</v>
      </c>
      <c r="R10" s="29">
        <f>(PEMBOBOTAN!R10-PEMBOBOTAN!R$20)/PEMBOBOTAN!R$22</f>
        <v>0</v>
      </c>
      <c r="S10" s="29">
        <f>(PEMBOBOTAN!S10-PEMBOBOTAN!S$20)/PEMBOBOTAN!S$22</f>
        <v>0.15030090301053795</v>
      </c>
      <c r="T10" s="29">
        <f>(PEMBOBOTAN!T10-PEMBOBOTAN!T$20)/PEMBOBOTAN!T$22</f>
        <v>0</v>
      </c>
      <c r="U10" s="29">
        <f>(PEMBOBOTAN!U10-PEMBOBOTAN!U$20)/PEMBOBOTAN!U$22</f>
        <v>0</v>
      </c>
      <c r="V10" s="29">
        <f>(PEMBOBOTAN!V10-PEMBOBOTAN!V$20)/PEMBOBOTAN!V$22</f>
        <v>0</v>
      </c>
      <c r="W10" s="29">
        <f>(PEMBOBOTAN!W10-PEMBOBOTAN!W$20)/PEMBOBOTAN!W$22</f>
        <v>0</v>
      </c>
      <c r="X10" s="29">
        <f>(PEMBOBOTAN!X10-PEMBOBOTAN!X$20)/PEMBOBOTAN!X$22</f>
        <v>0</v>
      </c>
      <c r="Y10" s="29">
        <f>(PEMBOBOTAN!Y10-PEMBOBOTAN!Y$20)/PEMBOBOTAN!Y$22</f>
        <v>3.8729833462074139</v>
      </c>
      <c r="Z10" s="29">
        <f>(PEMBOBOTAN!Z10-PEMBOBOTAN!Z$20)/PEMBOBOTAN!Z$22</f>
        <v>1.2756199272827149</v>
      </c>
      <c r="AA10" s="29">
        <f>(PEMBOBOTAN!AA10-PEMBOBOTAN!AA$20)/PEMBOBOTAN!AA$22</f>
        <v>0</v>
      </c>
      <c r="AB10" s="29">
        <f>(PEMBOBOTAN!AB10-PEMBOBOTAN!AB$20)/PEMBOBOTAN!AB$22</f>
        <v>2</v>
      </c>
      <c r="AC10" s="29">
        <f>(PEMBOBOTAN!AC10-PEMBOBOTAN!AC$20)/PEMBOBOTAN!AC$22</f>
        <v>0</v>
      </c>
      <c r="AD10" s="29">
        <f>(PEMBOBOTAN!AD10-PEMBOBOTAN!AD$20)/PEMBOBOTAN!AD$22</f>
        <v>5.5500425107134176E-2</v>
      </c>
      <c r="AE10" s="29">
        <f>(PEMBOBOTAN!AE10-PEMBOBOTAN!AE$20)/PEMBOBOTAN!AE$22</f>
        <v>0.44110034242002732</v>
      </c>
      <c r="AF10" s="29">
        <f>(PEMBOBOTAN!AF10-PEMBOBOTAN!AF$20)/PEMBOBOTAN!AF$22</f>
        <v>0.44177741708393514</v>
      </c>
      <c r="AG10" s="29">
        <f>(PEMBOBOTAN!AG10-PEMBOBOTAN!AG$20)/PEMBOBOTAN!AG$22</f>
        <v>1.0178964608256003</v>
      </c>
      <c r="AH10" s="29">
        <f>(PEMBOBOTAN!AH10-PEMBOBOTAN!AH$20)/PEMBOBOTAN!AH$22</f>
        <v>0.29049644688706333</v>
      </c>
      <c r="AI10" s="29">
        <f>(PEMBOBOTAN!AI10-PEMBOBOTAN!AI$20)/PEMBOBOTAN!AI$22</f>
        <v>0.35162267356194415</v>
      </c>
      <c r="AJ10" s="36">
        <f t="shared" si="0"/>
        <v>17.375952892685756</v>
      </c>
      <c r="AK10" s="39">
        <f t="shared" si="1"/>
        <v>15</v>
      </c>
      <c r="AL10" s="40" t="str">
        <f t="shared" si="2"/>
        <v>Hirarki 3</v>
      </c>
    </row>
    <row r="11" spans="1:38" s="2" customFormat="1" ht="12.75" customHeight="1" x14ac:dyDescent="0.25">
      <c r="A11" s="3">
        <f t="shared" si="3"/>
        <v>9</v>
      </c>
      <c r="B11" s="4" t="s">
        <v>42</v>
      </c>
      <c r="C11" s="5">
        <v>27639</v>
      </c>
      <c r="D11" s="6">
        <v>146.83000000000001</v>
      </c>
      <c r="E11" s="29">
        <f>(PEMBOBOTAN!E11-PEMBOBOTAN!E$20)/PEMBOBOTAN!E$22</f>
        <v>0</v>
      </c>
      <c r="F11" s="29">
        <f>(PEMBOBOTAN!F11-PEMBOBOTAN!F$20)/PEMBOBOTAN!F$22</f>
        <v>0</v>
      </c>
      <c r="G11" s="29">
        <f>(PEMBOBOTAN!G11-PEMBOBOTAN!G$20)/PEMBOBOTAN!G$22</f>
        <v>0</v>
      </c>
      <c r="H11" s="29">
        <f>(PEMBOBOTAN!H11-PEMBOBOTAN!H$20)/PEMBOBOTAN!H$22</f>
        <v>0</v>
      </c>
      <c r="I11" s="29">
        <f>(PEMBOBOTAN!I11-PEMBOBOTAN!I$20)/PEMBOBOTAN!I$22</f>
        <v>0</v>
      </c>
      <c r="J11" s="29">
        <f>(PEMBOBOTAN!J11-PEMBOBOTAN!J$20)/PEMBOBOTAN!J$22</f>
        <v>0</v>
      </c>
      <c r="K11" s="29">
        <f>(PEMBOBOTAN!K11-PEMBOBOTAN!K$20)/PEMBOBOTAN!K$22</f>
        <v>3.645701474408777</v>
      </c>
      <c r="L11" s="29">
        <f>(PEMBOBOTAN!L11-PEMBOBOTAN!L$20)/PEMBOBOTAN!L$22</f>
        <v>2.8419928002940256</v>
      </c>
      <c r="M11" s="29">
        <f>(PEMBOBOTAN!M11-PEMBOBOTAN!M$20)/PEMBOBOTAN!M$22</f>
        <v>4.3943537440204121</v>
      </c>
      <c r="N11" s="29">
        <f>(PEMBOBOTAN!N11-PEMBOBOTAN!N$20)/PEMBOBOTAN!N$22</f>
        <v>1.4209964001470128</v>
      </c>
      <c r="O11" s="29">
        <f>(PEMBOBOTAN!O11-PEMBOBOTAN!O$20)/PEMBOBOTAN!O$22</f>
        <v>4.2732738696715176</v>
      </c>
      <c r="P11" s="29">
        <f>(PEMBOBOTAN!P11-PEMBOBOTAN!P$20)/PEMBOBOTAN!P$22</f>
        <v>1.6201851746019649</v>
      </c>
      <c r="Q11" s="29">
        <f>(PEMBOBOTAN!Q11-PEMBOBOTAN!Q$20)/PEMBOBOTAN!Q$22</f>
        <v>3.8729833462074166</v>
      </c>
      <c r="R11" s="29">
        <f>(PEMBOBOTAN!R11-PEMBOBOTAN!R$20)/PEMBOBOTAN!R$22</f>
        <v>3.2289269808573531</v>
      </c>
      <c r="S11" s="29">
        <f>(PEMBOBOTAN!S11-PEMBOBOTAN!S$20)/PEMBOBOTAN!S$22</f>
        <v>3.4569207692423727</v>
      </c>
      <c r="T11" s="29">
        <f>(PEMBOBOTAN!T11-PEMBOBOTAN!T$20)/PEMBOBOTAN!T$22</f>
        <v>3.4542463985387872</v>
      </c>
      <c r="U11" s="29">
        <f>(PEMBOBOTAN!U11-PEMBOBOTAN!U$20)/PEMBOBOTAN!U$22</f>
        <v>2.8419928002940256</v>
      </c>
      <c r="V11" s="29">
        <f>(PEMBOBOTAN!V11-PEMBOBOTAN!V$20)/PEMBOBOTAN!V$22</f>
        <v>3.3691766577832265</v>
      </c>
      <c r="W11" s="29">
        <f>(PEMBOBOTAN!W11-PEMBOBOTAN!W$20)/PEMBOBOTAN!W$22</f>
        <v>3.8729833462074166</v>
      </c>
      <c r="X11" s="29">
        <f>(PEMBOBOTAN!X11-PEMBOBOTAN!X$20)/PEMBOBOTAN!X$22</f>
        <v>3.8729833462074166</v>
      </c>
      <c r="Y11" s="29">
        <f>(PEMBOBOTAN!Y11-PEMBOBOTAN!Y$20)/PEMBOBOTAN!Y$22</f>
        <v>3.8729833462074139</v>
      </c>
      <c r="Z11" s="29">
        <f>(PEMBOBOTAN!Z11-PEMBOBOTAN!Z$20)/PEMBOBOTAN!Z$22</f>
        <v>4.6772730667032878</v>
      </c>
      <c r="AA11" s="29">
        <f>(PEMBOBOTAN!AA11-PEMBOBOTAN!AA$20)/PEMBOBOTAN!AA$22</f>
        <v>3.822132343623637</v>
      </c>
      <c r="AB11" s="29">
        <f>(PEMBOBOTAN!AB11-PEMBOBOTAN!AB$20)/PEMBOBOTAN!AB$22</f>
        <v>0</v>
      </c>
      <c r="AC11" s="29">
        <f>(PEMBOBOTAN!AC11-PEMBOBOTAN!AC$20)/PEMBOBOTAN!AC$22</f>
        <v>2.7278095391522044</v>
      </c>
      <c r="AD11" s="29">
        <f>(PEMBOBOTAN!AD11-PEMBOBOTAN!AD$20)/PEMBOBOTAN!AD$22</f>
        <v>4.0071306927350872</v>
      </c>
      <c r="AE11" s="29">
        <f>(PEMBOBOTAN!AE11-PEMBOBOTAN!AE$20)/PEMBOBOTAN!AE$22</f>
        <v>4.010003112909339</v>
      </c>
      <c r="AF11" s="29">
        <f>(PEMBOBOTAN!AF11-PEMBOBOTAN!AF$20)/PEMBOBOTAN!AF$22</f>
        <v>3.9759967537554166</v>
      </c>
      <c r="AG11" s="29">
        <f>(PEMBOBOTAN!AG11-PEMBOBOTAN!AG$20)/PEMBOBOTAN!AG$22</f>
        <v>3.817111728096001</v>
      </c>
      <c r="AH11" s="29">
        <f>(PEMBOBOTAN!AH11-PEMBOBOTAN!AH$20)/PEMBOBOTAN!AH$22</f>
        <v>2.1787233516529749</v>
      </c>
      <c r="AI11" s="29">
        <f>(PEMBOBOTAN!AI11-PEMBOBOTAN!AI$20)/PEMBOBOTAN!AI$22</f>
        <v>4.2194720827433301</v>
      </c>
      <c r="AJ11" s="36">
        <f t="shared" si="0"/>
        <v>83.475353126060412</v>
      </c>
      <c r="AK11" s="39">
        <f t="shared" si="1"/>
        <v>25</v>
      </c>
      <c r="AL11" s="40" t="str">
        <f t="shared" si="2"/>
        <v>Hirarki 1</v>
      </c>
    </row>
    <row r="12" spans="1:38" s="2" customFormat="1" ht="12.75" customHeight="1" x14ac:dyDescent="0.25">
      <c r="A12" s="3">
        <f t="shared" si="3"/>
        <v>10</v>
      </c>
      <c r="B12" s="4" t="s">
        <v>43</v>
      </c>
      <c r="C12" s="5">
        <v>4440</v>
      </c>
      <c r="D12" s="6">
        <v>235.01</v>
      </c>
      <c r="E12" s="29">
        <f>(PEMBOBOTAN!E12-PEMBOBOTAN!E$20)/PEMBOBOTAN!E$22</f>
        <v>2.490771818885865</v>
      </c>
      <c r="F12" s="29">
        <f>(PEMBOBOTAN!F12-PEMBOBOTAN!F$20)/PEMBOBOTAN!F$22</f>
        <v>3.4179601714943124</v>
      </c>
      <c r="G12" s="29">
        <f>(PEMBOBOTAN!G12-PEMBOBOTAN!G$20)/PEMBOBOTAN!G$22</f>
        <v>1.3505454736385931</v>
      </c>
      <c r="H12" s="29">
        <f>(PEMBOBOTAN!H12-PEMBOBOTAN!H$20)/PEMBOBOTAN!H$22</f>
        <v>3.4151186228022778</v>
      </c>
      <c r="I12" s="29">
        <f>(PEMBOBOTAN!I12-PEMBOBOTAN!I$20)/PEMBOBOTAN!I$22</f>
        <v>3.4179601714943124</v>
      </c>
      <c r="J12" s="29">
        <f>(PEMBOBOTAN!J12-PEMBOBOTAN!J$20)/PEMBOBOTAN!J$22</f>
        <v>3.4314762569343902</v>
      </c>
      <c r="K12" s="29">
        <f>(PEMBOBOTAN!K12-PEMBOBOTAN!K$20)/PEMBOBOTAN!K$22</f>
        <v>1.8228507372043885</v>
      </c>
      <c r="L12" s="29">
        <f>(PEMBOBOTAN!L12-PEMBOBOTAN!L$20)/PEMBOBOTAN!L$22</f>
        <v>0</v>
      </c>
      <c r="M12" s="29">
        <f>(PEMBOBOTAN!M12-PEMBOBOTAN!M$20)/PEMBOBOTAN!M$22</f>
        <v>2.1971768720102061</v>
      </c>
      <c r="N12" s="29">
        <f>(PEMBOBOTAN!N12-PEMBOBOTAN!N$20)/PEMBOBOTAN!N$22</f>
        <v>1.4209964001470128</v>
      </c>
      <c r="O12" s="29">
        <f>(PEMBOBOTAN!O12-PEMBOBOTAN!O$20)/PEMBOBOTAN!O$22</f>
        <v>1.4244246232238391</v>
      </c>
      <c r="P12" s="29">
        <f>(PEMBOBOTAN!P12-PEMBOBOTAN!P$20)/PEMBOBOTAN!P$22</f>
        <v>0</v>
      </c>
      <c r="Q12" s="29">
        <f>(PEMBOBOTAN!Q12-PEMBOBOTAN!Q$20)/PEMBOBOTAN!Q$22</f>
        <v>0</v>
      </c>
      <c r="R12" s="29">
        <f>(PEMBOBOTAN!R12-PEMBOBOTAN!R$20)/PEMBOBOTAN!R$22</f>
        <v>3.1047374815936086</v>
      </c>
      <c r="S12" s="29">
        <f>(PEMBOBOTAN!S12-PEMBOBOTAN!S$20)/PEMBOBOTAN!S$22</f>
        <v>2.2545135451580691</v>
      </c>
      <c r="T12" s="29">
        <f>(PEMBOBOTAN!T12-PEMBOBOTAN!T$20)/PEMBOBOTAN!T$22</f>
        <v>0</v>
      </c>
      <c r="U12" s="29">
        <f>(PEMBOBOTAN!U12-PEMBOBOTAN!U$20)/PEMBOBOTAN!U$22</f>
        <v>0</v>
      </c>
      <c r="V12" s="29">
        <f>(PEMBOBOTAN!V12-PEMBOBOTAN!V$20)/PEMBOBOTAN!V$22</f>
        <v>0</v>
      </c>
      <c r="W12" s="29">
        <f>(PEMBOBOTAN!W12-PEMBOBOTAN!W$20)/PEMBOBOTAN!W$22</f>
        <v>0</v>
      </c>
      <c r="X12" s="29">
        <f>(PEMBOBOTAN!X12-PEMBOBOTAN!X$20)/PEMBOBOTAN!X$22</f>
        <v>0</v>
      </c>
      <c r="Y12" s="29">
        <f>(PEMBOBOTAN!Y12-PEMBOBOTAN!Y$20)/PEMBOBOTAN!Y$22</f>
        <v>3.8729833462074139</v>
      </c>
      <c r="Z12" s="29">
        <f>(PEMBOBOTAN!Z12-PEMBOBOTAN!Z$20)/PEMBOBOTAN!Z$22</f>
        <v>1.4882232484965008</v>
      </c>
      <c r="AA12" s="29">
        <f>(PEMBOBOTAN!AA12-PEMBOBOTAN!AA$20)/PEMBOBOTAN!AA$22</f>
        <v>0</v>
      </c>
      <c r="AB12" s="29">
        <f>(PEMBOBOTAN!AB12-PEMBOBOTAN!AB$20)/PEMBOBOTAN!AB$22</f>
        <v>2</v>
      </c>
      <c r="AC12" s="29">
        <f>(PEMBOBOTAN!AC12-PEMBOBOTAN!AC$20)/PEMBOBOTAN!AC$22</f>
        <v>0.90926984638406816</v>
      </c>
      <c r="AD12" s="29">
        <f>(PEMBOBOTAN!AD12-PEMBOBOTAN!AD$20)/PEMBOBOTAN!AD$22</f>
        <v>0.28305216804638428</v>
      </c>
      <c r="AE12" s="29">
        <f>(PEMBOBOTAN!AE12-PEMBOBOTAN!AE$20)/PEMBOBOTAN!AE$22</f>
        <v>0.12030009338728018</v>
      </c>
      <c r="AF12" s="29">
        <f>(PEMBOBOTAN!AF12-PEMBOBOTAN!AF$20)/PEMBOBOTAN!AF$22</f>
        <v>0</v>
      </c>
      <c r="AG12" s="29">
        <f>(PEMBOBOTAN!AG12-PEMBOBOTAN!AG$20)/PEMBOBOTAN!AG$22</f>
        <v>0</v>
      </c>
      <c r="AH12" s="29">
        <f>(PEMBOBOTAN!AH12-PEMBOBOTAN!AH$20)/PEMBOBOTAN!AH$22</f>
        <v>2.6144680219835701</v>
      </c>
      <c r="AI12" s="29">
        <f>(PEMBOBOTAN!AI12-PEMBOBOTAN!AI$20)/PEMBOBOTAN!AI$22</f>
        <v>0.70324534712388831</v>
      </c>
      <c r="AJ12" s="36">
        <f t="shared" si="0"/>
        <v>41.740074246215983</v>
      </c>
      <c r="AK12" s="39">
        <f t="shared" si="1"/>
        <v>15</v>
      </c>
      <c r="AL12" s="40" t="str">
        <f t="shared" si="2"/>
        <v>Hirarki 2</v>
      </c>
    </row>
    <row r="13" spans="1:38" s="2" customFormat="1" ht="12.75" customHeight="1" x14ac:dyDescent="0.25">
      <c r="A13" s="3">
        <f t="shared" si="3"/>
        <v>11</v>
      </c>
      <c r="B13" s="4" t="s">
        <v>44</v>
      </c>
      <c r="C13" s="5">
        <v>3022</v>
      </c>
      <c r="D13" s="6">
        <v>172.71</v>
      </c>
      <c r="E13" s="29">
        <f>(PEMBOBOTAN!E13-PEMBOBOTAN!E$20)/PEMBOBOTAN!E$22</f>
        <v>3.891830967009164</v>
      </c>
      <c r="F13" s="29">
        <f>(PEMBOBOTAN!F13-PEMBOBOTAN!F$20)/PEMBOBOTAN!F$22</f>
        <v>2.4685267905236699</v>
      </c>
      <c r="G13" s="29">
        <f>(PEMBOBOTAN!G13-PEMBOBOTAN!G$20)/PEMBOBOTAN!G$22</f>
        <v>0.6002424327282635</v>
      </c>
      <c r="H13" s="29">
        <f>(PEMBOBOTAN!H13-PEMBOBOTAN!H$20)/PEMBOBOTAN!H$22</f>
        <v>2.4664745609127561</v>
      </c>
      <c r="I13" s="29">
        <f>(PEMBOBOTAN!I13-PEMBOBOTAN!I$20)/PEMBOBOTAN!I$22</f>
        <v>2.4685267905236699</v>
      </c>
      <c r="J13" s="29">
        <f>(PEMBOBOTAN!J13-PEMBOBOTAN!J$20)/PEMBOBOTAN!J$22</f>
        <v>0</v>
      </c>
      <c r="K13" s="29">
        <f>(PEMBOBOTAN!K13-PEMBOBOTAN!K$20)/PEMBOBOTAN!K$22</f>
        <v>0.36457014744087773</v>
      </c>
      <c r="L13" s="29">
        <f>(PEMBOBOTAN!L13-PEMBOBOTAN!L$20)/PEMBOBOTAN!L$22</f>
        <v>0</v>
      </c>
      <c r="M13" s="29">
        <f>(PEMBOBOTAN!M13-PEMBOBOTAN!M$20)/PEMBOBOTAN!M$22</f>
        <v>1.098588436005103</v>
      </c>
      <c r="N13" s="29">
        <f>(PEMBOBOTAN!N13-PEMBOBOTAN!N$20)/PEMBOBOTAN!N$22</f>
        <v>1.4209964001470128</v>
      </c>
      <c r="O13" s="29">
        <f>(PEMBOBOTAN!O13-PEMBOBOTAN!O$20)/PEMBOBOTAN!O$22</f>
        <v>0.71221231161191956</v>
      </c>
      <c r="P13" s="29">
        <f>(PEMBOBOTAN!P13-PEMBOBOTAN!P$20)/PEMBOBOTAN!P$22</f>
        <v>0</v>
      </c>
      <c r="Q13" s="29">
        <f>(PEMBOBOTAN!Q13-PEMBOBOTAN!Q$20)/PEMBOBOTAN!Q$22</f>
        <v>0</v>
      </c>
      <c r="R13" s="29">
        <f>(PEMBOBOTAN!R13-PEMBOBOTAN!R$20)/PEMBOBOTAN!R$22</f>
        <v>0.24837899852748868</v>
      </c>
      <c r="S13" s="29">
        <f>(PEMBOBOTAN!S13-PEMBOBOTAN!S$20)/PEMBOBOTAN!S$22</f>
        <v>2.1042126421475311</v>
      </c>
      <c r="T13" s="29">
        <f>(PEMBOBOTAN!T13-PEMBOBOTAN!T$20)/PEMBOBOTAN!T$22</f>
        <v>0.69084927970775745</v>
      </c>
      <c r="U13" s="29">
        <f>(PEMBOBOTAN!U13-PEMBOBOTAN!U$20)/PEMBOBOTAN!U$22</f>
        <v>0</v>
      </c>
      <c r="V13" s="29">
        <f>(PEMBOBOTAN!V13-PEMBOBOTAN!V$20)/PEMBOBOTAN!V$22</f>
        <v>0</v>
      </c>
      <c r="W13" s="29">
        <f>(PEMBOBOTAN!W13-PEMBOBOTAN!W$20)/PEMBOBOTAN!W$22</f>
        <v>0</v>
      </c>
      <c r="X13" s="29">
        <f>(PEMBOBOTAN!X13-PEMBOBOTAN!X$20)/PEMBOBOTAN!X$22</f>
        <v>0</v>
      </c>
      <c r="Y13" s="29">
        <f>(PEMBOBOTAN!Y13-PEMBOBOTAN!Y$20)/PEMBOBOTAN!Y$22</f>
        <v>3.8729833462074139</v>
      </c>
      <c r="Z13" s="29">
        <f>(PEMBOBOTAN!Z13-PEMBOBOTAN!Z$20)/PEMBOBOTAN!Z$22</f>
        <v>0.85041328485514323</v>
      </c>
      <c r="AA13" s="29">
        <f>(PEMBOBOTAN!AA13-PEMBOBOTAN!AA$20)/PEMBOBOTAN!AA$22</f>
        <v>0</v>
      </c>
      <c r="AB13" s="29">
        <f>(PEMBOBOTAN!AB13-PEMBOBOTAN!AB$20)/PEMBOBOTAN!AB$22</f>
        <v>1</v>
      </c>
      <c r="AC13" s="29">
        <f>(PEMBOBOTAN!AC13-PEMBOBOTAN!AC$20)/PEMBOBOTAN!AC$22</f>
        <v>0</v>
      </c>
      <c r="AD13" s="29">
        <f>(PEMBOBOTAN!AD13-PEMBOBOTAN!AD$20)/PEMBOBOTAN!AD$22</f>
        <v>0.14430110527854884</v>
      </c>
      <c r="AE13" s="29">
        <f>(PEMBOBOTAN!AE13-PEMBOBOTAN!AE$20)/PEMBOBOTAN!AE$22</f>
        <v>0.20050015564546697</v>
      </c>
      <c r="AF13" s="29">
        <f>(PEMBOBOTAN!AF13-PEMBOBOTAN!AF$20)/PEMBOBOTAN!AF$22</f>
        <v>0</v>
      </c>
      <c r="AG13" s="29">
        <f>(PEMBOBOTAN!AG13-PEMBOBOTAN!AG$20)/PEMBOBOTAN!AG$22</f>
        <v>0.16964941013760004</v>
      </c>
      <c r="AH13" s="29">
        <f>(PEMBOBOTAN!AH13-PEMBOBOTAN!AH$20)/PEMBOBOTAN!AH$22</f>
        <v>0.29049644688706333</v>
      </c>
      <c r="AI13" s="29">
        <f>(PEMBOBOTAN!AI13-PEMBOBOTAN!AI$20)/PEMBOBOTAN!AI$22</f>
        <v>0.17581133678097208</v>
      </c>
      <c r="AJ13" s="36">
        <f t="shared" si="0"/>
        <v>25.239564843077421</v>
      </c>
      <c r="AK13" s="39">
        <f t="shared" si="1"/>
        <v>16</v>
      </c>
      <c r="AL13" s="40" t="str">
        <f t="shared" si="2"/>
        <v>Hirarki 3</v>
      </c>
    </row>
    <row r="14" spans="1:38" s="2" customFormat="1" ht="12.75" customHeight="1" x14ac:dyDescent="0.25">
      <c r="A14" s="3">
        <f t="shared" si="3"/>
        <v>12</v>
      </c>
      <c r="B14" s="4" t="s">
        <v>45</v>
      </c>
      <c r="C14" s="5">
        <v>2586</v>
      </c>
      <c r="D14" s="6">
        <v>233.99</v>
      </c>
      <c r="E14" s="29">
        <f>(PEMBOBOTAN!E14-PEMBOBOTAN!E$20)/PEMBOBOTAN!E$22</f>
        <v>1.5567323868036658</v>
      </c>
      <c r="F14" s="29">
        <f>(PEMBOBOTAN!F14-PEMBOBOTAN!F$20)/PEMBOBOTAN!F$22</f>
        <v>2.6137342487897679</v>
      </c>
      <c r="G14" s="29">
        <f>(PEMBOBOTAN!G14-PEMBOBOTAN!G$20)/PEMBOBOTAN!G$22</f>
        <v>0.63555081112404377</v>
      </c>
      <c r="H14" s="29">
        <f>(PEMBOBOTAN!H14-PEMBOBOTAN!H$20)/PEMBOBOTAN!H$22</f>
        <v>2.6115612997899773</v>
      </c>
      <c r="I14" s="29">
        <f>(PEMBOBOTAN!I14-PEMBOBOTAN!I$20)/PEMBOBOTAN!I$22</f>
        <v>2.6137342487897679</v>
      </c>
      <c r="J14" s="29">
        <f>(PEMBOBOTAN!J14-PEMBOBOTAN!J$20)/PEMBOBOTAN!J$22</f>
        <v>2.6240700788321805</v>
      </c>
      <c r="K14" s="29">
        <f>(PEMBOBOTAN!K14-PEMBOBOTAN!K$20)/PEMBOBOTAN!K$22</f>
        <v>1.4582805897635109</v>
      </c>
      <c r="L14" s="29">
        <f>(PEMBOBOTAN!L14-PEMBOBOTAN!L$20)/PEMBOBOTAN!L$22</f>
        <v>0</v>
      </c>
      <c r="M14" s="29">
        <f>(PEMBOBOTAN!M14-PEMBOBOTAN!M$20)/PEMBOBOTAN!M$22</f>
        <v>1.098588436005103</v>
      </c>
      <c r="N14" s="29">
        <f>(PEMBOBOTAN!N14-PEMBOBOTAN!N$20)/PEMBOBOTAN!N$22</f>
        <v>1.4209964001470128</v>
      </c>
      <c r="O14" s="29">
        <f>(PEMBOBOTAN!O14-PEMBOBOTAN!O$20)/PEMBOBOTAN!O$22</f>
        <v>0.71221231161191956</v>
      </c>
      <c r="P14" s="29">
        <f>(PEMBOBOTAN!P14-PEMBOBOTAN!P$20)/PEMBOBOTAN!P$22</f>
        <v>0</v>
      </c>
      <c r="Q14" s="29">
        <f>(PEMBOBOTAN!Q14-PEMBOBOTAN!Q$20)/PEMBOBOTAN!Q$22</f>
        <v>0</v>
      </c>
      <c r="R14" s="29">
        <f>(PEMBOBOTAN!R14-PEMBOBOTAN!R$20)/PEMBOBOTAN!R$22</f>
        <v>0.49675799705497736</v>
      </c>
      <c r="S14" s="29">
        <f>(PEMBOBOTAN!S14-PEMBOBOTAN!S$20)/PEMBOBOTAN!S$22</f>
        <v>1.5030090301053793</v>
      </c>
      <c r="T14" s="29">
        <f>(PEMBOBOTAN!T14-PEMBOBOTAN!T$20)/PEMBOBOTAN!T$22</f>
        <v>0</v>
      </c>
      <c r="U14" s="29">
        <f>(PEMBOBOTAN!U14-PEMBOBOTAN!U$20)/PEMBOBOTAN!U$22</f>
        <v>0</v>
      </c>
      <c r="V14" s="29">
        <f>(PEMBOBOTAN!V14-PEMBOBOTAN!V$20)/PEMBOBOTAN!V$22</f>
        <v>0</v>
      </c>
      <c r="W14" s="29">
        <f>(PEMBOBOTAN!W14-PEMBOBOTAN!W$20)/PEMBOBOTAN!W$22</f>
        <v>0</v>
      </c>
      <c r="X14" s="29">
        <f>(PEMBOBOTAN!X14-PEMBOBOTAN!X$20)/PEMBOBOTAN!X$22</f>
        <v>0</v>
      </c>
      <c r="Y14" s="29">
        <f>(PEMBOBOTAN!Y14-PEMBOBOTAN!Y$20)/PEMBOBOTAN!Y$22</f>
        <v>3.8729833462074139</v>
      </c>
      <c r="Z14" s="29">
        <f>(PEMBOBOTAN!Z14-PEMBOBOTAN!Z$20)/PEMBOBOTAN!Z$22</f>
        <v>1.4882232484965008</v>
      </c>
      <c r="AA14" s="29">
        <f>(PEMBOBOTAN!AA14-PEMBOBOTAN!AA$20)/PEMBOBOTAN!AA$22</f>
        <v>0</v>
      </c>
      <c r="AB14" s="29">
        <f>(PEMBOBOTAN!AB14-PEMBOBOTAN!AB$20)/PEMBOBOTAN!AB$22</f>
        <v>1</v>
      </c>
      <c r="AC14" s="29">
        <f>(PEMBOBOTAN!AC14-PEMBOBOTAN!AC$20)/PEMBOBOTAN!AC$22</f>
        <v>0</v>
      </c>
      <c r="AD14" s="29">
        <f>(PEMBOBOTAN!AD14-PEMBOBOTAN!AD$20)/PEMBOBOTAN!AD$22</f>
        <v>5.5500425107134176E-2</v>
      </c>
      <c r="AE14" s="29">
        <f>(PEMBOBOTAN!AE14-PEMBOBOTAN!AE$20)/PEMBOBOTAN!AE$22</f>
        <v>0.24060018677456035</v>
      </c>
      <c r="AF14" s="29">
        <f>(PEMBOBOTAN!AF14-PEMBOBOTAN!AF$20)/PEMBOBOTAN!AF$22</f>
        <v>0.22088870854196757</v>
      </c>
      <c r="AG14" s="29">
        <f>(PEMBOBOTAN!AG14-PEMBOBOTAN!AG$20)/PEMBOBOTAN!AG$22</f>
        <v>0</v>
      </c>
      <c r="AH14" s="29">
        <f>(PEMBOBOTAN!AH14-PEMBOBOTAN!AH$20)/PEMBOBOTAN!AH$22</f>
        <v>2.4692197985400384</v>
      </c>
      <c r="AI14" s="29">
        <f>(PEMBOBOTAN!AI14-PEMBOBOTAN!AI$20)/PEMBOBOTAN!AI$22</f>
        <v>0.70324534712388831</v>
      </c>
      <c r="AJ14" s="36">
        <f t="shared" si="0"/>
        <v>29.39588889960881</v>
      </c>
      <c r="AK14" s="39">
        <f t="shared" si="1"/>
        <v>15</v>
      </c>
      <c r="AL14" s="40" t="str">
        <f t="shared" si="2"/>
        <v>Hirarki 2</v>
      </c>
    </row>
    <row r="15" spans="1:38" s="2" customFormat="1" ht="12.75" customHeight="1" x14ac:dyDescent="0.25">
      <c r="A15" s="3">
        <f t="shared" si="3"/>
        <v>13</v>
      </c>
      <c r="B15" s="4" t="s">
        <v>46</v>
      </c>
      <c r="C15" s="5">
        <v>5117</v>
      </c>
      <c r="D15" s="6">
        <v>43.65</v>
      </c>
      <c r="E15" s="29">
        <f>(PEMBOBOTAN!E15-PEMBOBOTAN!E$20)/PEMBOBOTAN!E$22</f>
        <v>0.35180392922116738</v>
      </c>
      <c r="F15" s="29">
        <f>(PEMBOBOTAN!F15-PEMBOBOTAN!F$20)/PEMBOBOTAN!F$22</f>
        <v>0.44477960189615673</v>
      </c>
      <c r="G15" s="29">
        <f>(PEMBOBOTAN!G15-PEMBOBOTAN!G$20)/PEMBOBOTAN!G$22</f>
        <v>0</v>
      </c>
      <c r="H15" s="29">
        <f>(PEMBOBOTAN!H15-PEMBOBOTAN!H$20)/PEMBOBOTAN!H$22</f>
        <v>0.44440983079509122</v>
      </c>
      <c r="I15" s="29">
        <f>(PEMBOBOTAN!I15-PEMBOBOTAN!I$20)/PEMBOBOTAN!I$22</f>
        <v>0.44477960189615673</v>
      </c>
      <c r="J15" s="29">
        <f>(PEMBOBOTAN!J15-PEMBOBOTAN!J$20)/PEMBOBOTAN!J$22</f>
        <v>0.44653845185332403</v>
      </c>
      <c r="K15" s="29">
        <f>(PEMBOBOTAN!K15-PEMBOBOTAN!K$20)/PEMBOBOTAN!K$22</f>
        <v>1.8228507372043885</v>
      </c>
      <c r="L15" s="29">
        <f>(PEMBOBOTAN!L15-PEMBOBOTAN!L$20)/PEMBOBOTAN!L$22</f>
        <v>0</v>
      </c>
      <c r="M15" s="29">
        <f>(PEMBOBOTAN!M15-PEMBOBOTAN!M$20)/PEMBOBOTAN!M$22</f>
        <v>1.098588436005103</v>
      </c>
      <c r="N15" s="29">
        <f>(PEMBOBOTAN!N15-PEMBOBOTAN!N$20)/PEMBOBOTAN!N$22</f>
        <v>1.4209964001470128</v>
      </c>
      <c r="O15" s="29">
        <f>(PEMBOBOTAN!O15-PEMBOBOTAN!O$20)/PEMBOBOTAN!O$22</f>
        <v>0.71221231161191956</v>
      </c>
      <c r="P15" s="29">
        <f>(PEMBOBOTAN!P15-PEMBOBOTAN!P$20)/PEMBOBOTAN!P$22</f>
        <v>0</v>
      </c>
      <c r="Q15" s="29">
        <f>(PEMBOBOTAN!Q15-PEMBOBOTAN!Q$20)/PEMBOBOTAN!Q$22</f>
        <v>0</v>
      </c>
      <c r="R15" s="29">
        <f>(PEMBOBOTAN!R15-PEMBOBOTAN!R$20)/PEMBOBOTAN!R$22</f>
        <v>0.99351599410995473</v>
      </c>
      <c r="S15" s="29">
        <f>(PEMBOBOTAN!S15-PEMBOBOTAN!S$20)/PEMBOBOTAN!S$22</f>
        <v>0.45090270903161378</v>
      </c>
      <c r="T15" s="29">
        <f>(PEMBOBOTAN!T15-PEMBOBOTAN!T$20)/PEMBOBOTAN!T$22</f>
        <v>0</v>
      </c>
      <c r="U15" s="29">
        <f>(PEMBOBOTAN!U15-PEMBOBOTAN!U$20)/PEMBOBOTAN!U$22</f>
        <v>0</v>
      </c>
      <c r="V15" s="29">
        <f>(PEMBOBOTAN!V15-PEMBOBOTAN!V$20)/PEMBOBOTAN!V$22</f>
        <v>0</v>
      </c>
      <c r="W15" s="29">
        <f>(PEMBOBOTAN!W15-PEMBOBOTAN!W$20)/PEMBOBOTAN!W$22</f>
        <v>0</v>
      </c>
      <c r="X15" s="29">
        <f>(PEMBOBOTAN!X15-PEMBOBOTAN!X$20)/PEMBOBOTAN!X$22</f>
        <v>0</v>
      </c>
      <c r="Y15" s="29">
        <f>(PEMBOBOTAN!Y15-PEMBOBOTAN!Y$20)/PEMBOBOTAN!Y$22</f>
        <v>3.8729833462074139</v>
      </c>
      <c r="Z15" s="29">
        <f>(PEMBOBOTAN!Z15-PEMBOBOTAN!Z$20)/PEMBOBOTAN!Z$22</f>
        <v>1.9134298909240723</v>
      </c>
      <c r="AA15" s="29">
        <f>(PEMBOBOTAN!AA15-PEMBOBOTAN!AA$20)/PEMBOBOTAN!AA$22</f>
        <v>0</v>
      </c>
      <c r="AB15" s="29">
        <f>(PEMBOBOTAN!AB15-PEMBOBOTAN!AB$20)/PEMBOBOTAN!AB$22</f>
        <v>3</v>
      </c>
      <c r="AC15" s="29">
        <f>(PEMBOBOTAN!AC15-PEMBOBOTAN!AC$20)/PEMBOBOTAN!AC$22</f>
        <v>0</v>
      </c>
      <c r="AD15" s="29">
        <f>(PEMBOBOTAN!AD15-PEMBOBOTAN!AD$20)/PEMBOBOTAN!AD$22</f>
        <v>0.36630280570708557</v>
      </c>
      <c r="AE15" s="29">
        <f>(PEMBOBOTAN!AE15-PEMBOBOTAN!AE$20)/PEMBOBOTAN!AE$22</f>
        <v>1.0426008093564283</v>
      </c>
      <c r="AF15" s="29">
        <f>(PEMBOBOTAN!AF15-PEMBOBOTAN!AF$20)/PEMBOBOTAN!AF$22</f>
        <v>0.22088870854196757</v>
      </c>
      <c r="AG15" s="29">
        <f>(PEMBOBOTAN!AG15-PEMBOBOTAN!AG$20)/PEMBOBOTAN!AG$22</f>
        <v>0</v>
      </c>
      <c r="AH15" s="29">
        <f>(PEMBOBOTAN!AH15-PEMBOBOTAN!AH$20)/PEMBOBOTAN!AH$22</f>
        <v>2.9049644688706331</v>
      </c>
      <c r="AI15" s="29">
        <f>(PEMBOBOTAN!AI15-PEMBOBOTAN!AI$20)/PEMBOBOTAN!AI$22</f>
        <v>0.70324534712388831</v>
      </c>
      <c r="AJ15" s="36">
        <f t="shared" si="0"/>
        <v>22.655793380503383</v>
      </c>
      <c r="AK15" s="39">
        <f t="shared" si="1"/>
        <v>15</v>
      </c>
      <c r="AL15" s="40" t="str">
        <f t="shared" si="2"/>
        <v>Hirarki 3</v>
      </c>
    </row>
    <row r="16" spans="1:38" s="2" customFormat="1" ht="12.75" customHeight="1" x14ac:dyDescent="0.25">
      <c r="A16" s="3">
        <f t="shared" si="3"/>
        <v>14</v>
      </c>
      <c r="B16" s="4" t="s">
        <v>47</v>
      </c>
      <c r="C16" s="5">
        <v>2884</v>
      </c>
      <c r="D16" s="6">
        <v>160.93</v>
      </c>
      <c r="E16" s="29">
        <f>(PEMBOBOTAN!E16-PEMBOBOTAN!E$20)/PEMBOBOTAN!E$22</f>
        <v>0.44798054296508366</v>
      </c>
      <c r="F16" s="29">
        <f>(PEMBOBOTAN!F16-PEMBOBOTAN!F$20)/PEMBOBOTAN!F$22</f>
        <v>0.44477960189615673</v>
      </c>
      <c r="G16" s="29">
        <f>(PEMBOBOTAN!G16-PEMBOBOTAN!G$20)/PEMBOBOTAN!G$22</f>
        <v>0.1081517896807682</v>
      </c>
      <c r="H16" s="29">
        <f>(PEMBOBOTAN!H16-PEMBOBOTAN!H$20)/PEMBOBOTAN!H$22</f>
        <v>0.44440983079509122</v>
      </c>
      <c r="I16" s="29">
        <f>(PEMBOBOTAN!I16-PEMBOBOTAN!I$20)/PEMBOBOTAN!I$22</f>
        <v>0.44477960189615673</v>
      </c>
      <c r="J16" s="29">
        <f>(PEMBOBOTAN!J16-PEMBOBOTAN!J$20)/PEMBOBOTAN!J$22</f>
        <v>0.44653845185332403</v>
      </c>
      <c r="K16" s="29">
        <f>(PEMBOBOTAN!K16-PEMBOBOTAN!K$20)/PEMBOBOTAN!K$22</f>
        <v>1.0937104423226331</v>
      </c>
      <c r="L16" s="29">
        <f>(PEMBOBOTAN!L16-PEMBOBOTAN!L$20)/PEMBOBOTAN!L$22</f>
        <v>0</v>
      </c>
      <c r="M16" s="29">
        <f>(PEMBOBOTAN!M16-PEMBOBOTAN!M$20)/PEMBOBOTAN!M$22</f>
        <v>2.1971768720102061</v>
      </c>
      <c r="N16" s="29">
        <f>(PEMBOBOTAN!N16-PEMBOBOTAN!N$20)/PEMBOBOTAN!N$22</f>
        <v>0</v>
      </c>
      <c r="O16" s="29">
        <f>(PEMBOBOTAN!O16-PEMBOBOTAN!O$20)/PEMBOBOTAN!O$22</f>
        <v>0.71221231161191956</v>
      </c>
      <c r="P16" s="29">
        <f>(PEMBOBOTAN!P16-PEMBOBOTAN!P$20)/PEMBOBOTAN!P$22</f>
        <v>0</v>
      </c>
      <c r="Q16" s="29">
        <f>(PEMBOBOTAN!Q16-PEMBOBOTAN!Q$20)/PEMBOBOTAN!Q$22</f>
        <v>0</v>
      </c>
      <c r="R16" s="29">
        <f>(PEMBOBOTAN!R16-PEMBOBOTAN!R$20)/PEMBOBOTAN!R$22</f>
        <v>0.37256849779123302</v>
      </c>
      <c r="S16" s="29">
        <f>(PEMBOBOTAN!S16-PEMBOBOTAN!S$20)/PEMBOBOTAN!S$22</f>
        <v>1.6533099331159173</v>
      </c>
      <c r="T16" s="29">
        <f>(PEMBOBOTAN!T16-PEMBOBOTAN!T$20)/PEMBOBOTAN!T$22</f>
        <v>0</v>
      </c>
      <c r="U16" s="29">
        <f>(PEMBOBOTAN!U16-PEMBOBOTAN!U$20)/PEMBOBOTAN!U$22</f>
        <v>0</v>
      </c>
      <c r="V16" s="29">
        <f>(PEMBOBOTAN!V16-PEMBOBOTAN!V$20)/PEMBOBOTAN!V$22</f>
        <v>0</v>
      </c>
      <c r="W16" s="29">
        <f>(PEMBOBOTAN!W16-PEMBOBOTAN!W$20)/PEMBOBOTAN!W$22</f>
        <v>0</v>
      </c>
      <c r="X16" s="29">
        <f>(PEMBOBOTAN!X16-PEMBOBOTAN!X$20)/PEMBOBOTAN!X$22</f>
        <v>0</v>
      </c>
      <c r="Y16" s="29">
        <f>(PEMBOBOTAN!Y16-PEMBOBOTAN!Y$20)/PEMBOBOTAN!Y$22</f>
        <v>3.8729833462074139</v>
      </c>
      <c r="Z16" s="29">
        <f>(PEMBOBOTAN!Z16-PEMBOBOTAN!Z$20)/PEMBOBOTAN!Z$22</f>
        <v>1.7008265697102865</v>
      </c>
      <c r="AA16" s="29">
        <f>(PEMBOBOTAN!AA16-PEMBOBOTAN!AA$20)/PEMBOBOTAN!AA$22</f>
        <v>0</v>
      </c>
      <c r="AB16" s="29">
        <f>(PEMBOBOTAN!AB16-PEMBOBOTAN!AB$20)/PEMBOBOTAN!AB$22</f>
        <v>1</v>
      </c>
      <c r="AC16" s="29">
        <f>(PEMBOBOTAN!AC16-PEMBOBOTAN!AC$20)/PEMBOBOTAN!AC$22</f>
        <v>0</v>
      </c>
      <c r="AD16" s="29">
        <f>(PEMBOBOTAN!AD16-PEMBOBOTAN!AD$20)/PEMBOBOTAN!AD$22</f>
        <v>8.8800680171414681E-2</v>
      </c>
      <c r="AE16" s="29">
        <f>(PEMBOBOTAN!AE16-PEMBOBOTAN!AE$20)/PEMBOBOTAN!AE$22</f>
        <v>0.68170052919458768</v>
      </c>
      <c r="AF16" s="29">
        <f>(PEMBOBOTAN!AF16-PEMBOBOTAN!AF$20)/PEMBOBOTAN!AF$22</f>
        <v>0.66266612562590277</v>
      </c>
      <c r="AG16" s="29">
        <f>(PEMBOBOTAN!AG16-PEMBOBOTAN!AG$20)/PEMBOBOTAN!AG$22</f>
        <v>0</v>
      </c>
      <c r="AH16" s="29">
        <f>(PEMBOBOTAN!AH16-PEMBOBOTAN!AH$20)/PEMBOBOTAN!AH$22</f>
        <v>2.3239715750965066</v>
      </c>
      <c r="AI16" s="29">
        <f>(PEMBOBOTAN!AI16-PEMBOBOTAN!AI$20)/PEMBOBOTAN!AI$22</f>
        <v>0.35162267356194415</v>
      </c>
      <c r="AJ16" s="36">
        <f t="shared" si="0"/>
        <v>19.048189375506549</v>
      </c>
      <c r="AK16" s="39">
        <f t="shared" si="1"/>
        <v>14</v>
      </c>
      <c r="AL16" s="40" t="str">
        <f t="shared" si="2"/>
        <v>Hirarki 3</v>
      </c>
    </row>
    <row r="17" spans="1:38" s="2" customFormat="1" ht="12.75" customHeight="1" x14ac:dyDescent="0.25">
      <c r="A17" s="3">
        <f t="shared" si="3"/>
        <v>15</v>
      </c>
      <c r="B17" s="4" t="s">
        <v>48</v>
      </c>
      <c r="C17" s="5">
        <v>2790</v>
      </c>
      <c r="D17" s="6">
        <v>23.35</v>
      </c>
      <c r="E17" s="29">
        <f>(PEMBOBOTAN!E17-PEMBOBOTAN!E$20)/PEMBOBOTAN!E$22</f>
        <v>0.34594053040081457</v>
      </c>
      <c r="F17" s="29">
        <f>(PEMBOBOTAN!F17-PEMBOBOTAN!F$20)/PEMBOBOTAN!F$22</f>
        <v>0.44477960189615673</v>
      </c>
      <c r="G17" s="29">
        <f>(PEMBOBOTAN!G17-PEMBOBOTAN!G$20)/PEMBOBOTAN!G$22</f>
        <v>1.9644297798379535</v>
      </c>
      <c r="H17" s="29">
        <f>(PEMBOBOTAN!H17-PEMBOBOTAN!H$20)/PEMBOBOTAN!H$22</f>
        <v>0.44440983079509122</v>
      </c>
      <c r="I17" s="29">
        <f>(PEMBOBOTAN!I17-PEMBOBOTAN!I$20)/PEMBOBOTAN!I$22</f>
        <v>0.44477960189615673</v>
      </c>
      <c r="J17" s="29">
        <f>(PEMBOBOTAN!J17-PEMBOBOTAN!J$20)/PEMBOBOTAN!J$22</f>
        <v>0.44653845185332403</v>
      </c>
      <c r="K17" s="29">
        <f>(PEMBOBOTAN!K17-PEMBOBOTAN!K$20)/PEMBOBOTAN!K$22</f>
        <v>0.72914029488175547</v>
      </c>
      <c r="L17" s="29">
        <f>(PEMBOBOTAN!L17-PEMBOBOTAN!L$20)/PEMBOBOTAN!L$22</f>
        <v>0</v>
      </c>
      <c r="M17" s="29">
        <f>(PEMBOBOTAN!M17-PEMBOBOTAN!M$20)/PEMBOBOTAN!M$22</f>
        <v>1.098588436005103</v>
      </c>
      <c r="N17" s="29">
        <f>(PEMBOBOTAN!N17-PEMBOBOTAN!N$20)/PEMBOBOTAN!N$22</f>
        <v>0</v>
      </c>
      <c r="O17" s="29">
        <f>(PEMBOBOTAN!O17-PEMBOBOTAN!O$20)/PEMBOBOTAN!O$22</f>
        <v>0.71221231161191956</v>
      </c>
      <c r="P17" s="29">
        <f>(PEMBOBOTAN!P17-PEMBOBOTAN!P$20)/PEMBOBOTAN!P$22</f>
        <v>0</v>
      </c>
      <c r="Q17" s="29">
        <f>(PEMBOBOTAN!Q17-PEMBOBOTAN!Q$20)/PEMBOBOTAN!Q$22</f>
        <v>0</v>
      </c>
      <c r="R17" s="29">
        <f>(PEMBOBOTAN!R17-PEMBOBOTAN!R$20)/PEMBOBOTAN!R$22</f>
        <v>0.86932649484621038</v>
      </c>
      <c r="S17" s="29">
        <f>(PEMBOBOTAN!S17-PEMBOBOTAN!S$20)/PEMBOBOTAN!S$22</f>
        <v>0</v>
      </c>
      <c r="T17" s="29">
        <f>(PEMBOBOTAN!T17-PEMBOBOTAN!T$20)/PEMBOBOTAN!T$22</f>
        <v>0</v>
      </c>
      <c r="U17" s="29">
        <f>(PEMBOBOTAN!U17-PEMBOBOTAN!U$20)/PEMBOBOTAN!U$22</f>
        <v>0</v>
      </c>
      <c r="V17" s="29">
        <f>(PEMBOBOTAN!V17-PEMBOBOTAN!V$20)/PEMBOBOTAN!V$22</f>
        <v>0</v>
      </c>
      <c r="W17" s="29">
        <f>(PEMBOBOTAN!W17-PEMBOBOTAN!W$20)/PEMBOBOTAN!W$22</f>
        <v>0</v>
      </c>
      <c r="X17" s="29">
        <f>(PEMBOBOTAN!X17-PEMBOBOTAN!X$20)/PEMBOBOTAN!X$22</f>
        <v>0</v>
      </c>
      <c r="Y17" s="29">
        <f>(PEMBOBOTAN!Y17-PEMBOBOTAN!Y$20)/PEMBOBOTAN!Y$22</f>
        <v>3.8729833462074139</v>
      </c>
      <c r="Z17" s="29">
        <f>(PEMBOBOTAN!Z17-PEMBOBOTAN!Z$20)/PEMBOBOTAN!Z$22</f>
        <v>1.4882232484965008</v>
      </c>
      <c r="AA17" s="29">
        <f>(PEMBOBOTAN!AA17-PEMBOBOTAN!AA$20)/PEMBOBOTAN!AA$22</f>
        <v>0</v>
      </c>
      <c r="AB17" s="29">
        <f>(PEMBOBOTAN!AB17-PEMBOBOTAN!AB$20)/PEMBOBOTAN!AB$22</f>
        <v>2</v>
      </c>
      <c r="AC17" s="29">
        <f>(PEMBOBOTAN!AC17-PEMBOBOTAN!AC$20)/PEMBOBOTAN!AC$22</f>
        <v>0</v>
      </c>
      <c r="AD17" s="29">
        <f>(PEMBOBOTAN!AD17-PEMBOBOTAN!AD$20)/PEMBOBOTAN!AD$22</f>
        <v>0.17760136034282936</v>
      </c>
      <c r="AE17" s="29">
        <f>(PEMBOBOTAN!AE17-PEMBOBOTAN!AE$20)/PEMBOBOTAN!AE$22</f>
        <v>1.3634010583891754</v>
      </c>
      <c r="AF17" s="29">
        <f>(PEMBOBOTAN!AF17-PEMBOBOTAN!AF$20)/PEMBOBOTAN!AF$22</f>
        <v>0.44177741708393514</v>
      </c>
      <c r="AG17" s="29">
        <f>(PEMBOBOTAN!AG17-PEMBOBOTAN!AG$20)/PEMBOBOTAN!AG$22</f>
        <v>0</v>
      </c>
      <c r="AH17" s="29">
        <f>(PEMBOBOTAN!AH17-PEMBOBOTAN!AH$20)/PEMBOBOTAN!AH$22</f>
        <v>1.1619857875482533</v>
      </c>
      <c r="AI17" s="29">
        <f>(PEMBOBOTAN!AI17-PEMBOBOTAN!AI$20)/PEMBOBOTAN!AI$22</f>
        <v>0.52743401034291626</v>
      </c>
      <c r="AJ17" s="36">
        <f t="shared" si="0"/>
        <v>18.533551562435505</v>
      </c>
      <c r="AK17" s="39">
        <f t="shared" si="1"/>
        <v>13</v>
      </c>
      <c r="AL17" s="40" t="str">
        <f t="shared" si="2"/>
        <v>Hirarki 3</v>
      </c>
    </row>
    <row r="18" spans="1:38" s="18" customFormat="1" x14ac:dyDescent="0.2">
      <c r="A18" s="16"/>
      <c r="B18" s="16" t="s">
        <v>58</v>
      </c>
      <c r="C18" s="17"/>
      <c r="D18" s="16"/>
      <c r="E18" s="37">
        <f>SUM(E3:E17)</f>
        <v>15.21839205899807</v>
      </c>
      <c r="F18" s="37">
        <f t="shared" ref="F18:AJ18" si="4">SUM(F3:F17)</f>
        <v>15.257553813816299</v>
      </c>
      <c r="G18" s="37">
        <f t="shared" si="4"/>
        <v>9.2441091533779751</v>
      </c>
      <c r="H18" s="37">
        <f t="shared" si="4"/>
        <v>14.859358446338303</v>
      </c>
      <c r="I18" s="37">
        <f t="shared" si="4"/>
        <v>15.257553813816299</v>
      </c>
      <c r="J18" s="37">
        <f t="shared" si="4"/>
        <v>9.8655254413991571</v>
      </c>
      <c r="K18" s="37">
        <f t="shared" si="4"/>
        <v>18.228507372043886</v>
      </c>
      <c r="L18" s="37">
        <f t="shared" si="4"/>
        <v>5.6839856005880511</v>
      </c>
      <c r="M18" s="37">
        <f t="shared" si="4"/>
        <v>23.070357156107161</v>
      </c>
      <c r="N18" s="37">
        <f t="shared" si="4"/>
        <v>19.893949602058175</v>
      </c>
      <c r="O18" s="37">
        <f t="shared" si="4"/>
        <v>14.95645854385031</v>
      </c>
      <c r="P18" s="37">
        <f t="shared" si="4"/>
        <v>8.1009258730098246</v>
      </c>
      <c r="Q18" s="37">
        <f t="shared" si="4"/>
        <v>3.8729833462074166</v>
      </c>
      <c r="R18" s="37">
        <f t="shared" si="4"/>
        <v>12.79151842416567</v>
      </c>
      <c r="S18" s="37">
        <f t="shared" si="4"/>
        <v>17.735506555243479</v>
      </c>
      <c r="T18" s="37">
        <f t="shared" si="4"/>
        <v>6.9084927970775745</v>
      </c>
      <c r="U18" s="37">
        <f t="shared" si="4"/>
        <v>5.6839856005880511</v>
      </c>
      <c r="V18" s="37">
        <f t="shared" si="4"/>
        <v>6.738353315566453</v>
      </c>
      <c r="W18" s="37">
        <f t="shared" si="4"/>
        <v>3.8729833462074166</v>
      </c>
      <c r="X18" s="37">
        <f t="shared" si="4"/>
        <v>3.8729833462074166</v>
      </c>
      <c r="Y18" s="37">
        <f t="shared" si="4"/>
        <v>54.221766846903783</v>
      </c>
      <c r="Z18" s="37">
        <f t="shared" si="4"/>
        <v>25.087191903226721</v>
      </c>
      <c r="AA18" s="37">
        <f t="shared" si="4"/>
        <v>4.777665429529546</v>
      </c>
      <c r="AB18" s="37">
        <f t="shared" si="4"/>
        <v>15</v>
      </c>
      <c r="AC18" s="37">
        <f t="shared" si="4"/>
        <v>10.001968310224751</v>
      </c>
      <c r="AD18" s="37">
        <f t="shared" si="4"/>
        <v>6.1938474419561729</v>
      </c>
      <c r="AE18" s="37">
        <f t="shared" si="4"/>
        <v>10.345808031306097</v>
      </c>
      <c r="AF18" s="37">
        <f t="shared" si="4"/>
        <v>9.7191031758465716</v>
      </c>
      <c r="AG18" s="37">
        <f t="shared" si="4"/>
        <v>5.7680799446784015</v>
      </c>
      <c r="AH18" s="37">
        <f t="shared" si="4"/>
        <v>23.094467527521541</v>
      </c>
      <c r="AI18" s="37">
        <f t="shared" si="4"/>
        <v>10.372868870077351</v>
      </c>
      <c r="AJ18" s="37">
        <f t="shared" si="4"/>
        <v>405.69625108793781</v>
      </c>
      <c r="AK18" s="35"/>
      <c r="AL18" s="35"/>
    </row>
    <row r="19" spans="1:38" s="18" customFormat="1" x14ac:dyDescent="0.2">
      <c r="A19" s="19"/>
      <c r="B19" s="19" t="s">
        <v>50</v>
      </c>
      <c r="C19" s="20"/>
      <c r="D19" s="20"/>
      <c r="E19" s="20">
        <f t="shared" ref="E19:AJ19" si="5">COUNTIF(E3:E17,"&gt;0")</f>
        <v>14</v>
      </c>
      <c r="F19" s="20">
        <f t="shared" si="5"/>
        <v>14</v>
      </c>
      <c r="G19" s="20">
        <f t="shared" si="5"/>
        <v>11</v>
      </c>
      <c r="H19" s="20">
        <f t="shared" si="5"/>
        <v>14</v>
      </c>
      <c r="I19" s="20">
        <f t="shared" si="5"/>
        <v>14</v>
      </c>
      <c r="J19" s="20">
        <f t="shared" si="5"/>
        <v>10</v>
      </c>
      <c r="K19" s="20">
        <f t="shared" si="5"/>
        <v>14</v>
      </c>
      <c r="L19" s="20">
        <f t="shared" si="5"/>
        <v>2</v>
      </c>
      <c r="M19" s="20">
        <f t="shared" si="5"/>
        <v>14</v>
      </c>
      <c r="N19" s="20">
        <f t="shared" si="5"/>
        <v>12</v>
      </c>
      <c r="O19" s="20">
        <f t="shared" si="5"/>
        <v>13</v>
      </c>
      <c r="P19" s="20">
        <f t="shared" si="5"/>
        <v>4</v>
      </c>
      <c r="Q19" s="20">
        <f t="shared" si="5"/>
        <v>1</v>
      </c>
      <c r="R19" s="20">
        <f t="shared" si="5"/>
        <v>13</v>
      </c>
      <c r="S19" s="20">
        <f t="shared" si="5"/>
        <v>14</v>
      </c>
      <c r="T19" s="20">
        <f t="shared" si="5"/>
        <v>4</v>
      </c>
      <c r="U19" s="20">
        <f t="shared" si="5"/>
        <v>2</v>
      </c>
      <c r="V19" s="20">
        <f t="shared" si="5"/>
        <v>3</v>
      </c>
      <c r="W19" s="20">
        <f t="shared" si="5"/>
        <v>1</v>
      </c>
      <c r="X19" s="20">
        <f t="shared" si="5"/>
        <v>1</v>
      </c>
      <c r="Y19" s="20">
        <f t="shared" si="5"/>
        <v>14</v>
      </c>
      <c r="Z19" s="20">
        <f t="shared" si="5"/>
        <v>14</v>
      </c>
      <c r="AA19" s="20">
        <f t="shared" si="5"/>
        <v>2</v>
      </c>
      <c r="AB19" s="20">
        <f t="shared" si="5"/>
        <v>9</v>
      </c>
      <c r="AC19" s="20">
        <f t="shared" si="5"/>
        <v>6</v>
      </c>
      <c r="AD19" s="20">
        <f t="shared" si="5"/>
        <v>14</v>
      </c>
      <c r="AE19" s="20">
        <f t="shared" si="5"/>
        <v>14</v>
      </c>
      <c r="AF19" s="20">
        <f t="shared" si="5"/>
        <v>11</v>
      </c>
      <c r="AG19" s="20">
        <f t="shared" si="5"/>
        <v>4</v>
      </c>
      <c r="AH19" s="20">
        <f t="shared" si="5"/>
        <v>14</v>
      </c>
      <c r="AI19" s="20">
        <f t="shared" si="5"/>
        <v>14</v>
      </c>
      <c r="AJ19" s="20">
        <f t="shared" si="5"/>
        <v>15</v>
      </c>
      <c r="AK19" s="35"/>
      <c r="AL19" s="35"/>
    </row>
    <row r="20" spans="1:38" s="18" customFormat="1" x14ac:dyDescent="0.2">
      <c r="A20" s="21"/>
      <c r="B20" s="21" t="s">
        <v>59</v>
      </c>
      <c r="C20" s="22"/>
      <c r="D20" s="22"/>
      <c r="E20" s="30">
        <f>AVERAGE(E3:E17)</f>
        <v>1.0145594705998713</v>
      </c>
      <c r="F20" s="30">
        <f t="shared" ref="F20:AJ20" si="6">AVERAGE(F3:F17)</f>
        <v>1.0171702542544199</v>
      </c>
      <c r="G20" s="30">
        <f t="shared" si="6"/>
        <v>0.61627394355853171</v>
      </c>
      <c r="H20" s="30">
        <f t="shared" si="6"/>
        <v>0.99062389642255355</v>
      </c>
      <c r="I20" s="30">
        <f t="shared" si="6"/>
        <v>1.0171702542544199</v>
      </c>
      <c r="J20" s="30">
        <f t="shared" si="6"/>
        <v>0.65770169609327711</v>
      </c>
      <c r="K20" s="30">
        <f t="shared" si="6"/>
        <v>1.2152338248029257</v>
      </c>
      <c r="L20" s="30">
        <f t="shared" si="6"/>
        <v>0.37893237337253677</v>
      </c>
      <c r="M20" s="30">
        <f t="shared" si="6"/>
        <v>1.538023810407144</v>
      </c>
      <c r="N20" s="30">
        <f t="shared" si="6"/>
        <v>1.3262633068038783</v>
      </c>
      <c r="O20" s="30">
        <f t="shared" si="6"/>
        <v>0.99709723625668734</v>
      </c>
      <c r="P20" s="30">
        <f t="shared" si="6"/>
        <v>0.54006172486732162</v>
      </c>
      <c r="Q20" s="30">
        <f t="shared" si="6"/>
        <v>0.2581988897471611</v>
      </c>
      <c r="R20" s="30">
        <f t="shared" si="6"/>
        <v>0.85276789494437799</v>
      </c>
      <c r="S20" s="30">
        <f t="shared" si="6"/>
        <v>1.1823671036828987</v>
      </c>
      <c r="T20" s="30">
        <f t="shared" si="6"/>
        <v>0.46056618647183828</v>
      </c>
      <c r="U20" s="30">
        <f t="shared" si="6"/>
        <v>0.37893237337253677</v>
      </c>
      <c r="V20" s="30">
        <f t="shared" si="6"/>
        <v>0.44922355437109684</v>
      </c>
      <c r="W20" s="30">
        <f t="shared" si="6"/>
        <v>0.2581988897471611</v>
      </c>
      <c r="X20" s="30">
        <f t="shared" si="6"/>
        <v>0.2581988897471611</v>
      </c>
      <c r="Y20" s="30">
        <f t="shared" si="6"/>
        <v>3.614784456460252</v>
      </c>
      <c r="Z20" s="30">
        <f t="shared" si="6"/>
        <v>1.6724794602151147</v>
      </c>
      <c r="AA20" s="30">
        <f t="shared" si="6"/>
        <v>0.31851102863530306</v>
      </c>
      <c r="AB20" s="30">
        <f t="shared" si="6"/>
        <v>1</v>
      </c>
      <c r="AC20" s="30">
        <f t="shared" si="6"/>
        <v>0.66679788734831669</v>
      </c>
      <c r="AD20" s="30">
        <f t="shared" si="6"/>
        <v>0.41292316279707819</v>
      </c>
      <c r="AE20" s="30">
        <f t="shared" si="6"/>
        <v>0.68972053542040646</v>
      </c>
      <c r="AF20" s="30">
        <f t="shared" si="6"/>
        <v>0.64794021172310479</v>
      </c>
      <c r="AG20" s="30">
        <f t="shared" si="6"/>
        <v>0.3845386629785601</v>
      </c>
      <c r="AH20" s="30">
        <f t="shared" si="6"/>
        <v>1.5396311685014361</v>
      </c>
      <c r="AI20" s="30">
        <f t="shared" si="6"/>
        <v>0.69152459133849009</v>
      </c>
      <c r="AJ20" s="30">
        <f t="shared" si="6"/>
        <v>27.046416739195855</v>
      </c>
      <c r="AK20" s="35"/>
      <c r="AL20" s="35"/>
    </row>
    <row r="21" spans="1:38" s="18" customFormat="1" x14ac:dyDescent="0.2">
      <c r="A21" s="21"/>
      <c r="B21" s="21" t="s">
        <v>53</v>
      </c>
      <c r="C21" s="22"/>
      <c r="D21" s="22"/>
      <c r="E21" s="34">
        <f>STDEV(E3:E17)</f>
        <v>0.99999999999999967</v>
      </c>
      <c r="F21" s="34">
        <f t="shared" ref="F21:AJ21" si="7">STDEV(F3:F17)</f>
        <v>0.99999999999999989</v>
      </c>
      <c r="G21" s="34">
        <f t="shared" si="7"/>
        <v>0.99999999999999989</v>
      </c>
      <c r="H21" s="34">
        <f t="shared" si="7"/>
        <v>0.99999999999999967</v>
      </c>
      <c r="I21" s="34">
        <f t="shared" si="7"/>
        <v>0.99999999999999989</v>
      </c>
      <c r="J21" s="34">
        <f t="shared" si="7"/>
        <v>0.99999999999999956</v>
      </c>
      <c r="K21" s="34">
        <f t="shared" si="7"/>
        <v>0.99999999999999989</v>
      </c>
      <c r="L21" s="34">
        <f t="shared" si="7"/>
        <v>1</v>
      </c>
      <c r="M21" s="34">
        <f t="shared" si="7"/>
        <v>1.0000000000000002</v>
      </c>
      <c r="N21" s="34">
        <f t="shared" si="7"/>
        <v>1</v>
      </c>
      <c r="O21" s="34">
        <f t="shared" si="7"/>
        <v>0.99999999999999989</v>
      </c>
      <c r="P21" s="34">
        <f t="shared" si="7"/>
        <v>0.99999999999999989</v>
      </c>
      <c r="Q21" s="34">
        <f t="shared" si="7"/>
        <v>1</v>
      </c>
      <c r="R21" s="34">
        <f t="shared" si="7"/>
        <v>1</v>
      </c>
      <c r="S21" s="34">
        <f t="shared" si="7"/>
        <v>0.99999999999999989</v>
      </c>
      <c r="T21" s="34">
        <f t="shared" si="7"/>
        <v>1</v>
      </c>
      <c r="U21" s="34">
        <f t="shared" si="7"/>
        <v>1</v>
      </c>
      <c r="V21" s="34">
        <f t="shared" si="7"/>
        <v>1</v>
      </c>
      <c r="W21" s="34">
        <f t="shared" si="7"/>
        <v>1</v>
      </c>
      <c r="X21" s="34">
        <f t="shared" si="7"/>
        <v>1</v>
      </c>
      <c r="Y21" s="34">
        <f t="shared" si="7"/>
        <v>1.0000000000000009</v>
      </c>
      <c r="Z21" s="34">
        <f t="shared" si="7"/>
        <v>1.0000000000000009</v>
      </c>
      <c r="AA21" s="34">
        <f t="shared" si="7"/>
        <v>1</v>
      </c>
      <c r="AB21" s="34">
        <f t="shared" si="7"/>
        <v>1</v>
      </c>
      <c r="AC21" s="34">
        <f t="shared" si="7"/>
        <v>0.99999999999999978</v>
      </c>
      <c r="AD21" s="34">
        <f t="shared" si="7"/>
        <v>1</v>
      </c>
      <c r="AE21" s="34">
        <f t="shared" si="7"/>
        <v>0.99999999999999956</v>
      </c>
      <c r="AF21" s="34">
        <f t="shared" si="7"/>
        <v>1.0000000000000002</v>
      </c>
      <c r="AG21" s="34">
        <f t="shared" si="7"/>
        <v>0.99999999999999989</v>
      </c>
      <c r="AH21" s="34">
        <f t="shared" si="7"/>
        <v>0.99999999999999922</v>
      </c>
      <c r="AI21" s="34">
        <f t="shared" si="7"/>
        <v>1</v>
      </c>
      <c r="AJ21" s="31">
        <f t="shared" si="7"/>
        <v>18.042045298403227</v>
      </c>
      <c r="AK21" s="35"/>
      <c r="AL21" s="35"/>
    </row>
    <row r="22" spans="1:38" x14ac:dyDescent="0.2">
      <c r="C22" s="26"/>
      <c r="F22" s="26"/>
      <c r="G22" s="26"/>
      <c r="H22" s="26"/>
      <c r="I22" s="26"/>
      <c r="J22" s="26"/>
      <c r="K22" s="26"/>
    </row>
    <row r="23" spans="1:38" x14ac:dyDescent="0.2">
      <c r="B23" s="38" t="s">
        <v>57</v>
      </c>
      <c r="C23" s="26"/>
      <c r="F23" s="26"/>
      <c r="G23" s="26"/>
      <c r="H23" s="26"/>
      <c r="I23" s="26"/>
      <c r="J23" s="26"/>
      <c r="K23" s="26"/>
    </row>
    <row r="24" spans="1:38" x14ac:dyDescent="0.2">
      <c r="B24" s="38" t="s">
        <v>60</v>
      </c>
      <c r="C24" s="26"/>
      <c r="F24" s="26"/>
      <c r="G24" s="26"/>
      <c r="H24" s="26"/>
      <c r="I24" s="26"/>
      <c r="J24" s="26"/>
      <c r="K24" s="26"/>
    </row>
    <row r="25" spans="1:38" x14ac:dyDescent="0.2">
      <c r="B25" s="38" t="s">
        <v>61</v>
      </c>
    </row>
    <row r="26" spans="1:38" x14ac:dyDescent="0.2">
      <c r="B26" s="38" t="s">
        <v>62</v>
      </c>
    </row>
    <row r="46" spans="3:11" x14ac:dyDescent="0.2">
      <c r="C46" s="26"/>
      <c r="F46" s="26"/>
      <c r="G46" s="26"/>
      <c r="H46" s="26"/>
      <c r="I46" s="26"/>
      <c r="J46" s="26"/>
      <c r="K46" s="26"/>
    </row>
    <row r="47" spans="3:11" x14ac:dyDescent="0.2">
      <c r="C47" s="26"/>
      <c r="F47" s="26"/>
      <c r="G47" s="26"/>
      <c r="H47" s="26"/>
      <c r="I47" s="26"/>
      <c r="J47" s="26"/>
      <c r="K47" s="26"/>
    </row>
    <row r="48" spans="3:11" x14ac:dyDescent="0.2">
      <c r="C48" s="26"/>
      <c r="F48" s="26"/>
      <c r="G48" s="26"/>
      <c r="H48" s="26"/>
      <c r="I48" s="26"/>
      <c r="J48" s="26"/>
      <c r="K48" s="26"/>
    </row>
    <row r="49" spans="3:11" x14ac:dyDescent="0.2">
      <c r="C49" s="26"/>
      <c r="F49" s="26"/>
      <c r="G49" s="26"/>
      <c r="H49" s="26"/>
      <c r="I49" s="26"/>
      <c r="J49" s="26"/>
      <c r="K49" s="26"/>
    </row>
    <row r="50" spans="3:11" x14ac:dyDescent="0.2">
      <c r="C50" s="26"/>
      <c r="F50" s="26"/>
      <c r="G50" s="26"/>
      <c r="H50" s="26"/>
      <c r="I50" s="26"/>
      <c r="J50" s="26"/>
      <c r="K50" s="26"/>
    </row>
    <row r="51" spans="3:11" x14ac:dyDescent="0.2">
      <c r="C51" s="26"/>
      <c r="F51" s="26"/>
      <c r="G51" s="26"/>
      <c r="H51" s="26"/>
      <c r="I51" s="26"/>
      <c r="J51" s="26"/>
      <c r="K51" s="26"/>
    </row>
    <row r="52" spans="3:11" x14ac:dyDescent="0.2">
      <c r="C52" s="26"/>
      <c r="F52" s="26"/>
      <c r="G52" s="26"/>
      <c r="H52" s="26"/>
      <c r="I52" s="26"/>
      <c r="J52" s="26"/>
      <c r="K52" s="26"/>
    </row>
    <row r="53" spans="3:11" x14ac:dyDescent="0.2">
      <c r="C53" s="26"/>
      <c r="F53" s="26"/>
      <c r="G53" s="26"/>
      <c r="H53" s="26"/>
      <c r="I53" s="26"/>
      <c r="J53" s="26"/>
      <c r="K53" s="26"/>
    </row>
    <row r="54" spans="3:11" x14ac:dyDescent="0.2">
      <c r="C54" s="26"/>
      <c r="F54" s="26"/>
      <c r="G54" s="26"/>
      <c r="H54" s="26"/>
      <c r="I54" s="26"/>
      <c r="J54" s="26"/>
      <c r="K54" s="26"/>
    </row>
    <row r="55" spans="3:11" x14ac:dyDescent="0.2">
      <c r="C55" s="26"/>
      <c r="F55" s="26"/>
      <c r="G55" s="26"/>
      <c r="H55" s="26"/>
      <c r="I55" s="26"/>
      <c r="J55" s="26"/>
      <c r="K55" s="26"/>
    </row>
    <row r="56" spans="3:11" x14ac:dyDescent="0.2">
      <c r="C56" s="26"/>
      <c r="F56" s="26"/>
      <c r="G56" s="26"/>
      <c r="H56" s="26"/>
      <c r="I56" s="26"/>
      <c r="J56" s="26"/>
      <c r="K56" s="26"/>
    </row>
    <row r="57" spans="3:11" x14ac:dyDescent="0.2">
      <c r="C57" s="26"/>
      <c r="F57" s="26"/>
      <c r="G57" s="26"/>
      <c r="H57" s="26"/>
      <c r="I57" s="26"/>
      <c r="J57" s="26"/>
      <c r="K57" s="26"/>
    </row>
    <row r="58" spans="3:11" x14ac:dyDescent="0.2">
      <c r="C58" s="26"/>
      <c r="F58" s="26"/>
      <c r="G58" s="26"/>
      <c r="H58" s="26"/>
      <c r="I58" s="26"/>
      <c r="J58" s="26"/>
      <c r="K58" s="26"/>
    </row>
    <row r="59" spans="3:11" x14ac:dyDescent="0.2">
      <c r="C59" s="26"/>
      <c r="F59" s="26"/>
      <c r="G59" s="26"/>
      <c r="H59" s="26"/>
      <c r="I59" s="26"/>
      <c r="J59" s="26"/>
      <c r="K59" s="26"/>
    </row>
    <row r="60" spans="3:11" x14ac:dyDescent="0.2">
      <c r="C60" s="26"/>
      <c r="F60" s="26"/>
      <c r="G60" s="26"/>
      <c r="H60" s="26"/>
      <c r="I60" s="26"/>
      <c r="J60" s="26"/>
      <c r="K60" s="26"/>
    </row>
    <row r="61" spans="3:11" x14ac:dyDescent="0.2">
      <c r="C61" s="26"/>
      <c r="F61" s="26"/>
      <c r="G61" s="26"/>
      <c r="H61" s="26"/>
      <c r="I61" s="26"/>
      <c r="J61" s="26"/>
      <c r="K61" s="26"/>
    </row>
    <row r="62" spans="3:11" x14ac:dyDescent="0.2">
      <c r="C62" s="26"/>
      <c r="F62" s="26"/>
      <c r="G62" s="26"/>
      <c r="H62" s="26"/>
      <c r="I62" s="26"/>
      <c r="J62" s="26"/>
      <c r="K62" s="26"/>
    </row>
    <row r="63" spans="3:11" x14ac:dyDescent="0.2">
      <c r="C63" s="26"/>
      <c r="F63" s="26"/>
      <c r="G63" s="26"/>
      <c r="H63" s="26"/>
      <c r="I63" s="26"/>
      <c r="J63" s="26"/>
      <c r="K63" s="26"/>
    </row>
    <row r="64" spans="3:11" x14ac:dyDescent="0.2">
      <c r="C64" s="26"/>
      <c r="F64" s="26"/>
      <c r="G64" s="26"/>
      <c r="H64" s="26"/>
      <c r="I64" s="26"/>
      <c r="J64" s="26"/>
      <c r="K64" s="26"/>
    </row>
    <row r="65" spans="3:11" x14ac:dyDescent="0.2">
      <c r="C65" s="26"/>
      <c r="F65" s="26"/>
      <c r="G65" s="26"/>
      <c r="H65" s="26"/>
      <c r="I65" s="26"/>
      <c r="J65" s="26"/>
      <c r="K65" s="26"/>
    </row>
    <row r="66" spans="3:11" x14ac:dyDescent="0.2">
      <c r="C66" s="26"/>
      <c r="F66" s="26"/>
      <c r="G66" s="26"/>
      <c r="H66" s="26"/>
      <c r="I66" s="26"/>
      <c r="J66" s="26"/>
      <c r="K66" s="26"/>
    </row>
    <row r="67" spans="3:11" x14ac:dyDescent="0.2">
      <c r="C67" s="26"/>
      <c r="F67" s="26"/>
      <c r="G67" s="26"/>
      <c r="H67" s="26"/>
      <c r="I67" s="26"/>
      <c r="J67" s="26"/>
      <c r="K67" s="26"/>
    </row>
    <row r="68" spans="3:11" x14ac:dyDescent="0.2">
      <c r="C68" s="26"/>
      <c r="F68" s="26"/>
      <c r="G68" s="26"/>
      <c r="H68" s="26"/>
      <c r="I68" s="26"/>
      <c r="J68" s="26"/>
      <c r="K68" s="26"/>
    </row>
    <row r="69" spans="3:11" x14ac:dyDescent="0.2">
      <c r="C69" s="26"/>
      <c r="F69" s="26"/>
      <c r="G69" s="26"/>
      <c r="H69" s="26"/>
      <c r="I69" s="26"/>
      <c r="J69" s="26"/>
      <c r="K69" s="26"/>
    </row>
    <row r="70" spans="3:11" x14ac:dyDescent="0.2">
      <c r="C70" s="26"/>
      <c r="F70" s="26"/>
      <c r="G70" s="26"/>
      <c r="H70" s="26"/>
      <c r="I70" s="26"/>
      <c r="J70" s="26"/>
      <c r="K70" s="26"/>
    </row>
    <row r="71" spans="3:11" x14ac:dyDescent="0.2">
      <c r="C71" s="26"/>
      <c r="F71" s="26"/>
      <c r="G71" s="26"/>
      <c r="H71" s="26"/>
      <c r="I71" s="26"/>
      <c r="J71" s="26"/>
      <c r="K71" s="26"/>
    </row>
    <row r="72" spans="3:11" x14ac:dyDescent="0.2">
      <c r="C72" s="26"/>
      <c r="F72" s="26"/>
      <c r="G72" s="26"/>
      <c r="H72" s="26"/>
      <c r="I72" s="26"/>
      <c r="J72" s="26"/>
      <c r="K72" s="26"/>
    </row>
    <row r="73" spans="3:11" x14ac:dyDescent="0.2">
      <c r="C73" s="26"/>
      <c r="F73" s="26"/>
      <c r="G73" s="26"/>
      <c r="H73" s="26"/>
      <c r="I73" s="26"/>
      <c r="J73" s="26"/>
      <c r="K73" s="26"/>
    </row>
    <row r="74" spans="3:11" x14ac:dyDescent="0.2">
      <c r="C74" s="26"/>
      <c r="F74" s="26"/>
      <c r="G74" s="26"/>
      <c r="H74" s="26"/>
      <c r="I74" s="26"/>
      <c r="J74" s="26"/>
      <c r="K74" s="26"/>
    </row>
    <row r="75" spans="3:11" x14ac:dyDescent="0.2">
      <c r="C75" s="26"/>
      <c r="F75" s="26"/>
      <c r="G75" s="26"/>
      <c r="H75" s="26"/>
      <c r="I75" s="26"/>
      <c r="J75" s="26"/>
      <c r="K75" s="26"/>
    </row>
    <row r="76" spans="3:11" x14ac:dyDescent="0.2">
      <c r="C76" s="26"/>
      <c r="F76" s="26"/>
      <c r="G76" s="26"/>
      <c r="H76" s="26"/>
      <c r="I76" s="26"/>
      <c r="J76" s="26"/>
      <c r="K76" s="26"/>
    </row>
    <row r="77" spans="3:11" x14ac:dyDescent="0.2">
      <c r="C77" s="26"/>
      <c r="F77" s="26"/>
      <c r="G77" s="26"/>
      <c r="H77" s="26"/>
      <c r="I77" s="26"/>
      <c r="J77" s="26"/>
      <c r="K77" s="26"/>
    </row>
    <row r="78" spans="3:11" x14ac:dyDescent="0.2">
      <c r="C78" s="26"/>
      <c r="F78" s="26"/>
      <c r="G78" s="26"/>
      <c r="H78" s="26"/>
      <c r="I78" s="26"/>
      <c r="J78" s="26"/>
      <c r="K78" s="26"/>
    </row>
    <row r="79" spans="3:11" x14ac:dyDescent="0.2">
      <c r="C79" s="26"/>
      <c r="F79" s="26"/>
      <c r="G79" s="26"/>
      <c r="H79" s="26"/>
      <c r="I79" s="26"/>
      <c r="J79" s="26"/>
      <c r="K79" s="26"/>
    </row>
    <row r="80" spans="3:11" x14ac:dyDescent="0.2">
      <c r="C80" s="26"/>
      <c r="F80" s="26"/>
      <c r="G80" s="26"/>
      <c r="H80" s="26"/>
      <c r="I80" s="26"/>
      <c r="J80" s="26"/>
      <c r="K80" s="26"/>
    </row>
    <row r="81" spans="3:11" x14ac:dyDescent="0.2">
      <c r="C81" s="26"/>
      <c r="F81" s="26"/>
      <c r="G81" s="26"/>
      <c r="H81" s="26"/>
      <c r="I81" s="26"/>
      <c r="J81" s="26"/>
      <c r="K81" s="26"/>
    </row>
    <row r="82" spans="3:11" x14ac:dyDescent="0.2">
      <c r="C82" s="26"/>
      <c r="F82" s="26"/>
      <c r="G82" s="26"/>
      <c r="H82" s="26"/>
      <c r="I82" s="26"/>
      <c r="J82" s="26"/>
      <c r="K82" s="26"/>
    </row>
    <row r="83" spans="3:11" x14ac:dyDescent="0.2">
      <c r="C83" s="26"/>
      <c r="F83" s="26"/>
      <c r="G83" s="26"/>
      <c r="H83" s="26"/>
      <c r="I83" s="26"/>
      <c r="J83" s="26"/>
      <c r="K83" s="26"/>
    </row>
    <row r="84" spans="3:11" x14ac:dyDescent="0.2">
      <c r="C84" s="26"/>
      <c r="F84" s="26"/>
      <c r="G84" s="26"/>
      <c r="H84" s="26"/>
      <c r="I84" s="26"/>
      <c r="J84" s="26"/>
      <c r="K84" s="26"/>
    </row>
    <row r="85" spans="3:11" x14ac:dyDescent="0.2">
      <c r="C85" s="26"/>
      <c r="F85" s="26"/>
      <c r="G85" s="26"/>
      <c r="H85" s="26"/>
      <c r="I85" s="26"/>
      <c r="J85" s="26"/>
      <c r="K85" s="26"/>
    </row>
    <row r="86" spans="3:11" x14ac:dyDescent="0.2">
      <c r="C86" s="26"/>
      <c r="F86" s="26"/>
      <c r="G86" s="26"/>
      <c r="H86" s="26"/>
      <c r="I86" s="26"/>
      <c r="J86" s="26"/>
      <c r="K86" s="26"/>
    </row>
    <row r="87" spans="3:11" x14ac:dyDescent="0.2">
      <c r="C87" s="26"/>
      <c r="F87" s="26"/>
      <c r="G87" s="26"/>
      <c r="H87" s="26"/>
      <c r="I87" s="26"/>
      <c r="J87" s="26"/>
      <c r="K87" s="26"/>
    </row>
    <row r="88" spans="3:11" x14ac:dyDescent="0.2">
      <c r="C88" s="26"/>
      <c r="F88" s="26"/>
      <c r="G88" s="26"/>
      <c r="H88" s="26"/>
      <c r="I88" s="26"/>
      <c r="J88" s="26"/>
      <c r="K88" s="26"/>
    </row>
    <row r="89" spans="3:11" x14ac:dyDescent="0.2">
      <c r="C89" s="26"/>
      <c r="F89" s="26"/>
      <c r="G89" s="26"/>
      <c r="H89" s="26"/>
      <c r="I89" s="26"/>
      <c r="J89" s="26"/>
      <c r="K89" s="26"/>
    </row>
    <row r="90" spans="3:11" x14ac:dyDescent="0.2">
      <c r="C90" s="26"/>
      <c r="F90" s="26"/>
      <c r="G90" s="26"/>
      <c r="H90" s="26"/>
      <c r="I90" s="26"/>
      <c r="J90" s="26"/>
      <c r="K90" s="26"/>
    </row>
    <row r="91" spans="3:11" x14ac:dyDescent="0.2">
      <c r="C91" s="26"/>
      <c r="F91" s="26"/>
      <c r="G91" s="26"/>
      <c r="H91" s="26"/>
      <c r="I91" s="26"/>
      <c r="J91" s="26"/>
      <c r="K91" s="26"/>
    </row>
    <row r="92" spans="3:11" x14ac:dyDescent="0.2">
      <c r="C92" s="26"/>
      <c r="F92" s="26"/>
      <c r="G92" s="26"/>
      <c r="H92" s="26"/>
      <c r="I92" s="26"/>
      <c r="J92" s="26"/>
      <c r="K92" s="26"/>
    </row>
    <row r="93" spans="3:11" x14ac:dyDescent="0.2">
      <c r="C93" s="26"/>
      <c r="F93" s="26"/>
      <c r="G93" s="26"/>
      <c r="H93" s="26"/>
      <c r="I93" s="26"/>
      <c r="J93" s="26"/>
      <c r="K93" s="26"/>
    </row>
    <row r="94" spans="3:11" x14ac:dyDescent="0.2">
      <c r="C94" s="26"/>
      <c r="F94" s="26"/>
      <c r="G94" s="26"/>
      <c r="H94" s="26"/>
      <c r="I94" s="26"/>
      <c r="J94" s="26"/>
      <c r="K94" s="26"/>
    </row>
    <row r="95" spans="3:11" x14ac:dyDescent="0.2">
      <c r="C95" s="26"/>
      <c r="F95" s="26"/>
      <c r="G95" s="26"/>
      <c r="H95" s="26"/>
      <c r="I95" s="26"/>
      <c r="J95" s="26"/>
      <c r="K95" s="26"/>
    </row>
    <row r="96" spans="3:11" x14ac:dyDescent="0.2">
      <c r="C96" s="26"/>
      <c r="F96" s="26"/>
      <c r="G96" s="26"/>
      <c r="H96" s="26"/>
      <c r="I96" s="26"/>
      <c r="J96" s="26"/>
      <c r="K96" s="26"/>
    </row>
    <row r="97" spans="3:11" x14ac:dyDescent="0.2">
      <c r="C97" s="26"/>
      <c r="F97" s="26"/>
      <c r="G97" s="26"/>
      <c r="H97" s="26"/>
      <c r="I97" s="26"/>
      <c r="J97" s="26"/>
      <c r="K97" s="26"/>
    </row>
    <row r="98" spans="3:11" x14ac:dyDescent="0.2">
      <c r="C98" s="26"/>
      <c r="F98" s="26"/>
      <c r="G98" s="26"/>
      <c r="H98" s="26"/>
      <c r="I98" s="26"/>
      <c r="J98" s="26"/>
      <c r="K98" s="26"/>
    </row>
    <row r="99" spans="3:11" x14ac:dyDescent="0.2">
      <c r="C99" s="26"/>
      <c r="F99" s="26"/>
      <c r="G99" s="26"/>
      <c r="H99" s="26"/>
      <c r="I99" s="26"/>
      <c r="J99" s="26"/>
      <c r="K99" s="26"/>
    </row>
    <row r="100" spans="3:11" x14ac:dyDescent="0.2">
      <c r="C100" s="26"/>
      <c r="F100" s="26"/>
      <c r="G100" s="26"/>
      <c r="H100" s="26"/>
      <c r="I100" s="26"/>
      <c r="J100" s="26"/>
      <c r="K100" s="26"/>
    </row>
    <row r="101" spans="3:11" x14ac:dyDescent="0.2">
      <c r="C101" s="26"/>
      <c r="F101" s="26"/>
      <c r="G101" s="26"/>
      <c r="H101" s="26"/>
      <c r="I101" s="26"/>
      <c r="J101" s="26"/>
      <c r="K101" s="26"/>
    </row>
    <row r="102" spans="3:11" x14ac:dyDescent="0.2">
      <c r="C102" s="26"/>
      <c r="F102" s="26"/>
      <c r="G102" s="26"/>
      <c r="H102" s="26"/>
      <c r="I102" s="26"/>
      <c r="J102" s="26"/>
      <c r="K102" s="26"/>
    </row>
    <row r="103" spans="3:11" x14ac:dyDescent="0.2">
      <c r="C103" s="26"/>
      <c r="F103" s="26"/>
      <c r="G103" s="26"/>
      <c r="H103" s="26"/>
      <c r="I103" s="26"/>
      <c r="J103" s="26"/>
      <c r="K103" s="26"/>
    </row>
    <row r="104" spans="3:11" x14ac:dyDescent="0.2">
      <c r="C104" s="26"/>
      <c r="F104" s="26"/>
      <c r="G104" s="26"/>
      <c r="H104" s="26"/>
      <c r="I104" s="26"/>
      <c r="J104" s="26"/>
      <c r="K104" s="26"/>
    </row>
    <row r="105" spans="3:11" x14ac:dyDescent="0.2">
      <c r="C105" s="26"/>
      <c r="F105" s="26"/>
      <c r="G105" s="26"/>
      <c r="H105" s="26"/>
      <c r="I105" s="26"/>
      <c r="J105" s="26"/>
      <c r="K105" s="26"/>
    </row>
    <row r="106" spans="3:11" x14ac:dyDescent="0.2">
      <c r="C106" s="26"/>
      <c r="F106" s="26"/>
      <c r="G106" s="26"/>
      <c r="H106" s="26"/>
      <c r="I106" s="26"/>
      <c r="J106" s="26"/>
      <c r="K106" s="26"/>
    </row>
    <row r="107" spans="3:11" x14ac:dyDescent="0.2">
      <c r="C107" s="26"/>
      <c r="F107" s="26"/>
      <c r="G107" s="26"/>
      <c r="H107" s="26"/>
      <c r="I107" s="26"/>
      <c r="J107" s="26"/>
      <c r="K107" s="26"/>
    </row>
    <row r="108" spans="3:11" x14ac:dyDescent="0.2">
      <c r="C108" s="26"/>
      <c r="F108" s="26"/>
      <c r="G108" s="26"/>
      <c r="H108" s="26"/>
      <c r="I108" s="26"/>
      <c r="J108" s="26"/>
      <c r="K108" s="26"/>
    </row>
    <row r="109" spans="3:11" x14ac:dyDescent="0.2">
      <c r="C109" s="26"/>
      <c r="F109" s="26"/>
      <c r="G109" s="26"/>
      <c r="H109" s="26"/>
      <c r="I109" s="26"/>
      <c r="J109" s="26"/>
      <c r="K109" s="26"/>
    </row>
    <row r="110" spans="3:11" x14ac:dyDescent="0.2">
      <c r="C110" s="26"/>
      <c r="F110" s="26"/>
      <c r="G110" s="26"/>
      <c r="H110" s="26"/>
      <c r="I110" s="26"/>
      <c r="J110" s="26"/>
      <c r="K110" s="26"/>
    </row>
    <row r="111" spans="3:11" x14ac:dyDescent="0.2">
      <c r="C111" s="26"/>
      <c r="F111" s="26"/>
      <c r="G111" s="26"/>
      <c r="H111" s="26"/>
      <c r="I111" s="26"/>
      <c r="J111" s="26"/>
      <c r="K111" s="26"/>
    </row>
    <row r="112" spans="3:11" x14ac:dyDescent="0.2">
      <c r="C112" s="26"/>
      <c r="F112" s="26"/>
      <c r="G112" s="26"/>
      <c r="H112" s="26"/>
      <c r="I112" s="26"/>
      <c r="J112" s="26"/>
      <c r="K112" s="26"/>
    </row>
    <row r="113" spans="3:11" x14ac:dyDescent="0.2">
      <c r="C113" s="26"/>
      <c r="F113" s="26"/>
      <c r="G113" s="26"/>
      <c r="H113" s="26"/>
      <c r="I113" s="26"/>
      <c r="J113" s="26"/>
      <c r="K113" s="26"/>
    </row>
    <row r="114" spans="3:11" x14ac:dyDescent="0.2">
      <c r="C114" s="26"/>
      <c r="F114" s="26"/>
      <c r="G114" s="26"/>
      <c r="H114" s="26"/>
      <c r="I114" s="26"/>
      <c r="J114" s="26"/>
      <c r="K114" s="26"/>
    </row>
    <row r="115" spans="3:11" x14ac:dyDescent="0.2">
      <c r="C115" s="26"/>
      <c r="F115" s="26"/>
      <c r="G115" s="26"/>
      <c r="H115" s="26"/>
      <c r="I115" s="26"/>
      <c r="J115" s="26"/>
      <c r="K115" s="26"/>
    </row>
    <row r="116" spans="3:11" x14ac:dyDescent="0.2">
      <c r="C116" s="26"/>
      <c r="F116" s="26"/>
      <c r="G116" s="26"/>
      <c r="H116" s="26"/>
      <c r="I116" s="26"/>
      <c r="J116" s="26"/>
      <c r="K116" s="26"/>
    </row>
    <row r="117" spans="3:11" x14ac:dyDescent="0.2">
      <c r="C117" s="26"/>
      <c r="F117" s="26"/>
      <c r="G117" s="26"/>
      <c r="H117" s="26"/>
      <c r="I117" s="26"/>
      <c r="J117" s="26"/>
      <c r="K117" s="26"/>
    </row>
    <row r="118" spans="3:11" x14ac:dyDescent="0.2">
      <c r="C118" s="26"/>
      <c r="F118" s="26"/>
      <c r="G118" s="26"/>
      <c r="H118" s="26"/>
      <c r="I118" s="26"/>
      <c r="J118" s="26"/>
      <c r="K118" s="26"/>
    </row>
    <row r="119" spans="3:11" x14ac:dyDescent="0.2">
      <c r="C119" s="26"/>
      <c r="F119" s="26"/>
      <c r="G119" s="26"/>
      <c r="H119" s="26"/>
      <c r="I119" s="26"/>
      <c r="J119" s="26"/>
      <c r="K119" s="26"/>
    </row>
    <row r="120" spans="3:11" x14ac:dyDescent="0.2">
      <c r="C120" s="26"/>
      <c r="F120" s="26"/>
      <c r="G120" s="26"/>
      <c r="H120" s="26"/>
      <c r="I120" s="26"/>
      <c r="J120" s="26"/>
      <c r="K120" s="26"/>
    </row>
    <row r="121" spans="3:11" x14ac:dyDescent="0.2">
      <c r="C121" s="26"/>
      <c r="F121" s="26"/>
      <c r="G121" s="26"/>
      <c r="H121" s="26"/>
      <c r="I121" s="26"/>
      <c r="J121" s="26"/>
      <c r="K121" s="26"/>
    </row>
    <row r="122" spans="3:11" x14ac:dyDescent="0.2">
      <c r="C122" s="26"/>
      <c r="F122" s="26"/>
      <c r="G122" s="26"/>
      <c r="H122" s="26"/>
      <c r="I122" s="26"/>
      <c r="J122" s="26"/>
      <c r="K122" s="26"/>
    </row>
    <row r="123" spans="3:11" x14ac:dyDescent="0.2">
      <c r="C123" s="26"/>
      <c r="F123" s="26"/>
      <c r="G123" s="26"/>
      <c r="H123" s="26"/>
      <c r="I123" s="26"/>
      <c r="J123" s="26"/>
      <c r="K123" s="26"/>
    </row>
    <row r="124" spans="3:11" x14ac:dyDescent="0.2">
      <c r="C124" s="26"/>
      <c r="F124" s="26"/>
      <c r="G124" s="26"/>
      <c r="H124" s="26"/>
      <c r="I124" s="26"/>
      <c r="J124" s="26"/>
      <c r="K124" s="26"/>
    </row>
    <row r="125" spans="3:11" x14ac:dyDescent="0.2">
      <c r="C125" s="26"/>
      <c r="F125" s="26"/>
      <c r="G125" s="26"/>
      <c r="H125" s="26"/>
      <c r="I125" s="26"/>
      <c r="J125" s="26"/>
      <c r="K125" s="26"/>
    </row>
    <row r="126" spans="3:11" x14ac:dyDescent="0.2">
      <c r="C126" s="26"/>
      <c r="F126" s="26"/>
      <c r="G126" s="26"/>
      <c r="H126" s="26"/>
      <c r="I126" s="26"/>
      <c r="J126" s="26"/>
      <c r="K126" s="26"/>
    </row>
    <row r="127" spans="3:11" x14ac:dyDescent="0.2">
      <c r="C127" s="26"/>
      <c r="F127" s="26"/>
      <c r="G127" s="26"/>
      <c r="H127" s="26"/>
      <c r="I127" s="26"/>
      <c r="J127" s="26"/>
      <c r="K127" s="26"/>
    </row>
    <row r="128" spans="3:11" x14ac:dyDescent="0.2">
      <c r="C128" s="26"/>
      <c r="F128" s="26"/>
      <c r="G128" s="26"/>
      <c r="H128" s="26"/>
      <c r="I128" s="26"/>
      <c r="J128" s="26"/>
      <c r="K128" s="26"/>
    </row>
    <row r="129" spans="3:11" x14ac:dyDescent="0.2">
      <c r="C129" s="26"/>
      <c r="F129" s="26"/>
      <c r="G129" s="26"/>
      <c r="H129" s="26"/>
      <c r="I129" s="26"/>
      <c r="J129" s="26"/>
      <c r="K129" s="26"/>
    </row>
    <row r="130" spans="3:11" x14ac:dyDescent="0.2">
      <c r="C130" s="26"/>
      <c r="F130" s="26"/>
      <c r="G130" s="26"/>
      <c r="H130" s="26"/>
      <c r="I130" s="26"/>
      <c r="J130" s="26"/>
      <c r="K130" s="26"/>
    </row>
    <row r="131" spans="3:11" x14ac:dyDescent="0.2">
      <c r="C131" s="26"/>
      <c r="F131" s="26"/>
      <c r="G131" s="26"/>
      <c r="H131" s="26"/>
      <c r="I131" s="26"/>
      <c r="J131" s="26"/>
      <c r="K131" s="26"/>
    </row>
    <row r="132" spans="3:11" x14ac:dyDescent="0.2">
      <c r="C132" s="26"/>
      <c r="F132" s="26"/>
      <c r="G132" s="26"/>
      <c r="H132" s="26"/>
      <c r="I132" s="26"/>
      <c r="J132" s="26"/>
      <c r="K132" s="26"/>
    </row>
    <row r="133" spans="3:11" x14ac:dyDescent="0.2">
      <c r="C133" s="26"/>
      <c r="F133" s="26"/>
      <c r="G133" s="26"/>
      <c r="H133" s="26"/>
      <c r="I133" s="26"/>
      <c r="J133" s="26"/>
      <c r="K133" s="26"/>
    </row>
    <row r="134" spans="3:11" x14ac:dyDescent="0.2">
      <c r="C134" s="26"/>
      <c r="F134" s="26"/>
      <c r="G134" s="26"/>
      <c r="H134" s="26"/>
      <c r="I134" s="26"/>
      <c r="J134" s="26"/>
      <c r="K134" s="26"/>
    </row>
    <row r="135" spans="3:11" x14ac:dyDescent="0.2">
      <c r="C135" s="26"/>
      <c r="F135" s="26"/>
      <c r="G135" s="26"/>
      <c r="H135" s="26"/>
      <c r="I135" s="26"/>
      <c r="J135" s="26"/>
      <c r="K135" s="26"/>
    </row>
    <row r="136" spans="3:11" x14ac:dyDescent="0.2">
      <c r="C136" s="26"/>
      <c r="F136" s="26"/>
      <c r="G136" s="26"/>
      <c r="H136" s="26"/>
      <c r="I136" s="26"/>
      <c r="J136" s="26"/>
      <c r="K136" s="26"/>
    </row>
    <row r="137" spans="3:11" x14ac:dyDescent="0.2">
      <c r="C137" s="26"/>
      <c r="F137" s="26"/>
      <c r="G137" s="26"/>
      <c r="H137" s="26"/>
      <c r="I137" s="26"/>
      <c r="J137" s="26"/>
      <c r="K137" s="26"/>
    </row>
    <row r="138" spans="3:11" x14ac:dyDescent="0.2">
      <c r="C138" s="26"/>
      <c r="F138" s="26"/>
      <c r="G138" s="26"/>
      <c r="H138" s="26"/>
      <c r="I138" s="26"/>
      <c r="J138" s="26"/>
      <c r="K138" s="26"/>
    </row>
    <row r="139" spans="3:11" x14ac:dyDescent="0.2">
      <c r="C139" s="26"/>
      <c r="F139" s="26"/>
      <c r="G139" s="26"/>
      <c r="H139" s="26"/>
      <c r="I139" s="26"/>
      <c r="J139" s="26"/>
      <c r="K139" s="26"/>
    </row>
    <row r="140" spans="3:11" x14ac:dyDescent="0.2">
      <c r="C140" s="26"/>
      <c r="F140" s="26"/>
      <c r="G140" s="26"/>
      <c r="H140" s="26"/>
      <c r="I140" s="26"/>
      <c r="J140" s="26"/>
      <c r="K140" s="26"/>
    </row>
    <row r="141" spans="3:11" x14ac:dyDescent="0.2">
      <c r="C141" s="26"/>
      <c r="F141" s="26"/>
      <c r="G141" s="26"/>
      <c r="H141" s="26"/>
      <c r="I141" s="26"/>
      <c r="J141" s="26"/>
      <c r="K141" s="26"/>
    </row>
    <row r="142" spans="3:11" x14ac:dyDescent="0.2">
      <c r="C142" s="26"/>
      <c r="F142" s="26"/>
      <c r="G142" s="26"/>
      <c r="H142" s="26"/>
      <c r="I142" s="26"/>
      <c r="J142" s="26"/>
      <c r="K142" s="26"/>
    </row>
    <row r="143" spans="3:11" x14ac:dyDescent="0.2">
      <c r="C143" s="26"/>
      <c r="F143" s="26"/>
      <c r="G143" s="26"/>
      <c r="H143" s="26"/>
      <c r="I143" s="26"/>
      <c r="J143" s="26"/>
      <c r="K143" s="26"/>
    </row>
    <row r="144" spans="3:11" x14ac:dyDescent="0.2">
      <c r="C144" s="26"/>
      <c r="F144" s="26"/>
      <c r="G144" s="26"/>
      <c r="H144" s="26"/>
      <c r="I144" s="26"/>
      <c r="J144" s="26"/>
      <c r="K144" s="26"/>
    </row>
    <row r="145" spans="3:11" x14ac:dyDescent="0.2">
      <c r="C145" s="26"/>
      <c r="F145" s="26"/>
      <c r="G145" s="26"/>
      <c r="H145" s="26"/>
      <c r="I145" s="26"/>
      <c r="J145" s="26"/>
      <c r="K145" s="26"/>
    </row>
    <row r="146" spans="3:11" x14ac:dyDescent="0.2">
      <c r="C146" s="26"/>
      <c r="F146" s="26"/>
      <c r="G146" s="26"/>
      <c r="H146" s="26"/>
      <c r="I146" s="26"/>
      <c r="J146" s="26"/>
      <c r="K146" s="26"/>
    </row>
    <row r="147" spans="3:11" x14ac:dyDescent="0.2">
      <c r="C147" s="26"/>
      <c r="F147" s="26"/>
      <c r="G147" s="26"/>
      <c r="H147" s="26"/>
      <c r="I147" s="26"/>
      <c r="J147" s="26"/>
      <c r="K147" s="26"/>
    </row>
    <row r="148" spans="3:11" x14ac:dyDescent="0.2">
      <c r="C148" s="26"/>
      <c r="F148" s="26"/>
      <c r="G148" s="26"/>
      <c r="H148" s="26"/>
      <c r="I148" s="26"/>
      <c r="J148" s="26"/>
      <c r="K148" s="26"/>
    </row>
    <row r="149" spans="3:11" x14ac:dyDescent="0.2">
      <c r="C149" s="26"/>
      <c r="F149" s="26"/>
      <c r="G149" s="26"/>
      <c r="H149" s="26"/>
      <c r="I149" s="26"/>
      <c r="J149" s="26"/>
      <c r="K149" s="26"/>
    </row>
    <row r="150" spans="3:11" x14ac:dyDescent="0.2">
      <c r="C150" s="26"/>
      <c r="F150" s="26"/>
      <c r="G150" s="26"/>
      <c r="H150" s="26"/>
      <c r="I150" s="26"/>
      <c r="J150" s="26"/>
      <c r="K150" s="26"/>
    </row>
    <row r="151" spans="3:11" x14ac:dyDescent="0.2">
      <c r="C151" s="26"/>
      <c r="F151" s="26"/>
      <c r="G151" s="26"/>
      <c r="H151" s="26"/>
      <c r="I151" s="26"/>
      <c r="J151" s="26"/>
      <c r="K151" s="26"/>
    </row>
    <row r="152" spans="3:11" x14ac:dyDescent="0.2">
      <c r="C152" s="26"/>
      <c r="F152" s="26"/>
      <c r="G152" s="26"/>
      <c r="H152" s="26"/>
      <c r="I152" s="26"/>
      <c r="J152" s="26"/>
      <c r="K152" s="26"/>
    </row>
    <row r="153" spans="3:11" x14ac:dyDescent="0.2">
      <c r="C153" s="26"/>
      <c r="F153" s="26"/>
      <c r="G153" s="26"/>
      <c r="H153" s="26"/>
      <c r="I153" s="26"/>
      <c r="J153" s="26"/>
      <c r="K153" s="26"/>
    </row>
    <row r="154" spans="3:11" x14ac:dyDescent="0.2">
      <c r="C154" s="26"/>
      <c r="F154" s="26"/>
      <c r="G154" s="26"/>
      <c r="H154" s="26"/>
      <c r="I154" s="26"/>
      <c r="J154" s="26"/>
      <c r="K154" s="26"/>
    </row>
    <row r="155" spans="3:11" x14ac:dyDescent="0.2">
      <c r="C155" s="26"/>
      <c r="F155" s="26"/>
      <c r="G155" s="26"/>
      <c r="H155" s="26"/>
      <c r="I155" s="26"/>
      <c r="J155" s="26"/>
      <c r="K155" s="26"/>
    </row>
    <row r="156" spans="3:11" x14ac:dyDescent="0.2">
      <c r="C156" s="26"/>
      <c r="F156" s="26"/>
      <c r="G156" s="26"/>
      <c r="H156" s="26"/>
      <c r="I156" s="26"/>
      <c r="J156" s="26"/>
      <c r="K156" s="26"/>
    </row>
    <row r="157" spans="3:11" x14ac:dyDescent="0.2">
      <c r="C157" s="26"/>
      <c r="F157" s="26"/>
      <c r="G157" s="26"/>
      <c r="H157" s="26"/>
      <c r="I157" s="26"/>
      <c r="J157" s="26"/>
      <c r="K157" s="26"/>
    </row>
    <row r="158" spans="3:11" x14ac:dyDescent="0.2">
      <c r="C158" s="26"/>
      <c r="F158" s="26"/>
      <c r="G158" s="26"/>
      <c r="H158" s="26"/>
      <c r="I158" s="26"/>
      <c r="J158" s="26"/>
      <c r="K158" s="26"/>
    </row>
    <row r="159" spans="3:11" x14ac:dyDescent="0.2">
      <c r="C159" s="26"/>
      <c r="F159" s="26"/>
      <c r="G159" s="26"/>
      <c r="H159" s="26"/>
      <c r="I159" s="26"/>
      <c r="J159" s="26"/>
      <c r="K159" s="26"/>
    </row>
    <row r="160" spans="3:11" x14ac:dyDescent="0.2">
      <c r="C160" s="26"/>
      <c r="F160" s="26"/>
      <c r="G160" s="26"/>
      <c r="H160" s="26"/>
      <c r="I160" s="26"/>
      <c r="J160" s="26"/>
      <c r="K160" s="26"/>
    </row>
    <row r="161" spans="3:11" x14ac:dyDescent="0.2">
      <c r="C161" s="26"/>
      <c r="F161" s="26"/>
      <c r="G161" s="26"/>
      <c r="H161" s="26"/>
      <c r="I161" s="26"/>
      <c r="J161" s="26"/>
      <c r="K161" s="26"/>
    </row>
    <row r="162" spans="3:11" x14ac:dyDescent="0.2">
      <c r="C162" s="26"/>
      <c r="F162" s="26"/>
      <c r="G162" s="26"/>
      <c r="H162" s="26"/>
      <c r="I162" s="26"/>
      <c r="J162" s="26"/>
      <c r="K162" s="26"/>
    </row>
    <row r="163" spans="3:11" x14ac:dyDescent="0.2">
      <c r="C163" s="26"/>
      <c r="F163" s="26"/>
      <c r="G163" s="26"/>
      <c r="H163" s="26"/>
      <c r="I163" s="26"/>
      <c r="J163" s="26"/>
      <c r="K163" s="26"/>
    </row>
    <row r="164" spans="3:11" x14ac:dyDescent="0.2">
      <c r="C164" s="26"/>
      <c r="F164" s="26"/>
      <c r="G164" s="26"/>
      <c r="H164" s="26"/>
      <c r="I164" s="26"/>
      <c r="J164" s="26"/>
      <c r="K164" s="26"/>
    </row>
    <row r="165" spans="3:11" x14ac:dyDescent="0.2">
      <c r="C165" s="26"/>
      <c r="F165" s="26"/>
      <c r="G165" s="26"/>
      <c r="H165" s="26"/>
      <c r="I165" s="26"/>
      <c r="J165" s="26"/>
      <c r="K165" s="26"/>
    </row>
    <row r="166" spans="3:11" x14ac:dyDescent="0.2">
      <c r="C166" s="26"/>
      <c r="F166" s="26"/>
      <c r="G166" s="26"/>
      <c r="H166" s="26"/>
      <c r="I166" s="26"/>
      <c r="J166" s="26"/>
      <c r="K166" s="26"/>
    </row>
    <row r="167" spans="3:11" x14ac:dyDescent="0.2">
      <c r="C167" s="26"/>
      <c r="F167" s="26"/>
      <c r="G167" s="26"/>
      <c r="H167" s="26"/>
      <c r="I167" s="26"/>
      <c r="J167" s="26"/>
      <c r="K167" s="26"/>
    </row>
    <row r="168" spans="3:11" x14ac:dyDescent="0.2">
      <c r="C168" s="26"/>
      <c r="F168" s="26"/>
      <c r="G168" s="26"/>
      <c r="H168" s="26"/>
      <c r="I168" s="26"/>
      <c r="J168" s="26"/>
      <c r="K168" s="26"/>
    </row>
    <row r="169" spans="3:11" x14ac:dyDescent="0.2">
      <c r="C169" s="26"/>
      <c r="F169" s="26"/>
      <c r="G169" s="26"/>
      <c r="H169" s="26"/>
      <c r="I169" s="26"/>
      <c r="J169" s="26"/>
      <c r="K169" s="26"/>
    </row>
    <row r="170" spans="3:11" x14ac:dyDescent="0.2">
      <c r="C170" s="26"/>
      <c r="F170" s="26"/>
      <c r="G170" s="26"/>
      <c r="H170" s="26"/>
      <c r="I170" s="26"/>
      <c r="J170" s="26"/>
      <c r="K170" s="26"/>
    </row>
    <row r="171" spans="3:11" x14ac:dyDescent="0.2">
      <c r="C171" s="26"/>
      <c r="F171" s="26"/>
      <c r="G171" s="26"/>
      <c r="H171" s="26"/>
      <c r="I171" s="26"/>
      <c r="J171" s="26"/>
      <c r="K171" s="26"/>
    </row>
    <row r="172" spans="3:11" x14ac:dyDescent="0.2">
      <c r="C172" s="26"/>
      <c r="F172" s="26"/>
      <c r="G172" s="26"/>
      <c r="H172" s="26"/>
      <c r="I172" s="26"/>
      <c r="J172" s="26"/>
      <c r="K172" s="26"/>
    </row>
    <row r="173" spans="3:11" x14ac:dyDescent="0.2">
      <c r="C173" s="26"/>
      <c r="F173" s="26"/>
      <c r="G173" s="26"/>
      <c r="H173" s="26"/>
      <c r="I173" s="26"/>
      <c r="J173" s="26"/>
      <c r="K173" s="26"/>
    </row>
    <row r="174" spans="3:11" x14ac:dyDescent="0.2">
      <c r="C174" s="26"/>
      <c r="F174" s="26"/>
      <c r="G174" s="26"/>
      <c r="H174" s="26"/>
      <c r="I174" s="26"/>
      <c r="J174" s="26"/>
      <c r="K174" s="26"/>
    </row>
    <row r="175" spans="3:11" x14ac:dyDescent="0.2">
      <c r="C175" s="26"/>
      <c r="F175" s="26"/>
      <c r="G175" s="26"/>
      <c r="H175" s="26"/>
      <c r="I175" s="26"/>
      <c r="J175" s="26"/>
      <c r="K175" s="26"/>
    </row>
    <row r="176" spans="3:11" x14ac:dyDescent="0.2">
      <c r="C176" s="26"/>
      <c r="F176" s="26"/>
      <c r="G176" s="26"/>
      <c r="H176" s="26"/>
      <c r="I176" s="26"/>
      <c r="J176" s="26"/>
      <c r="K176" s="26"/>
    </row>
    <row r="177" spans="1:11" x14ac:dyDescent="0.2">
      <c r="C177" s="26"/>
      <c r="F177" s="26"/>
      <c r="G177" s="26"/>
      <c r="H177" s="26"/>
      <c r="I177" s="26"/>
      <c r="J177" s="26"/>
      <c r="K177" s="26"/>
    </row>
    <row r="178" spans="1:11" s="28" customFormat="1" x14ac:dyDescent="0.2">
      <c r="A178" s="27"/>
      <c r="B178" s="27"/>
      <c r="C178" s="27"/>
      <c r="E178" s="18"/>
      <c r="F178" s="27"/>
      <c r="G178" s="27"/>
      <c r="H178" s="27"/>
      <c r="I178" s="27"/>
      <c r="J178" s="27"/>
      <c r="K178" s="27"/>
    </row>
  </sheetData>
  <mergeCells count="38">
    <mergeCell ref="AI1:AI2"/>
    <mergeCell ref="AJ1:AJ2"/>
    <mergeCell ref="AK1:AK2"/>
    <mergeCell ref="AL1:AL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178"/>
  <sheetViews>
    <sheetView zoomScaleNormal="100" workbookViewId="0">
      <selection activeCell="K18" sqref="K18"/>
    </sheetView>
  </sheetViews>
  <sheetFormatPr defaultRowHeight="12" x14ac:dyDescent="0.2"/>
  <cols>
    <col min="1" max="1" width="3.28515625" style="25" bestFit="1" customWidth="1"/>
    <col min="2" max="2" width="23.140625" style="25" customWidth="1"/>
    <col min="3" max="3" width="10" style="25" customWidth="1"/>
    <col min="4" max="4" width="10" style="1" customWidth="1"/>
    <col min="5" max="5" width="9.7109375" style="18" bestFit="1" customWidth="1"/>
    <col min="6" max="6" width="7" style="25" bestFit="1" customWidth="1"/>
    <col min="7" max="7" width="6.7109375" style="25" bestFit="1" customWidth="1"/>
    <col min="8" max="8" width="7.5703125" style="25" bestFit="1" customWidth="1"/>
    <col min="9" max="10" width="6.7109375" style="25" bestFit="1" customWidth="1"/>
    <col min="11" max="11" width="6.5703125" style="25" bestFit="1" customWidth="1"/>
    <col min="12" max="12" width="7.42578125" style="1" bestFit="1" customWidth="1"/>
    <col min="13" max="16" width="6.5703125" style="1" bestFit="1" customWidth="1"/>
    <col min="17" max="17" width="7.42578125" style="1" bestFit="1" customWidth="1"/>
    <col min="18" max="18" width="6.5703125" style="1" bestFit="1" customWidth="1"/>
    <col min="19" max="19" width="7.7109375" style="1" bestFit="1" customWidth="1"/>
    <col min="20" max="20" width="9.85546875" style="1" bestFit="1" customWidth="1"/>
    <col min="21" max="21" width="7.5703125" style="1" bestFit="1" customWidth="1"/>
    <col min="22" max="24" width="7.42578125" style="1" bestFit="1" customWidth="1"/>
    <col min="25" max="25" width="6.85546875" style="1" bestFit="1" customWidth="1"/>
    <col min="26" max="26" width="8.42578125" style="1" bestFit="1" customWidth="1"/>
    <col min="27" max="28" width="7.42578125" style="1" bestFit="1" customWidth="1"/>
    <col min="29" max="29" width="6.5703125" style="1" bestFit="1" customWidth="1"/>
    <col min="30" max="31" width="7.42578125" style="1" bestFit="1" customWidth="1"/>
    <col min="32" max="32" width="6.5703125" style="1" bestFit="1" customWidth="1"/>
    <col min="33" max="33" width="8.140625" style="1" bestFit="1" customWidth="1"/>
    <col min="34" max="34" width="6.5703125" style="1" bestFit="1" customWidth="1"/>
    <col min="35" max="35" width="7.85546875" style="1" bestFit="1" customWidth="1"/>
    <col min="36" max="16384" width="9.140625" style="1"/>
  </cols>
  <sheetData>
    <row r="1" spans="1:38" ht="90.75" customHeight="1" x14ac:dyDescent="0.2">
      <c r="A1" s="49" t="s">
        <v>0</v>
      </c>
      <c r="B1" s="49" t="s">
        <v>64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8" t="s">
        <v>9</v>
      </c>
      <c r="L1" s="48" t="s">
        <v>10</v>
      </c>
      <c r="M1" s="48" t="s">
        <v>11</v>
      </c>
      <c r="N1" s="48" t="s">
        <v>12</v>
      </c>
      <c r="O1" s="48" t="s">
        <v>13</v>
      </c>
      <c r="P1" s="48" t="s">
        <v>14</v>
      </c>
      <c r="Q1" s="48" t="s">
        <v>15</v>
      </c>
      <c r="R1" s="51" t="s">
        <v>16</v>
      </c>
      <c r="S1" s="51" t="s">
        <v>17</v>
      </c>
      <c r="T1" s="51" t="s">
        <v>18</v>
      </c>
      <c r="U1" s="51" t="s">
        <v>19</v>
      </c>
      <c r="V1" s="51" t="s">
        <v>20</v>
      </c>
      <c r="W1" s="50" t="s">
        <v>21</v>
      </c>
      <c r="X1" s="50" t="s">
        <v>22</v>
      </c>
      <c r="Y1" s="50" t="s">
        <v>23</v>
      </c>
      <c r="Z1" s="50" t="s">
        <v>24</v>
      </c>
      <c r="AA1" s="50" t="s">
        <v>25</v>
      </c>
      <c r="AB1" s="50" t="s">
        <v>26</v>
      </c>
      <c r="AC1" s="52" t="s">
        <v>27</v>
      </c>
      <c r="AD1" s="52" t="s">
        <v>28</v>
      </c>
      <c r="AE1" s="52" t="s">
        <v>29</v>
      </c>
      <c r="AF1" s="50" t="s">
        <v>30</v>
      </c>
      <c r="AG1" s="50" t="s">
        <v>31</v>
      </c>
      <c r="AH1" s="50" t="s">
        <v>32</v>
      </c>
      <c r="AI1" s="50" t="s">
        <v>33</v>
      </c>
      <c r="AJ1" s="53" t="s">
        <v>55</v>
      </c>
      <c r="AK1" s="53" t="s">
        <v>56</v>
      </c>
      <c r="AL1" s="54" t="s">
        <v>57</v>
      </c>
    </row>
    <row r="2" spans="1:38" s="2" customFormat="1" ht="12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8"/>
      <c r="L2" s="48"/>
      <c r="M2" s="48"/>
      <c r="N2" s="48"/>
      <c r="O2" s="48"/>
      <c r="P2" s="48"/>
      <c r="Q2" s="48"/>
      <c r="R2" s="51"/>
      <c r="S2" s="51"/>
      <c r="T2" s="51"/>
      <c r="U2" s="51"/>
      <c r="V2" s="51"/>
      <c r="W2" s="50"/>
      <c r="X2" s="50"/>
      <c r="Y2" s="50"/>
      <c r="Z2" s="50"/>
      <c r="AA2" s="50"/>
      <c r="AB2" s="50"/>
      <c r="AC2" s="52"/>
      <c r="AD2" s="52"/>
      <c r="AE2" s="52"/>
      <c r="AF2" s="50"/>
      <c r="AG2" s="50"/>
      <c r="AH2" s="50"/>
      <c r="AI2" s="50"/>
      <c r="AJ2" s="53"/>
      <c r="AK2" s="53"/>
      <c r="AL2" s="55"/>
    </row>
    <row r="3" spans="1:38" s="2" customFormat="1" ht="12.75" customHeight="1" x14ac:dyDescent="0.25">
      <c r="A3" s="3">
        <f>A2+1</f>
        <v>1</v>
      </c>
      <c r="B3" s="4" t="s">
        <v>42</v>
      </c>
      <c r="C3" s="5">
        <v>27639</v>
      </c>
      <c r="D3" s="6">
        <v>146.83000000000001</v>
      </c>
      <c r="E3" s="29">
        <f>(PEMBOBOTAN!E11-PEMBOBOTAN!E$20)/PEMBOBOTAN!E$22</f>
        <v>0</v>
      </c>
      <c r="F3" s="29">
        <f>(PEMBOBOTAN!F11-PEMBOBOTAN!F$20)/PEMBOBOTAN!F$22</f>
        <v>0</v>
      </c>
      <c r="G3" s="29">
        <f>(PEMBOBOTAN!G11-PEMBOBOTAN!G$20)/PEMBOBOTAN!G$22</f>
        <v>0</v>
      </c>
      <c r="H3" s="29">
        <f>(PEMBOBOTAN!H11-PEMBOBOTAN!H$20)/PEMBOBOTAN!H$22</f>
        <v>0</v>
      </c>
      <c r="I3" s="29">
        <f>(PEMBOBOTAN!I11-PEMBOBOTAN!I$20)/PEMBOBOTAN!I$22</f>
        <v>0</v>
      </c>
      <c r="J3" s="29">
        <f>(PEMBOBOTAN!J11-PEMBOBOTAN!J$20)/PEMBOBOTAN!J$22</f>
        <v>0</v>
      </c>
      <c r="K3" s="29">
        <f>(PEMBOBOTAN!K11-PEMBOBOTAN!K$20)/PEMBOBOTAN!K$22</f>
        <v>3.645701474408777</v>
      </c>
      <c r="L3" s="29">
        <f>(PEMBOBOTAN!L11-PEMBOBOTAN!L$20)/PEMBOBOTAN!L$22</f>
        <v>2.8419928002940256</v>
      </c>
      <c r="M3" s="29">
        <f>(PEMBOBOTAN!M11-PEMBOBOTAN!M$20)/PEMBOBOTAN!M$22</f>
        <v>4.3943537440204121</v>
      </c>
      <c r="N3" s="29">
        <f>(PEMBOBOTAN!N11-PEMBOBOTAN!N$20)/PEMBOBOTAN!N$22</f>
        <v>1.4209964001470128</v>
      </c>
      <c r="O3" s="29">
        <f>(PEMBOBOTAN!O11-PEMBOBOTAN!O$20)/PEMBOBOTAN!O$22</f>
        <v>4.2732738696715176</v>
      </c>
      <c r="P3" s="29">
        <f>(PEMBOBOTAN!P11-PEMBOBOTAN!P$20)/PEMBOBOTAN!P$22</f>
        <v>1.6201851746019649</v>
      </c>
      <c r="Q3" s="29">
        <f>(PEMBOBOTAN!Q11-PEMBOBOTAN!Q$20)/PEMBOBOTAN!Q$22</f>
        <v>3.8729833462074166</v>
      </c>
      <c r="R3" s="29">
        <f>(PEMBOBOTAN!R11-PEMBOBOTAN!R$20)/PEMBOBOTAN!R$22</f>
        <v>3.2289269808573531</v>
      </c>
      <c r="S3" s="29">
        <f>(PEMBOBOTAN!S11-PEMBOBOTAN!S$20)/PEMBOBOTAN!S$22</f>
        <v>3.4569207692423727</v>
      </c>
      <c r="T3" s="29">
        <f>(PEMBOBOTAN!T11-PEMBOBOTAN!T$20)/PEMBOBOTAN!T$22</f>
        <v>3.4542463985387872</v>
      </c>
      <c r="U3" s="29">
        <f>(PEMBOBOTAN!U11-PEMBOBOTAN!U$20)/PEMBOBOTAN!U$22</f>
        <v>2.8419928002940256</v>
      </c>
      <c r="V3" s="29">
        <f>(PEMBOBOTAN!V11-PEMBOBOTAN!V$20)/PEMBOBOTAN!V$22</f>
        <v>3.3691766577832265</v>
      </c>
      <c r="W3" s="29">
        <f>(PEMBOBOTAN!W11-PEMBOBOTAN!W$20)/PEMBOBOTAN!W$22</f>
        <v>3.8729833462074166</v>
      </c>
      <c r="X3" s="29">
        <f>(PEMBOBOTAN!X11-PEMBOBOTAN!X$20)/PEMBOBOTAN!X$22</f>
        <v>3.8729833462074166</v>
      </c>
      <c r="Y3" s="29">
        <f>(PEMBOBOTAN!Y11-PEMBOBOTAN!Y$20)/PEMBOBOTAN!Y$22</f>
        <v>3.8729833462074139</v>
      </c>
      <c r="Z3" s="29">
        <f>(PEMBOBOTAN!Z11-PEMBOBOTAN!Z$20)/PEMBOBOTAN!Z$22</f>
        <v>4.6772730667032878</v>
      </c>
      <c r="AA3" s="29">
        <f>(PEMBOBOTAN!AA11-PEMBOBOTAN!AA$20)/PEMBOBOTAN!AA$22</f>
        <v>3.822132343623637</v>
      </c>
      <c r="AB3" s="29">
        <f>(PEMBOBOTAN!AB11-PEMBOBOTAN!AB$20)/PEMBOBOTAN!AB$22</f>
        <v>0</v>
      </c>
      <c r="AC3" s="29">
        <f>(PEMBOBOTAN!AC11-PEMBOBOTAN!AC$20)/PEMBOBOTAN!AC$22</f>
        <v>2.7278095391522044</v>
      </c>
      <c r="AD3" s="29">
        <f>(PEMBOBOTAN!AD11-PEMBOBOTAN!AD$20)/PEMBOBOTAN!AD$22</f>
        <v>4.0071306927350872</v>
      </c>
      <c r="AE3" s="29">
        <f>(PEMBOBOTAN!AE11-PEMBOBOTAN!AE$20)/PEMBOBOTAN!AE$22</f>
        <v>4.010003112909339</v>
      </c>
      <c r="AF3" s="29">
        <f>(PEMBOBOTAN!AF11-PEMBOBOTAN!AF$20)/PEMBOBOTAN!AF$22</f>
        <v>3.9759967537554166</v>
      </c>
      <c r="AG3" s="29">
        <f>(PEMBOBOTAN!AG11-PEMBOBOTAN!AG$20)/PEMBOBOTAN!AG$22</f>
        <v>3.817111728096001</v>
      </c>
      <c r="AH3" s="29">
        <f>(PEMBOBOTAN!AH11-PEMBOBOTAN!AH$20)/PEMBOBOTAN!AH$22</f>
        <v>2.1787233516529749</v>
      </c>
      <c r="AI3" s="29">
        <f>(PEMBOBOTAN!AI11-PEMBOBOTAN!AI$20)/PEMBOBOTAN!AI$22</f>
        <v>4.2194720827433301</v>
      </c>
      <c r="AJ3" s="36">
        <f t="shared" ref="AJ3:AJ17" si="0">SUM(E3:AI3)</f>
        <v>83.475353126060412</v>
      </c>
      <c r="AK3" s="39">
        <f t="shared" ref="AK3:AK17" si="1">COUNTIF(K3:AJ3,"&gt;0")</f>
        <v>25</v>
      </c>
      <c r="AL3" s="40" t="str">
        <f t="shared" ref="AL3:AL17" si="2">IF(AJ3&gt;AJ$20+AJ$21,"Hirarki 1",IF(AJ3&gt;=AJ$20,"Hirarki 2","Hirarki 3"))</f>
        <v>Hirarki 1</v>
      </c>
    </row>
    <row r="4" spans="1:38" s="2" customFormat="1" ht="12.75" customHeight="1" x14ac:dyDescent="0.25">
      <c r="A4" s="3">
        <f>A3+1</f>
        <v>2</v>
      </c>
      <c r="B4" s="4" t="s">
        <v>43</v>
      </c>
      <c r="C4" s="5">
        <v>4440</v>
      </c>
      <c r="D4" s="6">
        <v>235.01</v>
      </c>
      <c r="E4" s="29">
        <f>(PEMBOBOTAN!E12-PEMBOBOTAN!E$20)/PEMBOBOTAN!E$22</f>
        <v>2.490771818885865</v>
      </c>
      <c r="F4" s="29">
        <f>(PEMBOBOTAN!F12-PEMBOBOTAN!F$20)/PEMBOBOTAN!F$22</f>
        <v>3.4179601714943124</v>
      </c>
      <c r="G4" s="29">
        <f>(PEMBOBOTAN!G12-PEMBOBOTAN!G$20)/PEMBOBOTAN!G$22</f>
        <v>1.3505454736385931</v>
      </c>
      <c r="H4" s="29">
        <f>(PEMBOBOTAN!H12-PEMBOBOTAN!H$20)/PEMBOBOTAN!H$22</f>
        <v>3.4151186228022778</v>
      </c>
      <c r="I4" s="29">
        <f>(PEMBOBOTAN!I12-PEMBOBOTAN!I$20)/PEMBOBOTAN!I$22</f>
        <v>3.4179601714943124</v>
      </c>
      <c r="J4" s="29">
        <f>(PEMBOBOTAN!J12-PEMBOBOTAN!J$20)/PEMBOBOTAN!J$22</f>
        <v>3.4314762569343902</v>
      </c>
      <c r="K4" s="29">
        <f>(PEMBOBOTAN!K12-PEMBOBOTAN!K$20)/PEMBOBOTAN!K$22</f>
        <v>1.8228507372043885</v>
      </c>
      <c r="L4" s="29">
        <f>(PEMBOBOTAN!L12-PEMBOBOTAN!L$20)/PEMBOBOTAN!L$22</f>
        <v>0</v>
      </c>
      <c r="M4" s="29">
        <f>(PEMBOBOTAN!M12-PEMBOBOTAN!M$20)/PEMBOBOTAN!M$22</f>
        <v>2.1971768720102061</v>
      </c>
      <c r="N4" s="29">
        <f>(PEMBOBOTAN!N12-PEMBOBOTAN!N$20)/PEMBOBOTAN!N$22</f>
        <v>1.4209964001470128</v>
      </c>
      <c r="O4" s="29">
        <f>(PEMBOBOTAN!O12-PEMBOBOTAN!O$20)/PEMBOBOTAN!O$22</f>
        <v>1.4244246232238391</v>
      </c>
      <c r="P4" s="29">
        <f>(PEMBOBOTAN!P12-PEMBOBOTAN!P$20)/PEMBOBOTAN!P$22</f>
        <v>0</v>
      </c>
      <c r="Q4" s="29">
        <f>(PEMBOBOTAN!Q12-PEMBOBOTAN!Q$20)/PEMBOBOTAN!Q$22</f>
        <v>0</v>
      </c>
      <c r="R4" s="29">
        <f>(PEMBOBOTAN!R12-PEMBOBOTAN!R$20)/PEMBOBOTAN!R$22</f>
        <v>3.1047374815936086</v>
      </c>
      <c r="S4" s="29">
        <f>(PEMBOBOTAN!S12-PEMBOBOTAN!S$20)/PEMBOBOTAN!S$22</f>
        <v>2.2545135451580691</v>
      </c>
      <c r="T4" s="29">
        <f>(PEMBOBOTAN!T12-PEMBOBOTAN!T$20)/PEMBOBOTAN!T$22</f>
        <v>0</v>
      </c>
      <c r="U4" s="29">
        <f>(PEMBOBOTAN!U12-PEMBOBOTAN!U$20)/PEMBOBOTAN!U$22</f>
        <v>0</v>
      </c>
      <c r="V4" s="29">
        <f>(PEMBOBOTAN!V12-PEMBOBOTAN!V$20)/PEMBOBOTAN!V$22</f>
        <v>0</v>
      </c>
      <c r="W4" s="29">
        <f>(PEMBOBOTAN!W12-PEMBOBOTAN!W$20)/PEMBOBOTAN!W$22</f>
        <v>0</v>
      </c>
      <c r="X4" s="29">
        <f>(PEMBOBOTAN!X12-PEMBOBOTAN!X$20)/PEMBOBOTAN!X$22</f>
        <v>0</v>
      </c>
      <c r="Y4" s="29">
        <f>(PEMBOBOTAN!Y12-PEMBOBOTAN!Y$20)/PEMBOBOTAN!Y$22</f>
        <v>3.8729833462074139</v>
      </c>
      <c r="Z4" s="29">
        <f>(PEMBOBOTAN!Z12-PEMBOBOTAN!Z$20)/PEMBOBOTAN!Z$22</f>
        <v>1.4882232484965008</v>
      </c>
      <c r="AA4" s="29">
        <f>(PEMBOBOTAN!AA12-PEMBOBOTAN!AA$20)/PEMBOBOTAN!AA$22</f>
        <v>0</v>
      </c>
      <c r="AB4" s="29">
        <f>(PEMBOBOTAN!AB12-PEMBOBOTAN!AB$20)/PEMBOBOTAN!AB$22</f>
        <v>2</v>
      </c>
      <c r="AC4" s="29">
        <f>(PEMBOBOTAN!AC12-PEMBOBOTAN!AC$20)/PEMBOBOTAN!AC$22</f>
        <v>0.90926984638406816</v>
      </c>
      <c r="AD4" s="29">
        <f>(PEMBOBOTAN!AD12-PEMBOBOTAN!AD$20)/PEMBOBOTAN!AD$22</f>
        <v>0.28305216804638428</v>
      </c>
      <c r="AE4" s="29">
        <f>(PEMBOBOTAN!AE12-PEMBOBOTAN!AE$20)/PEMBOBOTAN!AE$22</f>
        <v>0.12030009338728018</v>
      </c>
      <c r="AF4" s="29">
        <f>(PEMBOBOTAN!AF12-PEMBOBOTAN!AF$20)/PEMBOBOTAN!AF$22</f>
        <v>0</v>
      </c>
      <c r="AG4" s="29">
        <f>(PEMBOBOTAN!AG12-PEMBOBOTAN!AG$20)/PEMBOBOTAN!AG$22</f>
        <v>0</v>
      </c>
      <c r="AH4" s="29">
        <f>(PEMBOBOTAN!AH12-PEMBOBOTAN!AH$20)/PEMBOBOTAN!AH$22</f>
        <v>2.6144680219835701</v>
      </c>
      <c r="AI4" s="29">
        <f>(PEMBOBOTAN!AI12-PEMBOBOTAN!AI$20)/PEMBOBOTAN!AI$22</f>
        <v>0.70324534712388831</v>
      </c>
      <c r="AJ4" s="36">
        <f t="shared" si="0"/>
        <v>41.740074246215983</v>
      </c>
      <c r="AK4" s="39">
        <f t="shared" si="1"/>
        <v>15</v>
      </c>
      <c r="AL4" s="40" t="str">
        <f t="shared" si="2"/>
        <v>Hirarki 2</v>
      </c>
    </row>
    <row r="5" spans="1:38" s="2" customFormat="1" ht="12.75" customHeight="1" x14ac:dyDescent="0.25">
      <c r="A5" s="3">
        <f>A4+1</f>
        <v>3</v>
      </c>
      <c r="B5" s="4" t="s">
        <v>36</v>
      </c>
      <c r="C5" s="5">
        <v>7682</v>
      </c>
      <c r="D5" s="6">
        <v>211.47</v>
      </c>
      <c r="E5" s="29">
        <f>(PEMBOBOTAN!E5-PEMBOBOTAN!E$20)/PEMBOBOTAN!E$22</f>
        <v>1.0736085426232176</v>
      </c>
      <c r="F5" s="29">
        <f>(PEMBOBOTAN!F5-PEMBOBOTAN!F$20)/PEMBOBOTAN!F$22</f>
        <v>1.1393200571647706</v>
      </c>
      <c r="G5" s="29">
        <f>(PEMBOBOTAN!G5-PEMBOBOTAN!G$20)/PEMBOBOTAN!G$22</f>
        <v>0</v>
      </c>
      <c r="H5" s="29">
        <f>(PEMBOBOTAN!H5-PEMBOBOTAN!H$20)/PEMBOBOTAN!H$22</f>
        <v>1.0570605261054669</v>
      </c>
      <c r="I5" s="29">
        <f>(PEMBOBOTAN!I5-PEMBOBOTAN!I$20)/PEMBOBOTAN!I$22</f>
        <v>1.1393200571647706</v>
      </c>
      <c r="J5" s="29">
        <f>(PEMBOBOTAN!J5-PEMBOBOTAN!J$20)/PEMBOBOTAN!J$22</f>
        <v>0.55761489175183843</v>
      </c>
      <c r="K5" s="29">
        <f>(PEMBOBOTAN!K5-PEMBOBOTAN!K$20)/PEMBOBOTAN!K$22</f>
        <v>2.9165611795270219</v>
      </c>
      <c r="L5" s="29">
        <f>(PEMBOBOTAN!L5-PEMBOBOTAN!L$20)/PEMBOBOTAN!L$22</f>
        <v>0</v>
      </c>
      <c r="M5" s="29">
        <f>(PEMBOBOTAN!M5-PEMBOBOTAN!M$20)/PEMBOBOTAN!M$22</f>
        <v>2.1971768720102061</v>
      </c>
      <c r="N5" s="29">
        <f>(PEMBOBOTAN!N5-PEMBOBOTAN!N$20)/PEMBOBOTAN!N$22</f>
        <v>4.2629892004410381</v>
      </c>
      <c r="O5" s="29">
        <f>(PEMBOBOTAN!O5-PEMBOBOTAN!O$20)/PEMBOBOTAN!O$22</f>
        <v>1.4244246232238391</v>
      </c>
      <c r="P5" s="29">
        <f>(PEMBOBOTAN!P5-PEMBOBOTAN!P$20)/PEMBOBOTAN!P$22</f>
        <v>3.2403703492039297</v>
      </c>
      <c r="Q5" s="29">
        <f>(PEMBOBOTAN!Q5-PEMBOBOTAN!Q$20)/PEMBOBOTAN!Q$22</f>
        <v>0</v>
      </c>
      <c r="R5" s="29">
        <f>(PEMBOBOTAN!R5-PEMBOBOTAN!R$20)/PEMBOBOTAN!R$22</f>
        <v>1.1177054933736992</v>
      </c>
      <c r="S5" s="29">
        <f>(PEMBOBOTAN!S5-PEMBOBOTAN!S$20)/PEMBOBOTAN!S$22</f>
        <v>0.75150451505268967</v>
      </c>
      <c r="T5" s="29">
        <f>(PEMBOBOTAN!T5-PEMBOBOTAN!T$20)/PEMBOBOTAN!T$22</f>
        <v>2.0725478391232723</v>
      </c>
      <c r="U5" s="29">
        <f>(PEMBOBOTAN!U5-PEMBOBOTAN!U$20)/PEMBOBOTAN!U$22</f>
        <v>2.8419928002940256</v>
      </c>
      <c r="V5" s="29">
        <f>(PEMBOBOTAN!V5-PEMBOBOTAN!V$20)/PEMBOBOTAN!V$22</f>
        <v>1.6845883288916133</v>
      </c>
      <c r="W5" s="29">
        <f>(PEMBOBOTAN!W5-PEMBOBOTAN!W$20)/PEMBOBOTAN!W$22</f>
        <v>0</v>
      </c>
      <c r="X5" s="29">
        <f>(PEMBOBOTAN!X5-PEMBOBOTAN!X$20)/PEMBOBOTAN!X$22</f>
        <v>0</v>
      </c>
      <c r="Y5" s="29">
        <f>(PEMBOBOTAN!Y5-PEMBOBOTAN!Y$20)/PEMBOBOTAN!Y$22</f>
        <v>3.8729833462074139</v>
      </c>
      <c r="Z5" s="29">
        <f>(PEMBOBOTAN!Z5-PEMBOBOTAN!Z$20)/PEMBOBOTAN!Z$22</f>
        <v>2.126033212137858</v>
      </c>
      <c r="AA5" s="29">
        <f>(PEMBOBOTAN!AA5-PEMBOBOTAN!AA$20)/PEMBOBOTAN!AA$22</f>
        <v>0</v>
      </c>
      <c r="AB5" s="29">
        <f>(PEMBOBOTAN!AB5-PEMBOBOTAN!AB$20)/PEMBOBOTAN!AB$22</f>
        <v>0</v>
      </c>
      <c r="AC5" s="29">
        <f>(PEMBOBOTAN!AC5-PEMBOBOTAN!AC$20)/PEMBOBOTAN!AC$22</f>
        <v>1.8185396927681363</v>
      </c>
      <c r="AD5" s="29">
        <f>(PEMBOBOTAN!AD5-PEMBOBOTAN!AD$20)/PEMBOBOTAN!AD$22</f>
        <v>0.17760136034282936</v>
      </c>
      <c r="AE5" s="29">
        <f>(PEMBOBOTAN!AE5-PEMBOBOTAN!AE$20)/PEMBOBOTAN!AE$22</f>
        <v>0.96240074709824142</v>
      </c>
      <c r="AF5" s="29">
        <f>(PEMBOBOTAN!AF5-PEMBOBOTAN!AF$20)/PEMBOBOTAN!AF$22</f>
        <v>1.3253322512518055</v>
      </c>
      <c r="AG5" s="29">
        <f>(PEMBOBOTAN!AG5-PEMBOBOTAN!AG$20)/PEMBOBOTAN!AG$22</f>
        <v>0</v>
      </c>
      <c r="AH5" s="29">
        <f>(PEMBOBOTAN!AH5-PEMBOBOTAN!AH$20)/PEMBOBOTAN!AH$22</f>
        <v>2.1787233516529749</v>
      </c>
      <c r="AI5" s="29">
        <f>(PEMBOBOTAN!AI5-PEMBOBOTAN!AI$20)/PEMBOBOTAN!AI$22</f>
        <v>0.52743401034291626</v>
      </c>
      <c r="AJ5" s="36">
        <f t="shared" si="0"/>
        <v>40.465833247753572</v>
      </c>
      <c r="AK5" s="39">
        <f t="shared" si="1"/>
        <v>19</v>
      </c>
      <c r="AL5" s="40" t="str">
        <f t="shared" si="2"/>
        <v>Hirarki 2</v>
      </c>
    </row>
    <row r="6" spans="1:38" s="2" customFormat="1" ht="12.75" customHeight="1" x14ac:dyDescent="0.25">
      <c r="A6" s="3">
        <f>A5+1</f>
        <v>4</v>
      </c>
      <c r="B6" s="4" t="s">
        <v>45</v>
      </c>
      <c r="C6" s="5">
        <v>2586</v>
      </c>
      <c r="D6" s="6">
        <v>233.99</v>
      </c>
      <c r="E6" s="29">
        <f>(PEMBOBOTAN!E14-PEMBOBOTAN!E$20)/PEMBOBOTAN!E$22</f>
        <v>1.5567323868036658</v>
      </c>
      <c r="F6" s="29">
        <f>(PEMBOBOTAN!F14-PEMBOBOTAN!F$20)/PEMBOBOTAN!F$22</f>
        <v>2.6137342487897679</v>
      </c>
      <c r="G6" s="29">
        <f>(PEMBOBOTAN!G14-PEMBOBOTAN!G$20)/PEMBOBOTAN!G$22</f>
        <v>0.63555081112404377</v>
      </c>
      <c r="H6" s="29">
        <f>(PEMBOBOTAN!H14-PEMBOBOTAN!H$20)/PEMBOBOTAN!H$22</f>
        <v>2.6115612997899773</v>
      </c>
      <c r="I6" s="29">
        <f>(PEMBOBOTAN!I14-PEMBOBOTAN!I$20)/PEMBOBOTAN!I$22</f>
        <v>2.6137342487897679</v>
      </c>
      <c r="J6" s="29">
        <f>(PEMBOBOTAN!J14-PEMBOBOTAN!J$20)/PEMBOBOTAN!J$22</f>
        <v>2.6240700788321805</v>
      </c>
      <c r="K6" s="29">
        <f>(PEMBOBOTAN!K14-PEMBOBOTAN!K$20)/PEMBOBOTAN!K$22</f>
        <v>1.4582805897635109</v>
      </c>
      <c r="L6" s="29">
        <f>(PEMBOBOTAN!L14-PEMBOBOTAN!L$20)/PEMBOBOTAN!L$22</f>
        <v>0</v>
      </c>
      <c r="M6" s="29">
        <f>(PEMBOBOTAN!M14-PEMBOBOTAN!M$20)/PEMBOBOTAN!M$22</f>
        <v>1.098588436005103</v>
      </c>
      <c r="N6" s="29">
        <f>(PEMBOBOTAN!N14-PEMBOBOTAN!N$20)/PEMBOBOTAN!N$22</f>
        <v>1.4209964001470128</v>
      </c>
      <c r="O6" s="29">
        <f>(PEMBOBOTAN!O14-PEMBOBOTAN!O$20)/PEMBOBOTAN!O$22</f>
        <v>0.71221231161191956</v>
      </c>
      <c r="P6" s="29">
        <f>(PEMBOBOTAN!P14-PEMBOBOTAN!P$20)/PEMBOBOTAN!P$22</f>
        <v>0</v>
      </c>
      <c r="Q6" s="29">
        <f>(PEMBOBOTAN!Q14-PEMBOBOTAN!Q$20)/PEMBOBOTAN!Q$22</f>
        <v>0</v>
      </c>
      <c r="R6" s="29">
        <f>(PEMBOBOTAN!R14-PEMBOBOTAN!R$20)/PEMBOBOTAN!R$22</f>
        <v>0.49675799705497736</v>
      </c>
      <c r="S6" s="29">
        <f>(PEMBOBOTAN!S14-PEMBOBOTAN!S$20)/PEMBOBOTAN!S$22</f>
        <v>1.5030090301053793</v>
      </c>
      <c r="T6" s="29">
        <f>(PEMBOBOTAN!T14-PEMBOBOTAN!T$20)/PEMBOBOTAN!T$22</f>
        <v>0</v>
      </c>
      <c r="U6" s="29">
        <f>(PEMBOBOTAN!U14-PEMBOBOTAN!U$20)/PEMBOBOTAN!U$22</f>
        <v>0</v>
      </c>
      <c r="V6" s="29">
        <f>(PEMBOBOTAN!V14-PEMBOBOTAN!V$20)/PEMBOBOTAN!V$22</f>
        <v>0</v>
      </c>
      <c r="W6" s="29">
        <f>(PEMBOBOTAN!W14-PEMBOBOTAN!W$20)/PEMBOBOTAN!W$22</f>
        <v>0</v>
      </c>
      <c r="X6" s="29">
        <f>(PEMBOBOTAN!X14-PEMBOBOTAN!X$20)/PEMBOBOTAN!X$22</f>
        <v>0</v>
      </c>
      <c r="Y6" s="29">
        <f>(PEMBOBOTAN!Y14-PEMBOBOTAN!Y$20)/PEMBOBOTAN!Y$22</f>
        <v>3.8729833462074139</v>
      </c>
      <c r="Z6" s="29">
        <f>(PEMBOBOTAN!Z14-PEMBOBOTAN!Z$20)/PEMBOBOTAN!Z$22</f>
        <v>1.4882232484965008</v>
      </c>
      <c r="AA6" s="29">
        <f>(PEMBOBOTAN!AA14-PEMBOBOTAN!AA$20)/PEMBOBOTAN!AA$22</f>
        <v>0</v>
      </c>
      <c r="AB6" s="29">
        <f>(PEMBOBOTAN!AB14-PEMBOBOTAN!AB$20)/PEMBOBOTAN!AB$22</f>
        <v>1</v>
      </c>
      <c r="AC6" s="29">
        <f>(PEMBOBOTAN!AC14-PEMBOBOTAN!AC$20)/PEMBOBOTAN!AC$22</f>
        <v>0</v>
      </c>
      <c r="AD6" s="29">
        <f>(PEMBOBOTAN!AD14-PEMBOBOTAN!AD$20)/PEMBOBOTAN!AD$22</f>
        <v>5.5500425107134176E-2</v>
      </c>
      <c r="AE6" s="29">
        <f>(PEMBOBOTAN!AE14-PEMBOBOTAN!AE$20)/PEMBOBOTAN!AE$22</f>
        <v>0.24060018677456035</v>
      </c>
      <c r="AF6" s="29">
        <f>(PEMBOBOTAN!AF14-PEMBOBOTAN!AF$20)/PEMBOBOTAN!AF$22</f>
        <v>0.22088870854196757</v>
      </c>
      <c r="AG6" s="29">
        <f>(PEMBOBOTAN!AG14-PEMBOBOTAN!AG$20)/PEMBOBOTAN!AG$22</f>
        <v>0</v>
      </c>
      <c r="AH6" s="29">
        <f>(PEMBOBOTAN!AH14-PEMBOBOTAN!AH$20)/PEMBOBOTAN!AH$22</f>
        <v>2.4692197985400384</v>
      </c>
      <c r="AI6" s="29">
        <f>(PEMBOBOTAN!AI14-PEMBOBOTAN!AI$20)/PEMBOBOTAN!AI$22</f>
        <v>0.70324534712388831</v>
      </c>
      <c r="AJ6" s="36">
        <f t="shared" si="0"/>
        <v>29.39588889960881</v>
      </c>
      <c r="AK6" s="39">
        <f t="shared" si="1"/>
        <v>15</v>
      </c>
      <c r="AL6" s="40" t="str">
        <f t="shared" si="2"/>
        <v>Hirarki 2</v>
      </c>
    </row>
    <row r="7" spans="1:38" s="2" customFormat="1" ht="12.75" customHeight="1" x14ac:dyDescent="0.25">
      <c r="A7" s="3">
        <v>1</v>
      </c>
      <c r="B7" s="4" t="s">
        <v>34</v>
      </c>
      <c r="C7" s="5">
        <v>3502</v>
      </c>
      <c r="D7" s="6">
        <v>14.33</v>
      </c>
      <c r="E7" s="29">
        <f>(PEMBOBOTAN!E3-PEMBOBOTAN!E$20)/PEMBOBOTAN!E$22</f>
        <v>0.44798054296508366</v>
      </c>
      <c r="F7" s="29">
        <f>(PEMBOBOTAN!F3-PEMBOBOTAN!F$20)/PEMBOBOTAN!F$22</f>
        <v>0.44477960189615673</v>
      </c>
      <c r="G7" s="29">
        <f>(PEMBOBOTAN!G3-PEMBOBOTAN!G$20)/PEMBOBOTAN!G$22</f>
        <v>0</v>
      </c>
      <c r="H7" s="29">
        <f>(PEMBOBOTAN!H3-PEMBOBOTAN!H$20)/PEMBOBOTAN!H$22</f>
        <v>0.44440983079509122</v>
      </c>
      <c r="I7" s="29">
        <f>(PEMBOBOTAN!I3-PEMBOBOTAN!I$20)/PEMBOBOTAN!I$22</f>
        <v>0.44477960189615673</v>
      </c>
      <c r="J7" s="29">
        <f>(PEMBOBOTAN!J3-PEMBOBOTAN!J$20)/PEMBOBOTAN!J$22</f>
        <v>0.44653845185332403</v>
      </c>
      <c r="K7" s="29">
        <f>(PEMBOBOTAN!K3-PEMBOBOTAN!K$20)/PEMBOBOTAN!K$22</f>
        <v>0.72914029488175547</v>
      </c>
      <c r="L7" s="29">
        <f>(PEMBOBOTAN!L3-PEMBOBOTAN!L$20)/PEMBOBOTAN!L$22</f>
        <v>2.8419928002940256</v>
      </c>
      <c r="M7" s="29">
        <f>(PEMBOBOTAN!M3-PEMBOBOTAN!M$20)/PEMBOBOTAN!M$22</f>
        <v>1.098588436005103</v>
      </c>
      <c r="N7" s="29">
        <f>(PEMBOBOTAN!N3-PEMBOBOTAN!N$20)/PEMBOBOTAN!N$22</f>
        <v>1.4209964001470128</v>
      </c>
      <c r="O7" s="29">
        <f>(PEMBOBOTAN!O3-PEMBOBOTAN!O$20)/PEMBOBOTAN!O$22</f>
        <v>0.71221231161191956</v>
      </c>
      <c r="P7" s="29">
        <f>(PEMBOBOTAN!P3-PEMBOBOTAN!P$20)/PEMBOBOTAN!P$22</f>
        <v>1.6201851746019649</v>
      </c>
      <c r="Q7" s="29">
        <f>(PEMBOBOTAN!Q3-PEMBOBOTAN!Q$20)/PEMBOBOTAN!Q$22</f>
        <v>0</v>
      </c>
      <c r="R7" s="29">
        <f>(PEMBOBOTAN!R3-PEMBOBOTAN!R$20)/PEMBOBOTAN!R$22</f>
        <v>0.12418949926374434</v>
      </c>
      <c r="S7" s="29">
        <f>(PEMBOBOTAN!S3-PEMBOBOTAN!S$20)/PEMBOBOTAN!S$22</f>
        <v>1.9539117391369931</v>
      </c>
      <c r="T7" s="29">
        <f>(PEMBOBOTAN!T3-PEMBOBOTAN!T$20)/PEMBOBOTAN!T$22</f>
        <v>0</v>
      </c>
      <c r="U7" s="29">
        <f>(PEMBOBOTAN!U3-PEMBOBOTAN!U$20)/PEMBOBOTAN!U$22</f>
        <v>0</v>
      </c>
      <c r="V7" s="29">
        <f>(PEMBOBOTAN!V3-PEMBOBOTAN!V$20)/PEMBOBOTAN!V$22</f>
        <v>1.6845883288916133</v>
      </c>
      <c r="W7" s="29">
        <f>(PEMBOBOTAN!W3-PEMBOBOTAN!W$20)/PEMBOBOTAN!W$22</f>
        <v>0</v>
      </c>
      <c r="X7" s="29">
        <f>(PEMBOBOTAN!X3-PEMBOBOTAN!X$20)/PEMBOBOTAN!X$22</f>
        <v>0</v>
      </c>
      <c r="Y7" s="29">
        <f>(PEMBOBOTAN!Y3-PEMBOBOTAN!Y$20)/PEMBOBOTAN!Y$22</f>
        <v>3.8729833462074139</v>
      </c>
      <c r="Z7" s="29">
        <f>(PEMBOBOTAN!Z3-PEMBOBOTAN!Z$20)/PEMBOBOTAN!Z$22</f>
        <v>1.7008265697102865</v>
      </c>
      <c r="AA7" s="29">
        <f>(PEMBOBOTAN!AA3-PEMBOBOTAN!AA$20)/PEMBOBOTAN!AA$22</f>
        <v>0</v>
      </c>
      <c r="AB7" s="29">
        <f>(PEMBOBOTAN!AB3-PEMBOBOTAN!AB$20)/PEMBOBOTAN!AB$22</f>
        <v>2</v>
      </c>
      <c r="AC7" s="29">
        <f>(PEMBOBOTAN!AC3-PEMBOBOTAN!AC$20)/PEMBOBOTAN!AC$22</f>
        <v>0.90926984638406816</v>
      </c>
      <c r="AD7" s="29">
        <f>(PEMBOBOTAN!AD3-PEMBOBOTAN!AD$20)/PEMBOBOTAN!AD$22</f>
        <v>0.18870144536425618</v>
      </c>
      <c r="AE7" s="29">
        <f>(PEMBOBOTAN!AE3-PEMBOBOTAN!AE$20)/PEMBOBOTAN!AE$22</f>
        <v>0.36090028016184056</v>
      </c>
      <c r="AF7" s="29">
        <f>(PEMBOBOTAN!AF3-PEMBOBOTAN!AF$20)/PEMBOBOTAN!AF$22</f>
        <v>0.88355483416787028</v>
      </c>
      <c r="AG7" s="29">
        <f>(PEMBOBOTAN!AG3-PEMBOBOTAN!AG$20)/PEMBOBOTAN!AG$22</f>
        <v>0.76342234561920019</v>
      </c>
      <c r="AH7" s="29">
        <f>(PEMBOBOTAN!AH3-PEMBOBOTAN!AH$20)/PEMBOBOTAN!AH$22</f>
        <v>1.307234010991785</v>
      </c>
      <c r="AI7" s="29">
        <f>(PEMBOBOTAN!AI3-PEMBOBOTAN!AI$20)/PEMBOBOTAN!AI$22</f>
        <v>0.70324534712388831</v>
      </c>
      <c r="AJ7" s="36">
        <f t="shared" si="0"/>
        <v>27.104431039970553</v>
      </c>
      <c r="AK7" s="39">
        <f t="shared" si="1"/>
        <v>20</v>
      </c>
      <c r="AL7" s="40" t="str">
        <f t="shared" si="2"/>
        <v>Hirarki 2</v>
      </c>
    </row>
    <row r="8" spans="1:38" s="2" customFormat="1" ht="12.75" customHeight="1" x14ac:dyDescent="0.25">
      <c r="A8" s="3">
        <f t="shared" ref="A8:A17" si="3">A7+1</f>
        <v>2</v>
      </c>
      <c r="B8" s="4" t="s">
        <v>44</v>
      </c>
      <c r="C8" s="5">
        <v>3022</v>
      </c>
      <c r="D8" s="6">
        <v>172.71</v>
      </c>
      <c r="E8" s="29">
        <f>(PEMBOBOTAN!E13-PEMBOBOTAN!E$20)/PEMBOBOTAN!E$22</f>
        <v>3.891830967009164</v>
      </c>
      <c r="F8" s="29">
        <f>(PEMBOBOTAN!F13-PEMBOBOTAN!F$20)/PEMBOBOTAN!F$22</f>
        <v>2.4685267905236699</v>
      </c>
      <c r="G8" s="29">
        <f>(PEMBOBOTAN!G13-PEMBOBOTAN!G$20)/PEMBOBOTAN!G$22</f>
        <v>0.6002424327282635</v>
      </c>
      <c r="H8" s="29">
        <f>(PEMBOBOTAN!H13-PEMBOBOTAN!H$20)/PEMBOBOTAN!H$22</f>
        <v>2.4664745609127561</v>
      </c>
      <c r="I8" s="29">
        <f>(PEMBOBOTAN!I13-PEMBOBOTAN!I$20)/PEMBOBOTAN!I$22</f>
        <v>2.4685267905236699</v>
      </c>
      <c r="J8" s="29">
        <f>(PEMBOBOTAN!J13-PEMBOBOTAN!J$20)/PEMBOBOTAN!J$22</f>
        <v>0</v>
      </c>
      <c r="K8" s="29">
        <f>(PEMBOBOTAN!K13-PEMBOBOTAN!K$20)/PEMBOBOTAN!K$22</f>
        <v>0.36457014744087773</v>
      </c>
      <c r="L8" s="29">
        <f>(PEMBOBOTAN!L13-PEMBOBOTAN!L$20)/PEMBOBOTAN!L$22</f>
        <v>0</v>
      </c>
      <c r="M8" s="29">
        <f>(PEMBOBOTAN!M13-PEMBOBOTAN!M$20)/PEMBOBOTAN!M$22</f>
        <v>1.098588436005103</v>
      </c>
      <c r="N8" s="29">
        <f>(PEMBOBOTAN!N13-PEMBOBOTAN!N$20)/PEMBOBOTAN!N$22</f>
        <v>1.4209964001470128</v>
      </c>
      <c r="O8" s="29">
        <f>(PEMBOBOTAN!O13-PEMBOBOTAN!O$20)/PEMBOBOTAN!O$22</f>
        <v>0.71221231161191956</v>
      </c>
      <c r="P8" s="29">
        <f>(PEMBOBOTAN!P13-PEMBOBOTAN!P$20)/PEMBOBOTAN!P$22</f>
        <v>0</v>
      </c>
      <c r="Q8" s="29">
        <f>(PEMBOBOTAN!Q13-PEMBOBOTAN!Q$20)/PEMBOBOTAN!Q$22</f>
        <v>0</v>
      </c>
      <c r="R8" s="29">
        <f>(PEMBOBOTAN!R13-PEMBOBOTAN!R$20)/PEMBOBOTAN!R$22</f>
        <v>0.24837899852748868</v>
      </c>
      <c r="S8" s="29">
        <f>(PEMBOBOTAN!S13-PEMBOBOTAN!S$20)/PEMBOBOTAN!S$22</f>
        <v>2.1042126421475311</v>
      </c>
      <c r="T8" s="29">
        <f>(PEMBOBOTAN!T13-PEMBOBOTAN!T$20)/PEMBOBOTAN!T$22</f>
        <v>0.69084927970775745</v>
      </c>
      <c r="U8" s="29">
        <f>(PEMBOBOTAN!U13-PEMBOBOTAN!U$20)/PEMBOBOTAN!U$22</f>
        <v>0</v>
      </c>
      <c r="V8" s="29">
        <f>(PEMBOBOTAN!V13-PEMBOBOTAN!V$20)/PEMBOBOTAN!V$22</f>
        <v>0</v>
      </c>
      <c r="W8" s="29">
        <f>(PEMBOBOTAN!W13-PEMBOBOTAN!W$20)/PEMBOBOTAN!W$22</f>
        <v>0</v>
      </c>
      <c r="X8" s="29">
        <f>(PEMBOBOTAN!X13-PEMBOBOTAN!X$20)/PEMBOBOTAN!X$22</f>
        <v>0</v>
      </c>
      <c r="Y8" s="29">
        <f>(PEMBOBOTAN!Y13-PEMBOBOTAN!Y$20)/PEMBOBOTAN!Y$22</f>
        <v>3.8729833462074139</v>
      </c>
      <c r="Z8" s="29">
        <f>(PEMBOBOTAN!Z13-PEMBOBOTAN!Z$20)/PEMBOBOTAN!Z$22</f>
        <v>0.85041328485514323</v>
      </c>
      <c r="AA8" s="29">
        <f>(PEMBOBOTAN!AA13-PEMBOBOTAN!AA$20)/PEMBOBOTAN!AA$22</f>
        <v>0</v>
      </c>
      <c r="AB8" s="29">
        <f>(PEMBOBOTAN!AB13-PEMBOBOTAN!AB$20)/PEMBOBOTAN!AB$22</f>
        <v>1</v>
      </c>
      <c r="AC8" s="29">
        <f>(PEMBOBOTAN!AC13-PEMBOBOTAN!AC$20)/PEMBOBOTAN!AC$22</f>
        <v>0</v>
      </c>
      <c r="AD8" s="29">
        <f>(PEMBOBOTAN!AD13-PEMBOBOTAN!AD$20)/PEMBOBOTAN!AD$22</f>
        <v>0.14430110527854884</v>
      </c>
      <c r="AE8" s="29">
        <f>(PEMBOBOTAN!AE13-PEMBOBOTAN!AE$20)/PEMBOBOTAN!AE$22</f>
        <v>0.20050015564546697</v>
      </c>
      <c r="AF8" s="29">
        <f>(PEMBOBOTAN!AF13-PEMBOBOTAN!AF$20)/PEMBOBOTAN!AF$22</f>
        <v>0</v>
      </c>
      <c r="AG8" s="29">
        <f>(PEMBOBOTAN!AG13-PEMBOBOTAN!AG$20)/PEMBOBOTAN!AG$22</f>
        <v>0.16964941013760004</v>
      </c>
      <c r="AH8" s="29">
        <f>(PEMBOBOTAN!AH13-PEMBOBOTAN!AH$20)/PEMBOBOTAN!AH$22</f>
        <v>0.29049644688706333</v>
      </c>
      <c r="AI8" s="29">
        <f>(PEMBOBOTAN!AI13-PEMBOBOTAN!AI$20)/PEMBOBOTAN!AI$22</f>
        <v>0.17581133678097208</v>
      </c>
      <c r="AJ8" s="36">
        <f t="shared" si="0"/>
        <v>25.239564843077421</v>
      </c>
      <c r="AK8" s="39">
        <f t="shared" si="1"/>
        <v>16</v>
      </c>
      <c r="AL8" s="40" t="str">
        <f t="shared" si="2"/>
        <v>Hirarki 3</v>
      </c>
    </row>
    <row r="9" spans="1:38" s="2" customFormat="1" ht="12.75" customHeight="1" x14ac:dyDescent="0.25">
      <c r="A9" s="3">
        <f t="shared" si="3"/>
        <v>3</v>
      </c>
      <c r="B9" s="4" t="s">
        <v>38</v>
      </c>
      <c r="C9" s="5">
        <v>4001</v>
      </c>
      <c r="D9" s="6">
        <v>404.71</v>
      </c>
      <c r="E9" s="29">
        <f>(PEMBOBOTAN!E7-PEMBOBOTAN!E$20)/PEMBOBOTAN!E$22</f>
        <v>0.8648513260020364</v>
      </c>
      <c r="F9" s="29">
        <f>(PEMBOBOTAN!F7-PEMBOBOTAN!F$20)/PEMBOBOTAN!F$22</f>
        <v>0.82284226350788991</v>
      </c>
      <c r="G9" s="29">
        <f>(PEMBOBOTAN!G7-PEMBOBOTAN!G$20)/PEMBOBOTAN!G$22</f>
        <v>0.19644297798379534</v>
      </c>
      <c r="H9" s="29">
        <f>(PEMBOBOTAN!H7-PEMBOBOTAN!H$20)/PEMBOBOTAN!H$22</f>
        <v>0.88793084192859228</v>
      </c>
      <c r="I9" s="29">
        <f>(PEMBOBOTAN!I7-PEMBOBOTAN!I$20)/PEMBOBOTAN!I$22</f>
        <v>0.82284226350788991</v>
      </c>
      <c r="J9" s="29">
        <f>(PEMBOBOTAN!J7-PEMBOBOTAN!J$20)/PEMBOBOTAN!J$22</f>
        <v>0</v>
      </c>
      <c r="K9" s="29">
        <f>(PEMBOBOTAN!K7-PEMBOBOTAN!K$20)/PEMBOBOTAN!K$22</f>
        <v>1.0937104423226331</v>
      </c>
      <c r="L9" s="29">
        <f>(PEMBOBOTAN!L7-PEMBOBOTAN!L$20)/PEMBOBOTAN!L$22</f>
        <v>0</v>
      </c>
      <c r="M9" s="29">
        <f>(PEMBOBOTAN!M7-PEMBOBOTAN!M$20)/PEMBOBOTAN!M$22</f>
        <v>2.1971768720102061</v>
      </c>
      <c r="N9" s="29">
        <f>(PEMBOBOTAN!N7-PEMBOBOTAN!N$20)/PEMBOBOTAN!N$22</f>
        <v>1.4209964001470128</v>
      </c>
      <c r="O9" s="29">
        <f>(PEMBOBOTAN!O7-PEMBOBOTAN!O$20)/PEMBOBOTAN!O$22</f>
        <v>0.71221231161191956</v>
      </c>
      <c r="P9" s="29">
        <f>(PEMBOBOTAN!P7-PEMBOBOTAN!P$20)/PEMBOBOTAN!P$22</f>
        <v>0</v>
      </c>
      <c r="Q9" s="29">
        <f>(PEMBOBOTAN!Q7-PEMBOBOTAN!Q$20)/PEMBOBOTAN!Q$22</f>
        <v>0</v>
      </c>
      <c r="R9" s="29">
        <f>(PEMBOBOTAN!R7-PEMBOBOTAN!R$20)/PEMBOBOTAN!R$22</f>
        <v>0.74513699558246604</v>
      </c>
      <c r="S9" s="29">
        <f>(PEMBOBOTAN!S7-PEMBOBOTAN!S$20)/PEMBOBOTAN!S$22</f>
        <v>1.3527081270948413</v>
      </c>
      <c r="T9" s="29">
        <f>(PEMBOBOTAN!T7-PEMBOBOTAN!T$20)/PEMBOBOTAN!T$22</f>
        <v>0</v>
      </c>
      <c r="U9" s="29">
        <f>(PEMBOBOTAN!U7-PEMBOBOTAN!U$20)/PEMBOBOTAN!U$22</f>
        <v>0</v>
      </c>
      <c r="V9" s="29">
        <f>(PEMBOBOTAN!V7-PEMBOBOTAN!V$20)/PEMBOBOTAN!V$22</f>
        <v>0</v>
      </c>
      <c r="W9" s="29">
        <f>(PEMBOBOTAN!W7-PEMBOBOTAN!W$20)/PEMBOBOTAN!W$22</f>
        <v>0</v>
      </c>
      <c r="X9" s="29">
        <f>(PEMBOBOTAN!X7-PEMBOBOTAN!X$20)/PEMBOBOTAN!X$22</f>
        <v>0</v>
      </c>
      <c r="Y9" s="29">
        <f>(PEMBOBOTAN!Y7-PEMBOBOTAN!Y$20)/PEMBOBOTAN!Y$22</f>
        <v>3.8729833462074139</v>
      </c>
      <c r="Z9" s="29">
        <f>(PEMBOBOTAN!Z7-PEMBOBOTAN!Z$20)/PEMBOBOTAN!Z$22</f>
        <v>2.3386365333516439</v>
      </c>
      <c r="AA9" s="29">
        <f>(PEMBOBOTAN!AA7-PEMBOBOTAN!AA$20)/PEMBOBOTAN!AA$22</f>
        <v>0</v>
      </c>
      <c r="AB9" s="29">
        <f>(PEMBOBOTAN!AB7-PEMBOBOTAN!AB$20)/PEMBOBOTAN!AB$22</f>
        <v>0</v>
      </c>
      <c r="AC9" s="29">
        <f>(PEMBOBOTAN!AC7-PEMBOBOTAN!AC$20)/PEMBOBOTAN!AC$22</f>
        <v>2.7278095391522044</v>
      </c>
      <c r="AD9" s="29">
        <f>(PEMBOBOTAN!AD7-PEMBOBOTAN!AD$20)/PEMBOBOTAN!AD$22</f>
        <v>0.34965267817494528</v>
      </c>
      <c r="AE9" s="29">
        <f>(PEMBOBOTAN!AE7-PEMBOBOTAN!AE$20)/PEMBOBOTAN!AE$22</f>
        <v>0.40100031129093394</v>
      </c>
      <c r="AF9" s="29">
        <f>(PEMBOBOTAN!AF7-PEMBOBOTAN!AF$20)/PEMBOBOTAN!AF$22</f>
        <v>0.88355483416787028</v>
      </c>
      <c r="AG9" s="29">
        <f>(PEMBOBOTAN!AG7-PEMBOBOTAN!AG$20)/PEMBOBOTAN!AG$22</f>
        <v>0</v>
      </c>
      <c r="AH9" s="29">
        <f>(PEMBOBOTAN!AH7-PEMBOBOTAN!AH$20)/PEMBOBOTAN!AH$22</f>
        <v>1.4524822344353165</v>
      </c>
      <c r="AI9" s="29">
        <f>(PEMBOBOTAN!AI7-PEMBOBOTAN!AI$20)/PEMBOBOTAN!AI$22</f>
        <v>0.35162267356194415</v>
      </c>
      <c r="AJ9" s="36">
        <f t="shared" si="0"/>
        <v>23.494592972041552</v>
      </c>
      <c r="AK9" s="39">
        <f t="shared" si="1"/>
        <v>15</v>
      </c>
      <c r="AL9" s="40" t="str">
        <f t="shared" si="2"/>
        <v>Hirarki 3</v>
      </c>
    </row>
    <row r="10" spans="1:38" s="2" customFormat="1" ht="12.75" customHeight="1" x14ac:dyDescent="0.25">
      <c r="A10" s="3">
        <f t="shared" si="3"/>
        <v>4</v>
      </c>
      <c r="B10" s="4" t="s">
        <v>46</v>
      </c>
      <c r="C10" s="5">
        <v>5117</v>
      </c>
      <c r="D10" s="6">
        <v>43.65</v>
      </c>
      <c r="E10" s="29">
        <f>(PEMBOBOTAN!E15-PEMBOBOTAN!E$20)/PEMBOBOTAN!E$22</f>
        <v>0.35180392922116738</v>
      </c>
      <c r="F10" s="29">
        <f>(PEMBOBOTAN!F15-PEMBOBOTAN!F$20)/PEMBOBOTAN!F$22</f>
        <v>0.44477960189615673</v>
      </c>
      <c r="G10" s="29">
        <f>(PEMBOBOTAN!G15-PEMBOBOTAN!G$20)/PEMBOBOTAN!G$22</f>
        <v>0</v>
      </c>
      <c r="H10" s="29">
        <f>(PEMBOBOTAN!H15-PEMBOBOTAN!H$20)/PEMBOBOTAN!H$22</f>
        <v>0.44440983079509122</v>
      </c>
      <c r="I10" s="29">
        <f>(PEMBOBOTAN!I15-PEMBOBOTAN!I$20)/PEMBOBOTAN!I$22</f>
        <v>0.44477960189615673</v>
      </c>
      <c r="J10" s="29">
        <f>(PEMBOBOTAN!J15-PEMBOBOTAN!J$20)/PEMBOBOTAN!J$22</f>
        <v>0.44653845185332403</v>
      </c>
      <c r="K10" s="29">
        <f>(PEMBOBOTAN!K15-PEMBOBOTAN!K$20)/PEMBOBOTAN!K$22</f>
        <v>1.8228507372043885</v>
      </c>
      <c r="L10" s="29">
        <f>(PEMBOBOTAN!L15-PEMBOBOTAN!L$20)/PEMBOBOTAN!L$22</f>
        <v>0</v>
      </c>
      <c r="M10" s="29">
        <f>(PEMBOBOTAN!M15-PEMBOBOTAN!M$20)/PEMBOBOTAN!M$22</f>
        <v>1.098588436005103</v>
      </c>
      <c r="N10" s="29">
        <f>(PEMBOBOTAN!N15-PEMBOBOTAN!N$20)/PEMBOBOTAN!N$22</f>
        <v>1.4209964001470128</v>
      </c>
      <c r="O10" s="29">
        <f>(PEMBOBOTAN!O15-PEMBOBOTAN!O$20)/PEMBOBOTAN!O$22</f>
        <v>0.71221231161191956</v>
      </c>
      <c r="P10" s="29">
        <f>(PEMBOBOTAN!P15-PEMBOBOTAN!P$20)/PEMBOBOTAN!P$22</f>
        <v>0</v>
      </c>
      <c r="Q10" s="29">
        <f>(PEMBOBOTAN!Q15-PEMBOBOTAN!Q$20)/PEMBOBOTAN!Q$22</f>
        <v>0</v>
      </c>
      <c r="R10" s="29">
        <f>(PEMBOBOTAN!R15-PEMBOBOTAN!R$20)/PEMBOBOTAN!R$22</f>
        <v>0.99351599410995473</v>
      </c>
      <c r="S10" s="29">
        <f>(PEMBOBOTAN!S15-PEMBOBOTAN!S$20)/PEMBOBOTAN!S$22</f>
        <v>0.45090270903161378</v>
      </c>
      <c r="T10" s="29">
        <f>(PEMBOBOTAN!T15-PEMBOBOTAN!T$20)/PEMBOBOTAN!T$22</f>
        <v>0</v>
      </c>
      <c r="U10" s="29">
        <f>(PEMBOBOTAN!U15-PEMBOBOTAN!U$20)/PEMBOBOTAN!U$22</f>
        <v>0</v>
      </c>
      <c r="V10" s="29">
        <f>(PEMBOBOTAN!V15-PEMBOBOTAN!V$20)/PEMBOBOTAN!V$22</f>
        <v>0</v>
      </c>
      <c r="W10" s="29">
        <f>(PEMBOBOTAN!W15-PEMBOBOTAN!W$20)/PEMBOBOTAN!W$22</f>
        <v>0</v>
      </c>
      <c r="X10" s="29">
        <f>(PEMBOBOTAN!X15-PEMBOBOTAN!X$20)/PEMBOBOTAN!X$22</f>
        <v>0</v>
      </c>
      <c r="Y10" s="29">
        <f>(PEMBOBOTAN!Y15-PEMBOBOTAN!Y$20)/PEMBOBOTAN!Y$22</f>
        <v>3.8729833462074139</v>
      </c>
      <c r="Z10" s="29">
        <f>(PEMBOBOTAN!Z15-PEMBOBOTAN!Z$20)/PEMBOBOTAN!Z$22</f>
        <v>1.9134298909240723</v>
      </c>
      <c r="AA10" s="29">
        <f>(PEMBOBOTAN!AA15-PEMBOBOTAN!AA$20)/PEMBOBOTAN!AA$22</f>
        <v>0</v>
      </c>
      <c r="AB10" s="29">
        <f>(PEMBOBOTAN!AB15-PEMBOBOTAN!AB$20)/PEMBOBOTAN!AB$22</f>
        <v>3</v>
      </c>
      <c r="AC10" s="29">
        <f>(PEMBOBOTAN!AC15-PEMBOBOTAN!AC$20)/PEMBOBOTAN!AC$22</f>
        <v>0</v>
      </c>
      <c r="AD10" s="29">
        <f>(PEMBOBOTAN!AD15-PEMBOBOTAN!AD$20)/PEMBOBOTAN!AD$22</f>
        <v>0.36630280570708557</v>
      </c>
      <c r="AE10" s="29">
        <f>(PEMBOBOTAN!AE15-PEMBOBOTAN!AE$20)/PEMBOBOTAN!AE$22</f>
        <v>1.0426008093564283</v>
      </c>
      <c r="AF10" s="29">
        <f>(PEMBOBOTAN!AF15-PEMBOBOTAN!AF$20)/PEMBOBOTAN!AF$22</f>
        <v>0.22088870854196757</v>
      </c>
      <c r="AG10" s="29">
        <f>(PEMBOBOTAN!AG15-PEMBOBOTAN!AG$20)/PEMBOBOTAN!AG$22</f>
        <v>0</v>
      </c>
      <c r="AH10" s="29">
        <f>(PEMBOBOTAN!AH15-PEMBOBOTAN!AH$20)/PEMBOBOTAN!AH$22</f>
        <v>2.9049644688706331</v>
      </c>
      <c r="AI10" s="29">
        <f>(PEMBOBOTAN!AI15-PEMBOBOTAN!AI$20)/PEMBOBOTAN!AI$22</f>
        <v>0.70324534712388831</v>
      </c>
      <c r="AJ10" s="36">
        <f t="shared" si="0"/>
        <v>22.655793380503383</v>
      </c>
      <c r="AK10" s="39">
        <f t="shared" si="1"/>
        <v>15</v>
      </c>
      <c r="AL10" s="40" t="str">
        <f t="shared" si="2"/>
        <v>Hirarki 3</v>
      </c>
    </row>
    <row r="11" spans="1:38" s="2" customFormat="1" ht="12.75" customHeight="1" x14ac:dyDescent="0.25">
      <c r="A11" s="3">
        <f t="shared" si="3"/>
        <v>5</v>
      </c>
      <c r="B11" s="4" t="s">
        <v>47</v>
      </c>
      <c r="C11" s="5">
        <v>2884</v>
      </c>
      <c r="D11" s="6">
        <v>160.93</v>
      </c>
      <c r="E11" s="29">
        <f>(PEMBOBOTAN!E16-PEMBOBOTAN!E$20)/PEMBOBOTAN!E$22</f>
        <v>0.44798054296508366</v>
      </c>
      <c r="F11" s="29">
        <f>(PEMBOBOTAN!F16-PEMBOBOTAN!F$20)/PEMBOBOTAN!F$22</f>
        <v>0.44477960189615673</v>
      </c>
      <c r="G11" s="29">
        <f>(PEMBOBOTAN!G16-PEMBOBOTAN!G$20)/PEMBOBOTAN!G$22</f>
        <v>0.1081517896807682</v>
      </c>
      <c r="H11" s="29">
        <f>(PEMBOBOTAN!H16-PEMBOBOTAN!H$20)/PEMBOBOTAN!H$22</f>
        <v>0.44440983079509122</v>
      </c>
      <c r="I11" s="29">
        <f>(PEMBOBOTAN!I16-PEMBOBOTAN!I$20)/PEMBOBOTAN!I$22</f>
        <v>0.44477960189615673</v>
      </c>
      <c r="J11" s="29">
        <f>(PEMBOBOTAN!J16-PEMBOBOTAN!J$20)/PEMBOBOTAN!J$22</f>
        <v>0.44653845185332403</v>
      </c>
      <c r="K11" s="29">
        <f>(PEMBOBOTAN!K16-PEMBOBOTAN!K$20)/PEMBOBOTAN!K$22</f>
        <v>1.0937104423226331</v>
      </c>
      <c r="L11" s="29">
        <f>(PEMBOBOTAN!L16-PEMBOBOTAN!L$20)/PEMBOBOTAN!L$22</f>
        <v>0</v>
      </c>
      <c r="M11" s="29">
        <f>(PEMBOBOTAN!M16-PEMBOBOTAN!M$20)/PEMBOBOTAN!M$22</f>
        <v>2.1971768720102061</v>
      </c>
      <c r="N11" s="29">
        <f>(PEMBOBOTAN!N16-PEMBOBOTAN!N$20)/PEMBOBOTAN!N$22</f>
        <v>0</v>
      </c>
      <c r="O11" s="29">
        <f>(PEMBOBOTAN!O16-PEMBOBOTAN!O$20)/PEMBOBOTAN!O$22</f>
        <v>0.71221231161191956</v>
      </c>
      <c r="P11" s="29">
        <f>(PEMBOBOTAN!P16-PEMBOBOTAN!P$20)/PEMBOBOTAN!P$22</f>
        <v>0</v>
      </c>
      <c r="Q11" s="29">
        <f>(PEMBOBOTAN!Q16-PEMBOBOTAN!Q$20)/PEMBOBOTAN!Q$22</f>
        <v>0</v>
      </c>
      <c r="R11" s="29">
        <f>(PEMBOBOTAN!R16-PEMBOBOTAN!R$20)/PEMBOBOTAN!R$22</f>
        <v>0.37256849779123302</v>
      </c>
      <c r="S11" s="29">
        <f>(PEMBOBOTAN!S16-PEMBOBOTAN!S$20)/PEMBOBOTAN!S$22</f>
        <v>1.6533099331159173</v>
      </c>
      <c r="T11" s="29">
        <f>(PEMBOBOTAN!T16-PEMBOBOTAN!T$20)/PEMBOBOTAN!T$22</f>
        <v>0</v>
      </c>
      <c r="U11" s="29">
        <f>(PEMBOBOTAN!U16-PEMBOBOTAN!U$20)/PEMBOBOTAN!U$22</f>
        <v>0</v>
      </c>
      <c r="V11" s="29">
        <f>(PEMBOBOTAN!V16-PEMBOBOTAN!V$20)/PEMBOBOTAN!V$22</f>
        <v>0</v>
      </c>
      <c r="W11" s="29">
        <f>(PEMBOBOTAN!W16-PEMBOBOTAN!W$20)/PEMBOBOTAN!W$22</f>
        <v>0</v>
      </c>
      <c r="X11" s="29">
        <f>(PEMBOBOTAN!X16-PEMBOBOTAN!X$20)/PEMBOBOTAN!X$22</f>
        <v>0</v>
      </c>
      <c r="Y11" s="29">
        <f>(PEMBOBOTAN!Y16-PEMBOBOTAN!Y$20)/PEMBOBOTAN!Y$22</f>
        <v>3.8729833462074139</v>
      </c>
      <c r="Z11" s="29">
        <f>(PEMBOBOTAN!Z16-PEMBOBOTAN!Z$20)/PEMBOBOTAN!Z$22</f>
        <v>1.7008265697102865</v>
      </c>
      <c r="AA11" s="29">
        <f>(PEMBOBOTAN!AA16-PEMBOBOTAN!AA$20)/PEMBOBOTAN!AA$22</f>
        <v>0</v>
      </c>
      <c r="AB11" s="29">
        <f>(PEMBOBOTAN!AB16-PEMBOBOTAN!AB$20)/PEMBOBOTAN!AB$22</f>
        <v>1</v>
      </c>
      <c r="AC11" s="29">
        <f>(PEMBOBOTAN!AC16-PEMBOBOTAN!AC$20)/PEMBOBOTAN!AC$22</f>
        <v>0</v>
      </c>
      <c r="AD11" s="29">
        <f>(PEMBOBOTAN!AD16-PEMBOBOTAN!AD$20)/PEMBOBOTAN!AD$22</f>
        <v>8.8800680171414681E-2</v>
      </c>
      <c r="AE11" s="29">
        <f>(PEMBOBOTAN!AE16-PEMBOBOTAN!AE$20)/PEMBOBOTAN!AE$22</f>
        <v>0.68170052919458768</v>
      </c>
      <c r="AF11" s="29">
        <f>(PEMBOBOTAN!AF16-PEMBOBOTAN!AF$20)/PEMBOBOTAN!AF$22</f>
        <v>0.66266612562590277</v>
      </c>
      <c r="AG11" s="29">
        <f>(PEMBOBOTAN!AG16-PEMBOBOTAN!AG$20)/PEMBOBOTAN!AG$22</f>
        <v>0</v>
      </c>
      <c r="AH11" s="29">
        <f>(PEMBOBOTAN!AH16-PEMBOBOTAN!AH$20)/PEMBOBOTAN!AH$22</f>
        <v>2.3239715750965066</v>
      </c>
      <c r="AI11" s="29">
        <f>(PEMBOBOTAN!AI16-PEMBOBOTAN!AI$20)/PEMBOBOTAN!AI$22</f>
        <v>0.35162267356194415</v>
      </c>
      <c r="AJ11" s="36">
        <f t="shared" si="0"/>
        <v>19.048189375506549</v>
      </c>
      <c r="AK11" s="39">
        <f t="shared" si="1"/>
        <v>14</v>
      </c>
      <c r="AL11" s="40" t="str">
        <f t="shared" si="2"/>
        <v>Hirarki 3</v>
      </c>
    </row>
    <row r="12" spans="1:38" s="2" customFormat="1" ht="12.75" customHeight="1" x14ac:dyDescent="0.25">
      <c r="A12" s="3">
        <f t="shared" si="3"/>
        <v>6</v>
      </c>
      <c r="B12" s="4" t="s">
        <v>37</v>
      </c>
      <c r="C12" s="5">
        <v>3480</v>
      </c>
      <c r="D12" s="6">
        <v>235.7</v>
      </c>
      <c r="E12" s="29">
        <f>(PEMBOBOTAN!E6-PEMBOBOTAN!E$20)/PEMBOBOTAN!E$22</f>
        <v>1.132169008584484</v>
      </c>
      <c r="F12" s="29">
        <f>(PEMBOBOTAN!F6-PEMBOBOTAN!F$20)/PEMBOBOTAN!F$22</f>
        <v>1.1108370557356515</v>
      </c>
      <c r="G12" s="29">
        <f>(PEMBOBOTAN!G6-PEMBOBOTAN!G$20)/PEMBOBOTAN!G$22</f>
        <v>0.43217455156434975</v>
      </c>
      <c r="H12" s="29">
        <f>(PEMBOBOTAN!H6-PEMBOBOTAN!H$20)/PEMBOBOTAN!H$22</f>
        <v>0.73994236827382687</v>
      </c>
      <c r="I12" s="29">
        <f>(PEMBOBOTAN!I6-PEMBOBOTAN!I$20)/PEMBOBOTAN!I$22</f>
        <v>1.1108370557356515</v>
      </c>
      <c r="J12" s="29">
        <f>(PEMBOBOTAN!J6-PEMBOBOTAN!J$20)/PEMBOBOTAN!J$22</f>
        <v>0</v>
      </c>
      <c r="K12" s="29">
        <f>(PEMBOBOTAN!K6-PEMBOBOTAN!K$20)/PEMBOBOTAN!K$22</f>
        <v>1.0937104423226331</v>
      </c>
      <c r="L12" s="29">
        <f>(PEMBOBOTAN!L6-PEMBOBOTAN!L$20)/PEMBOBOTAN!L$22</f>
        <v>0</v>
      </c>
      <c r="M12" s="29">
        <f>(PEMBOBOTAN!M6-PEMBOBOTAN!M$20)/PEMBOBOTAN!M$22</f>
        <v>1.098588436005103</v>
      </c>
      <c r="N12" s="29">
        <f>(PEMBOBOTAN!N6-PEMBOBOTAN!N$20)/PEMBOBOTAN!N$22</f>
        <v>1.4209964001470128</v>
      </c>
      <c r="O12" s="29">
        <f>(PEMBOBOTAN!O6-PEMBOBOTAN!O$20)/PEMBOBOTAN!O$22</f>
        <v>1.4244246232238391</v>
      </c>
      <c r="P12" s="29">
        <f>(PEMBOBOTAN!P6-PEMBOBOTAN!P$20)/PEMBOBOTAN!P$22</f>
        <v>0</v>
      </c>
      <c r="Q12" s="29">
        <f>(PEMBOBOTAN!Q6-PEMBOBOTAN!Q$20)/PEMBOBOTAN!Q$22</f>
        <v>0</v>
      </c>
      <c r="R12" s="29">
        <f>(PEMBOBOTAN!R6-PEMBOBOTAN!R$20)/PEMBOBOTAN!R$22</f>
        <v>0.6209474963187217</v>
      </c>
      <c r="S12" s="29">
        <f>(PEMBOBOTAN!S6-PEMBOBOTAN!S$20)/PEMBOBOTAN!S$22</f>
        <v>1.3527081270948413</v>
      </c>
      <c r="T12" s="29">
        <f>(PEMBOBOTAN!T6-PEMBOBOTAN!T$20)/PEMBOBOTAN!T$22</f>
        <v>0.69084927970775745</v>
      </c>
      <c r="U12" s="29">
        <f>(PEMBOBOTAN!U6-PEMBOBOTAN!U$20)/PEMBOBOTAN!U$22</f>
        <v>0</v>
      </c>
      <c r="V12" s="29">
        <f>(PEMBOBOTAN!V6-PEMBOBOTAN!V$20)/PEMBOBOTAN!V$22</f>
        <v>0</v>
      </c>
      <c r="W12" s="29">
        <f>(PEMBOBOTAN!W6-PEMBOBOTAN!W$20)/PEMBOBOTAN!W$22</f>
        <v>0</v>
      </c>
      <c r="X12" s="29">
        <f>(PEMBOBOTAN!X6-PEMBOBOTAN!X$20)/PEMBOBOTAN!X$22</f>
        <v>0</v>
      </c>
      <c r="Y12" s="29">
        <f>(PEMBOBOTAN!Y6-PEMBOBOTAN!Y$20)/PEMBOBOTAN!Y$22</f>
        <v>3.8729833462074139</v>
      </c>
      <c r="Z12" s="29">
        <f>(PEMBOBOTAN!Z6-PEMBOBOTAN!Z$20)/PEMBOBOTAN!Z$22</f>
        <v>1.2756199272827149</v>
      </c>
      <c r="AA12" s="29">
        <f>(PEMBOBOTAN!AA6-PEMBOBOTAN!AA$20)/PEMBOBOTAN!AA$22</f>
        <v>0</v>
      </c>
      <c r="AB12" s="29">
        <f>(PEMBOBOTAN!AB6-PEMBOBOTAN!AB$20)/PEMBOBOTAN!AB$22</f>
        <v>0</v>
      </c>
      <c r="AC12" s="29">
        <f>(PEMBOBOTAN!AC6-PEMBOBOTAN!AC$20)/PEMBOBOTAN!AC$22</f>
        <v>0.90926984638406816</v>
      </c>
      <c r="AD12" s="29">
        <f>(PEMBOBOTAN!AD6-PEMBOBOTAN!AD$20)/PEMBOBOTAN!AD$22</f>
        <v>0.11655089272498176</v>
      </c>
      <c r="AE12" s="29">
        <f>(PEMBOBOTAN!AE6-PEMBOBOTAN!AE$20)/PEMBOBOTAN!AE$22</f>
        <v>4.010003112909339E-2</v>
      </c>
      <c r="AF12" s="29">
        <f>(PEMBOBOTAN!AF6-PEMBOBOTAN!AF$20)/PEMBOBOTAN!AF$22</f>
        <v>0</v>
      </c>
      <c r="AG12" s="29">
        <f>(PEMBOBOTAN!AG6-PEMBOBOTAN!AG$20)/PEMBOBOTAN!AG$22</f>
        <v>0</v>
      </c>
      <c r="AH12" s="29">
        <f>(PEMBOBOTAN!AH6-PEMBOBOTAN!AH$20)/PEMBOBOTAN!AH$22</f>
        <v>0</v>
      </c>
      <c r="AI12" s="29">
        <f>(PEMBOBOTAN!AI6-PEMBOBOTAN!AI$20)/PEMBOBOTAN!AI$22</f>
        <v>0.17581133678097208</v>
      </c>
      <c r="AJ12" s="36">
        <f t="shared" si="0"/>
        <v>18.618520225223111</v>
      </c>
      <c r="AK12" s="39">
        <f t="shared" si="1"/>
        <v>14</v>
      </c>
      <c r="AL12" s="40" t="str">
        <f t="shared" si="2"/>
        <v>Hirarki 3</v>
      </c>
    </row>
    <row r="13" spans="1:38" s="2" customFormat="1" ht="12.75" customHeight="1" x14ac:dyDescent="0.25">
      <c r="A13" s="3">
        <f t="shared" si="3"/>
        <v>7</v>
      </c>
      <c r="B13" s="4" t="s">
        <v>48</v>
      </c>
      <c r="C13" s="5">
        <v>2790</v>
      </c>
      <c r="D13" s="6">
        <v>23.35</v>
      </c>
      <c r="E13" s="29">
        <f>(PEMBOBOTAN!E17-PEMBOBOTAN!E$20)/PEMBOBOTAN!E$22</f>
        <v>0.34594053040081457</v>
      </c>
      <c r="F13" s="29">
        <f>(PEMBOBOTAN!F17-PEMBOBOTAN!F$20)/PEMBOBOTAN!F$22</f>
        <v>0.44477960189615673</v>
      </c>
      <c r="G13" s="29">
        <f>(PEMBOBOTAN!G17-PEMBOBOTAN!G$20)/PEMBOBOTAN!G$22</f>
        <v>1.9644297798379535</v>
      </c>
      <c r="H13" s="29">
        <f>(PEMBOBOTAN!H17-PEMBOBOTAN!H$20)/PEMBOBOTAN!H$22</f>
        <v>0.44440983079509122</v>
      </c>
      <c r="I13" s="29">
        <f>(PEMBOBOTAN!I17-PEMBOBOTAN!I$20)/PEMBOBOTAN!I$22</f>
        <v>0.44477960189615673</v>
      </c>
      <c r="J13" s="29">
        <f>(PEMBOBOTAN!J17-PEMBOBOTAN!J$20)/PEMBOBOTAN!J$22</f>
        <v>0.44653845185332403</v>
      </c>
      <c r="K13" s="29">
        <f>(PEMBOBOTAN!K17-PEMBOBOTAN!K$20)/PEMBOBOTAN!K$22</f>
        <v>0.72914029488175547</v>
      </c>
      <c r="L13" s="29">
        <f>(PEMBOBOTAN!L17-PEMBOBOTAN!L$20)/PEMBOBOTAN!L$22</f>
        <v>0</v>
      </c>
      <c r="M13" s="29">
        <f>(PEMBOBOTAN!M17-PEMBOBOTAN!M$20)/PEMBOBOTAN!M$22</f>
        <v>1.098588436005103</v>
      </c>
      <c r="N13" s="29">
        <f>(PEMBOBOTAN!N17-PEMBOBOTAN!N$20)/PEMBOBOTAN!N$22</f>
        <v>0</v>
      </c>
      <c r="O13" s="29">
        <f>(PEMBOBOTAN!O17-PEMBOBOTAN!O$20)/PEMBOBOTAN!O$22</f>
        <v>0.71221231161191956</v>
      </c>
      <c r="P13" s="29">
        <f>(PEMBOBOTAN!P17-PEMBOBOTAN!P$20)/PEMBOBOTAN!P$22</f>
        <v>0</v>
      </c>
      <c r="Q13" s="29">
        <f>(PEMBOBOTAN!Q17-PEMBOBOTAN!Q$20)/PEMBOBOTAN!Q$22</f>
        <v>0</v>
      </c>
      <c r="R13" s="29">
        <f>(PEMBOBOTAN!R17-PEMBOBOTAN!R$20)/PEMBOBOTAN!R$22</f>
        <v>0.86932649484621038</v>
      </c>
      <c r="S13" s="29">
        <f>(PEMBOBOTAN!S17-PEMBOBOTAN!S$20)/PEMBOBOTAN!S$22</f>
        <v>0</v>
      </c>
      <c r="T13" s="29">
        <f>(PEMBOBOTAN!T17-PEMBOBOTAN!T$20)/PEMBOBOTAN!T$22</f>
        <v>0</v>
      </c>
      <c r="U13" s="29">
        <f>(PEMBOBOTAN!U17-PEMBOBOTAN!U$20)/PEMBOBOTAN!U$22</f>
        <v>0</v>
      </c>
      <c r="V13" s="29">
        <f>(PEMBOBOTAN!V17-PEMBOBOTAN!V$20)/PEMBOBOTAN!V$22</f>
        <v>0</v>
      </c>
      <c r="W13" s="29">
        <f>(PEMBOBOTAN!W17-PEMBOBOTAN!W$20)/PEMBOBOTAN!W$22</f>
        <v>0</v>
      </c>
      <c r="X13" s="29">
        <f>(PEMBOBOTAN!X17-PEMBOBOTAN!X$20)/PEMBOBOTAN!X$22</f>
        <v>0</v>
      </c>
      <c r="Y13" s="29">
        <f>(PEMBOBOTAN!Y17-PEMBOBOTAN!Y$20)/PEMBOBOTAN!Y$22</f>
        <v>3.8729833462074139</v>
      </c>
      <c r="Z13" s="29">
        <f>(PEMBOBOTAN!Z17-PEMBOBOTAN!Z$20)/PEMBOBOTAN!Z$22</f>
        <v>1.4882232484965008</v>
      </c>
      <c r="AA13" s="29">
        <f>(PEMBOBOTAN!AA17-PEMBOBOTAN!AA$20)/PEMBOBOTAN!AA$22</f>
        <v>0</v>
      </c>
      <c r="AB13" s="29">
        <f>(PEMBOBOTAN!AB17-PEMBOBOTAN!AB$20)/PEMBOBOTAN!AB$22</f>
        <v>2</v>
      </c>
      <c r="AC13" s="29">
        <f>(PEMBOBOTAN!AC17-PEMBOBOTAN!AC$20)/PEMBOBOTAN!AC$22</f>
        <v>0</v>
      </c>
      <c r="AD13" s="29">
        <f>(PEMBOBOTAN!AD17-PEMBOBOTAN!AD$20)/PEMBOBOTAN!AD$22</f>
        <v>0.17760136034282936</v>
      </c>
      <c r="AE13" s="29">
        <f>(PEMBOBOTAN!AE17-PEMBOBOTAN!AE$20)/PEMBOBOTAN!AE$22</f>
        <v>1.3634010583891754</v>
      </c>
      <c r="AF13" s="29">
        <f>(PEMBOBOTAN!AF17-PEMBOBOTAN!AF$20)/PEMBOBOTAN!AF$22</f>
        <v>0.44177741708393514</v>
      </c>
      <c r="AG13" s="29">
        <f>(PEMBOBOTAN!AG17-PEMBOBOTAN!AG$20)/PEMBOBOTAN!AG$22</f>
        <v>0</v>
      </c>
      <c r="AH13" s="29">
        <f>(PEMBOBOTAN!AH17-PEMBOBOTAN!AH$20)/PEMBOBOTAN!AH$22</f>
        <v>1.1619857875482533</v>
      </c>
      <c r="AI13" s="29">
        <f>(PEMBOBOTAN!AI17-PEMBOBOTAN!AI$20)/PEMBOBOTAN!AI$22</f>
        <v>0.52743401034291626</v>
      </c>
      <c r="AJ13" s="36">
        <f t="shared" si="0"/>
        <v>18.533551562435505</v>
      </c>
      <c r="AK13" s="39">
        <f t="shared" si="1"/>
        <v>13</v>
      </c>
      <c r="AL13" s="40" t="str">
        <f t="shared" si="2"/>
        <v>Hirarki 3</v>
      </c>
    </row>
    <row r="14" spans="1:38" s="2" customFormat="1" ht="12.75" customHeight="1" x14ac:dyDescent="0.25">
      <c r="A14" s="3">
        <f t="shared" si="3"/>
        <v>8</v>
      </c>
      <c r="B14" s="4" t="s">
        <v>41</v>
      </c>
      <c r="C14" s="5">
        <v>1647</v>
      </c>
      <c r="D14" s="6">
        <v>22.72</v>
      </c>
      <c r="E14" s="29">
        <f>(PEMBOBOTAN!E10-PEMBOBOTAN!E$20)/PEMBOBOTAN!E$22</f>
        <v>0.83025727296195506</v>
      </c>
      <c r="F14" s="29">
        <f>(PEMBOBOTAN!F10-PEMBOBOTAN!F$20)/PEMBOBOTAN!F$22</f>
        <v>0.5049259344252961</v>
      </c>
      <c r="G14" s="29">
        <f>(PEMBOBOTAN!G10-PEMBOBOTAN!G$20)/PEMBOBOTAN!G$22</f>
        <v>0.1227768612398721</v>
      </c>
      <c r="H14" s="29">
        <f>(PEMBOBOTAN!H10-PEMBOBOTAN!H$20)/PEMBOBOTAN!H$22</f>
        <v>0.50450616018670014</v>
      </c>
      <c r="I14" s="29">
        <f>(PEMBOBOTAN!I10-PEMBOBOTAN!I$20)/PEMBOBOTAN!I$22</f>
        <v>0.5049259344252961</v>
      </c>
      <c r="J14" s="29">
        <f>(PEMBOBOTAN!J10-PEMBOBOTAN!J$20)/PEMBOBOTAN!J$22</f>
        <v>0.50692262886530759</v>
      </c>
      <c r="K14" s="29">
        <f>(PEMBOBOTAN!K10-PEMBOBOTAN!K$20)/PEMBOBOTAN!K$22</f>
        <v>0.36457014744087773</v>
      </c>
      <c r="L14" s="29">
        <f>(PEMBOBOTAN!L10-PEMBOBOTAN!L$20)/PEMBOBOTAN!L$22</f>
        <v>0</v>
      </c>
      <c r="M14" s="29">
        <f>(PEMBOBOTAN!M10-PEMBOBOTAN!M$20)/PEMBOBOTAN!M$22</f>
        <v>1.098588436005103</v>
      </c>
      <c r="N14" s="29">
        <f>(PEMBOBOTAN!N10-PEMBOBOTAN!N$20)/PEMBOBOTAN!N$22</f>
        <v>1.4209964001470128</v>
      </c>
      <c r="O14" s="29">
        <f>(PEMBOBOTAN!O10-PEMBOBOTAN!O$20)/PEMBOBOTAN!O$22</f>
        <v>0</v>
      </c>
      <c r="P14" s="29">
        <f>(PEMBOBOTAN!P10-PEMBOBOTAN!P$20)/PEMBOBOTAN!P$22</f>
        <v>1.6201851746019649</v>
      </c>
      <c r="Q14" s="29">
        <f>(PEMBOBOTAN!Q10-PEMBOBOTAN!Q$20)/PEMBOBOTAN!Q$22</f>
        <v>0</v>
      </c>
      <c r="R14" s="29">
        <f>(PEMBOBOTAN!R10-PEMBOBOTAN!R$20)/PEMBOBOTAN!R$22</f>
        <v>0</v>
      </c>
      <c r="S14" s="29">
        <f>(PEMBOBOTAN!S10-PEMBOBOTAN!S$20)/PEMBOBOTAN!S$22</f>
        <v>0.15030090301053795</v>
      </c>
      <c r="T14" s="29">
        <f>(PEMBOBOTAN!T10-PEMBOBOTAN!T$20)/PEMBOBOTAN!T$22</f>
        <v>0</v>
      </c>
      <c r="U14" s="29">
        <f>(PEMBOBOTAN!U10-PEMBOBOTAN!U$20)/PEMBOBOTAN!U$22</f>
        <v>0</v>
      </c>
      <c r="V14" s="29">
        <f>(PEMBOBOTAN!V10-PEMBOBOTAN!V$20)/PEMBOBOTAN!V$22</f>
        <v>0</v>
      </c>
      <c r="W14" s="29">
        <f>(PEMBOBOTAN!W10-PEMBOBOTAN!W$20)/PEMBOBOTAN!W$22</f>
        <v>0</v>
      </c>
      <c r="X14" s="29">
        <f>(PEMBOBOTAN!X10-PEMBOBOTAN!X$20)/PEMBOBOTAN!X$22</f>
        <v>0</v>
      </c>
      <c r="Y14" s="29">
        <f>(PEMBOBOTAN!Y10-PEMBOBOTAN!Y$20)/PEMBOBOTAN!Y$22</f>
        <v>3.8729833462074139</v>
      </c>
      <c r="Z14" s="29">
        <f>(PEMBOBOTAN!Z10-PEMBOBOTAN!Z$20)/PEMBOBOTAN!Z$22</f>
        <v>1.2756199272827149</v>
      </c>
      <c r="AA14" s="29">
        <f>(PEMBOBOTAN!AA10-PEMBOBOTAN!AA$20)/PEMBOBOTAN!AA$22</f>
        <v>0</v>
      </c>
      <c r="AB14" s="29">
        <f>(PEMBOBOTAN!AB10-PEMBOBOTAN!AB$20)/PEMBOBOTAN!AB$22</f>
        <v>2</v>
      </c>
      <c r="AC14" s="29">
        <f>(PEMBOBOTAN!AC10-PEMBOBOTAN!AC$20)/PEMBOBOTAN!AC$22</f>
        <v>0</v>
      </c>
      <c r="AD14" s="29">
        <f>(PEMBOBOTAN!AD10-PEMBOBOTAN!AD$20)/PEMBOBOTAN!AD$22</f>
        <v>5.5500425107134176E-2</v>
      </c>
      <c r="AE14" s="29">
        <f>(PEMBOBOTAN!AE10-PEMBOBOTAN!AE$20)/PEMBOBOTAN!AE$22</f>
        <v>0.44110034242002732</v>
      </c>
      <c r="AF14" s="29">
        <f>(PEMBOBOTAN!AF10-PEMBOBOTAN!AF$20)/PEMBOBOTAN!AF$22</f>
        <v>0.44177741708393514</v>
      </c>
      <c r="AG14" s="29">
        <f>(PEMBOBOTAN!AG10-PEMBOBOTAN!AG$20)/PEMBOBOTAN!AG$22</f>
        <v>1.0178964608256003</v>
      </c>
      <c r="AH14" s="29">
        <f>(PEMBOBOTAN!AH10-PEMBOBOTAN!AH$20)/PEMBOBOTAN!AH$22</f>
        <v>0.29049644688706333</v>
      </c>
      <c r="AI14" s="29">
        <f>(PEMBOBOTAN!AI10-PEMBOBOTAN!AI$20)/PEMBOBOTAN!AI$22</f>
        <v>0.35162267356194415</v>
      </c>
      <c r="AJ14" s="36">
        <f t="shared" si="0"/>
        <v>17.375952892685756</v>
      </c>
      <c r="AK14" s="39">
        <f t="shared" si="1"/>
        <v>15</v>
      </c>
      <c r="AL14" s="40" t="str">
        <f t="shared" si="2"/>
        <v>Hirarki 3</v>
      </c>
    </row>
    <row r="15" spans="1:38" s="2" customFormat="1" ht="12.75" customHeight="1" x14ac:dyDescent="0.25">
      <c r="A15" s="3">
        <f t="shared" si="3"/>
        <v>9</v>
      </c>
      <c r="B15" s="4" t="s">
        <v>40</v>
      </c>
      <c r="C15" s="5">
        <v>3272</v>
      </c>
      <c r="D15" s="6">
        <v>45.15</v>
      </c>
      <c r="E15" s="29">
        <f>(PEMBOBOTAN!E9-PEMBOBOTAN!E$20)/PEMBOBOTAN!E$22</f>
        <v>0.83025727296195506</v>
      </c>
      <c r="F15" s="29">
        <f>(PEMBOBOTAN!F9-PEMBOBOTAN!F$20)/PEMBOBOTAN!F$22</f>
        <v>0.51072968079800063</v>
      </c>
      <c r="G15" s="29">
        <f>(PEMBOBOTAN!G9-PEMBOBOTAN!G$20)/PEMBOBOTAN!G$22</f>
        <v>0.12418808952998556</v>
      </c>
      <c r="H15" s="29">
        <f>(PEMBOBOTAN!H9-PEMBOBOTAN!H$20)/PEMBOBOTAN!H$22</f>
        <v>0.51030508156815646</v>
      </c>
      <c r="I15" s="29">
        <f>(PEMBOBOTAN!I9-PEMBOBOTAN!I$20)/PEMBOBOTAN!I$22</f>
        <v>0.51072968079800063</v>
      </c>
      <c r="J15" s="29">
        <f>(PEMBOBOTAN!J9-PEMBOBOTAN!J$20)/PEMBOBOTAN!J$22</f>
        <v>0.51274932574881693</v>
      </c>
      <c r="K15" s="29">
        <f>(PEMBOBOTAN!K9-PEMBOBOTAN!K$20)/PEMBOBOTAN!K$22</f>
        <v>0.72914029488175547</v>
      </c>
      <c r="L15" s="29">
        <f>(PEMBOBOTAN!L9-PEMBOBOTAN!L$20)/PEMBOBOTAN!L$22</f>
        <v>0</v>
      </c>
      <c r="M15" s="29">
        <f>(PEMBOBOTAN!M9-PEMBOBOTAN!M$20)/PEMBOBOTAN!M$22</f>
        <v>1.098588436005103</v>
      </c>
      <c r="N15" s="29">
        <f>(PEMBOBOTAN!N9-PEMBOBOTAN!N$20)/PEMBOBOTAN!N$22</f>
        <v>1.4209964001470128</v>
      </c>
      <c r="O15" s="29">
        <f>(PEMBOBOTAN!O9-PEMBOBOTAN!O$20)/PEMBOBOTAN!O$22</f>
        <v>0.71221231161191956</v>
      </c>
      <c r="P15" s="29">
        <f>(PEMBOBOTAN!P9-PEMBOBOTAN!P$20)/PEMBOBOTAN!P$22</f>
        <v>0</v>
      </c>
      <c r="Q15" s="29">
        <f>(PEMBOBOTAN!Q9-PEMBOBOTAN!Q$20)/PEMBOBOTAN!Q$22</f>
        <v>0</v>
      </c>
      <c r="R15" s="29">
        <f>(PEMBOBOTAN!R9-PEMBOBOTAN!R$20)/PEMBOBOTAN!R$22</f>
        <v>0.6209474963187217</v>
      </c>
      <c r="S15" s="29">
        <f>(PEMBOBOTAN!S9-PEMBOBOTAN!S$20)/PEMBOBOTAN!S$22</f>
        <v>0.45090270903161378</v>
      </c>
      <c r="T15" s="29">
        <f>(PEMBOBOTAN!T9-PEMBOBOTAN!T$20)/PEMBOBOTAN!T$22</f>
        <v>0</v>
      </c>
      <c r="U15" s="29">
        <f>(PEMBOBOTAN!U9-PEMBOBOTAN!U$20)/PEMBOBOTAN!U$22</f>
        <v>0</v>
      </c>
      <c r="V15" s="29">
        <f>(PEMBOBOTAN!V9-PEMBOBOTAN!V$20)/PEMBOBOTAN!V$22</f>
        <v>0</v>
      </c>
      <c r="W15" s="29">
        <f>(PEMBOBOTAN!W9-PEMBOBOTAN!W$20)/PEMBOBOTAN!W$22</f>
        <v>0</v>
      </c>
      <c r="X15" s="29">
        <f>(PEMBOBOTAN!X9-PEMBOBOTAN!X$20)/PEMBOBOTAN!X$22</f>
        <v>0</v>
      </c>
      <c r="Y15" s="29">
        <f>(PEMBOBOTAN!Y9-PEMBOBOTAN!Y$20)/PEMBOBOTAN!Y$22</f>
        <v>3.8729833462074139</v>
      </c>
      <c r="Z15" s="29">
        <f>(PEMBOBOTAN!Z9-PEMBOBOTAN!Z$20)/PEMBOBOTAN!Z$22</f>
        <v>1.7008265697102865</v>
      </c>
      <c r="AA15" s="29">
        <f>(PEMBOBOTAN!AA9-PEMBOBOTAN!AA$20)/PEMBOBOTAN!AA$22</f>
        <v>0</v>
      </c>
      <c r="AB15" s="29">
        <f>(PEMBOBOTAN!AB9-PEMBOBOTAN!AB$20)/PEMBOBOTAN!AB$22</f>
        <v>0</v>
      </c>
      <c r="AC15" s="29">
        <f>(PEMBOBOTAN!AC9-PEMBOBOTAN!AC$20)/PEMBOBOTAN!AC$22</f>
        <v>0</v>
      </c>
      <c r="AD15" s="29">
        <f>(PEMBOBOTAN!AD9-PEMBOBOTAN!AD$20)/PEMBOBOTAN!AD$22</f>
        <v>9.4350722682128088E-2</v>
      </c>
      <c r="AE15" s="29">
        <f>(PEMBOBOTAN!AE9-PEMBOBOTAN!AE$20)/PEMBOBOTAN!AE$22</f>
        <v>0.28070021790365374</v>
      </c>
      <c r="AF15" s="29">
        <f>(PEMBOBOTAN!AF9-PEMBOBOTAN!AF$20)/PEMBOBOTAN!AF$22</f>
        <v>0.44177741708393514</v>
      </c>
      <c r="AG15" s="29">
        <f>(PEMBOBOTAN!AG9-PEMBOBOTAN!AG$20)/PEMBOBOTAN!AG$22</f>
        <v>0</v>
      </c>
      <c r="AH15" s="29">
        <f>(PEMBOBOTAN!AH9-PEMBOBOTAN!AH$20)/PEMBOBOTAN!AH$22</f>
        <v>1.0167375641047216</v>
      </c>
      <c r="AI15" s="29">
        <f>(PEMBOBOTAN!AI9-PEMBOBOTAN!AI$20)/PEMBOBOTAN!AI$22</f>
        <v>0.52743401034291626</v>
      </c>
      <c r="AJ15" s="36">
        <f t="shared" si="0"/>
        <v>15.966556627436098</v>
      </c>
      <c r="AK15" s="39">
        <f t="shared" si="1"/>
        <v>14</v>
      </c>
      <c r="AL15" s="40" t="str">
        <f t="shared" si="2"/>
        <v>Hirarki 3</v>
      </c>
    </row>
    <row r="16" spans="1:38" s="2" customFormat="1" ht="12.75" customHeight="1" x14ac:dyDescent="0.25">
      <c r="A16" s="3">
        <f t="shared" si="3"/>
        <v>10</v>
      </c>
      <c r="B16" s="4" t="s">
        <v>39</v>
      </c>
      <c r="C16" s="5">
        <v>2542</v>
      </c>
      <c r="D16" s="6">
        <v>37.69</v>
      </c>
      <c r="E16" s="29">
        <f>(PEMBOBOTAN!E8-PEMBOBOTAN!E$20)/PEMBOBOTAN!E$22</f>
        <v>0.52770589383175104</v>
      </c>
      <c r="F16" s="29">
        <f>(PEMBOBOTAN!F8-PEMBOBOTAN!F$20)/PEMBOBOTAN!F$22</f>
        <v>0.44477960189615673</v>
      </c>
      <c r="G16" s="29">
        <f>(PEMBOBOTAN!G8-PEMBOBOTAN!G$20)/PEMBOBOTAN!G$22</f>
        <v>0.1081517896807682</v>
      </c>
      <c r="H16" s="29">
        <f>(PEMBOBOTAN!H8-PEMBOBOTAN!H$20)/PEMBOBOTAN!H$22</f>
        <v>0.44440983079509122</v>
      </c>
      <c r="I16" s="29">
        <f>(PEMBOBOTAN!I8-PEMBOBOTAN!I$20)/PEMBOBOTAN!I$22</f>
        <v>0.44477960189615673</v>
      </c>
      <c r="J16" s="29">
        <f>(PEMBOBOTAN!J8-PEMBOBOTAN!J$20)/PEMBOBOTAN!J$22</f>
        <v>0</v>
      </c>
      <c r="K16" s="29">
        <f>(PEMBOBOTAN!K8-PEMBOBOTAN!K$20)/PEMBOBOTAN!K$22</f>
        <v>0.36457014744087773</v>
      </c>
      <c r="L16" s="29">
        <f>(PEMBOBOTAN!L8-PEMBOBOTAN!L$20)/PEMBOBOTAN!L$22</f>
        <v>0</v>
      </c>
      <c r="M16" s="29">
        <f>(PEMBOBOTAN!M8-PEMBOBOTAN!M$20)/PEMBOBOTAN!M$22</f>
        <v>1.098588436005103</v>
      </c>
      <c r="N16" s="29">
        <f>(PEMBOBOTAN!N8-PEMBOBOTAN!N$20)/PEMBOBOTAN!N$22</f>
        <v>1.4209964001470128</v>
      </c>
      <c r="O16" s="29">
        <f>(PEMBOBOTAN!O8-PEMBOBOTAN!O$20)/PEMBOBOTAN!O$22</f>
        <v>0.71221231161191956</v>
      </c>
      <c r="P16" s="29">
        <f>(PEMBOBOTAN!P8-PEMBOBOTAN!P$20)/PEMBOBOTAN!P$22</f>
        <v>0</v>
      </c>
      <c r="Q16" s="29">
        <f>(PEMBOBOTAN!Q8-PEMBOBOTAN!Q$20)/PEMBOBOTAN!Q$22</f>
        <v>0</v>
      </c>
      <c r="R16" s="29">
        <f>(PEMBOBOTAN!R8-PEMBOBOTAN!R$20)/PEMBOBOTAN!R$22</f>
        <v>0</v>
      </c>
      <c r="S16" s="29">
        <f>(PEMBOBOTAN!S8-PEMBOBOTAN!S$20)/PEMBOBOTAN!S$22</f>
        <v>0.15030090301053795</v>
      </c>
      <c r="T16" s="29">
        <f>(PEMBOBOTAN!T8-PEMBOBOTAN!T$20)/PEMBOBOTAN!T$22</f>
        <v>0</v>
      </c>
      <c r="U16" s="29">
        <f>(PEMBOBOTAN!U8-PEMBOBOTAN!U$20)/PEMBOBOTAN!U$22</f>
        <v>0</v>
      </c>
      <c r="V16" s="29">
        <f>(PEMBOBOTAN!V8-PEMBOBOTAN!V$20)/PEMBOBOTAN!V$22</f>
        <v>0</v>
      </c>
      <c r="W16" s="29">
        <f>(PEMBOBOTAN!W8-PEMBOBOTAN!W$20)/PEMBOBOTAN!W$22</f>
        <v>0</v>
      </c>
      <c r="X16" s="29">
        <f>(PEMBOBOTAN!X8-PEMBOBOTAN!X$20)/PEMBOBOTAN!X$22</f>
        <v>0</v>
      </c>
      <c r="Y16" s="29">
        <f>(PEMBOBOTAN!Y8-PEMBOBOTAN!Y$20)/PEMBOBOTAN!Y$22</f>
        <v>3.8729833462074139</v>
      </c>
      <c r="Z16" s="29">
        <f>(PEMBOBOTAN!Z8-PEMBOBOTAN!Z$20)/PEMBOBOTAN!Z$22</f>
        <v>1.063016606068929</v>
      </c>
      <c r="AA16" s="29">
        <f>(PEMBOBOTAN!AA8-PEMBOBOTAN!AA$20)/PEMBOBOTAN!AA$22</f>
        <v>0</v>
      </c>
      <c r="AB16" s="29">
        <f>(PEMBOBOTAN!AB8-PEMBOBOTAN!AB$20)/PEMBOBOTAN!AB$22</f>
        <v>0</v>
      </c>
      <c r="AC16" s="29">
        <f>(PEMBOBOTAN!AC8-PEMBOBOTAN!AC$20)/PEMBOBOTAN!AC$22</f>
        <v>0</v>
      </c>
      <c r="AD16" s="29">
        <f>(PEMBOBOTAN!AD8-PEMBOBOTAN!AD$20)/PEMBOBOTAN!AD$22</f>
        <v>8.8800680171414681E-2</v>
      </c>
      <c r="AE16" s="29">
        <f>(PEMBOBOTAN!AE8-PEMBOBOTAN!AE$20)/PEMBOBOTAN!AE$22</f>
        <v>0.20050015564546697</v>
      </c>
      <c r="AF16" s="29">
        <f>(PEMBOBOTAN!AF8-PEMBOBOTAN!AF$20)/PEMBOBOTAN!AF$22</f>
        <v>0.22088870854196757</v>
      </c>
      <c r="AG16" s="29">
        <f>(PEMBOBOTAN!AG8-PEMBOBOTAN!AG$20)/PEMBOBOTAN!AG$22</f>
        <v>0</v>
      </c>
      <c r="AH16" s="29">
        <f>(PEMBOBOTAN!AH8-PEMBOBOTAN!AH$20)/PEMBOBOTAN!AH$22</f>
        <v>2.6144680219835701</v>
      </c>
      <c r="AI16" s="29">
        <f>(PEMBOBOTAN!AI8-PEMBOBOTAN!AI$20)/PEMBOBOTAN!AI$22</f>
        <v>0.35162267356194415</v>
      </c>
      <c r="AJ16" s="36">
        <f t="shared" si="0"/>
        <v>14.128775108496082</v>
      </c>
      <c r="AK16" s="39">
        <f t="shared" si="1"/>
        <v>13</v>
      </c>
      <c r="AL16" s="40" t="str">
        <f t="shared" si="2"/>
        <v>Hirarki 3</v>
      </c>
    </row>
    <row r="17" spans="1:38" s="2" customFormat="1" ht="12.75" customHeight="1" x14ac:dyDescent="0.25">
      <c r="A17" s="3">
        <f t="shared" si="3"/>
        <v>11</v>
      </c>
      <c r="B17" s="4" t="s">
        <v>35</v>
      </c>
      <c r="C17" s="5">
        <v>1588</v>
      </c>
      <c r="D17" s="6">
        <v>12.61</v>
      </c>
      <c r="E17" s="29">
        <f>(PEMBOBOTAN!E4-PEMBOBOTAN!E$20)/PEMBOBOTAN!E$22</f>
        <v>0.42650202378182617</v>
      </c>
      <c r="F17" s="29">
        <f>(PEMBOBOTAN!F4-PEMBOBOTAN!F$20)/PEMBOBOTAN!F$22</f>
        <v>0.44477960189615673</v>
      </c>
      <c r="G17" s="29">
        <f>(PEMBOBOTAN!G4-PEMBOBOTAN!G$20)/PEMBOBOTAN!G$22</f>
        <v>3.6014545963695812</v>
      </c>
      <c r="H17" s="29">
        <f>(PEMBOBOTAN!H4-PEMBOBOTAN!H$20)/PEMBOBOTAN!H$22</f>
        <v>0.44440983079509122</v>
      </c>
      <c r="I17" s="29">
        <f>(PEMBOBOTAN!I4-PEMBOBOTAN!I$20)/PEMBOBOTAN!I$22</f>
        <v>0.44477960189615673</v>
      </c>
      <c r="J17" s="29">
        <f>(PEMBOBOTAN!J4-PEMBOBOTAN!J$20)/PEMBOBOTAN!J$22</f>
        <v>0.44653845185332403</v>
      </c>
      <c r="K17" s="29">
        <f>(PEMBOBOTAN!K4-PEMBOBOTAN!K$20)/PEMBOBOTAN!K$22</f>
        <v>0</v>
      </c>
      <c r="L17" s="29">
        <f>(PEMBOBOTAN!L4-PEMBOBOTAN!L$20)/PEMBOBOTAN!L$22</f>
        <v>0</v>
      </c>
      <c r="M17" s="29">
        <f>(PEMBOBOTAN!M4-PEMBOBOTAN!M$20)/PEMBOBOTAN!M$22</f>
        <v>0</v>
      </c>
      <c r="N17" s="29">
        <f>(PEMBOBOTAN!N4-PEMBOBOTAN!N$20)/PEMBOBOTAN!N$22</f>
        <v>0</v>
      </c>
      <c r="O17" s="29">
        <f>(PEMBOBOTAN!O4-PEMBOBOTAN!O$20)/PEMBOBOTAN!O$22</f>
        <v>0</v>
      </c>
      <c r="P17" s="29">
        <f>(PEMBOBOTAN!P4-PEMBOBOTAN!P$20)/PEMBOBOTAN!P$22</f>
        <v>0</v>
      </c>
      <c r="Q17" s="29">
        <f>(PEMBOBOTAN!Q4-PEMBOBOTAN!Q$20)/PEMBOBOTAN!Q$22</f>
        <v>0</v>
      </c>
      <c r="R17" s="29">
        <f>(PEMBOBOTAN!R4-PEMBOBOTAN!R$20)/PEMBOBOTAN!R$22</f>
        <v>0.24837899852748868</v>
      </c>
      <c r="S17" s="29">
        <f>(PEMBOBOTAN!S4-PEMBOBOTAN!S$20)/PEMBOBOTAN!S$22</f>
        <v>0.15030090301053795</v>
      </c>
      <c r="T17" s="29">
        <f>(PEMBOBOTAN!T4-PEMBOBOTAN!T$20)/PEMBOBOTAN!T$22</f>
        <v>0</v>
      </c>
      <c r="U17" s="29">
        <f>(PEMBOBOTAN!U4-PEMBOBOTAN!U$20)/PEMBOBOTAN!U$22</f>
        <v>0</v>
      </c>
      <c r="V17" s="29">
        <f>(PEMBOBOTAN!V4-PEMBOBOTAN!V$20)/PEMBOBOTAN!V$22</f>
        <v>0</v>
      </c>
      <c r="W17" s="29">
        <f>(PEMBOBOTAN!W4-PEMBOBOTAN!W$20)/PEMBOBOTAN!W$22</f>
        <v>0</v>
      </c>
      <c r="X17" s="29">
        <f>(PEMBOBOTAN!X4-PEMBOBOTAN!X$20)/PEMBOBOTAN!X$22</f>
        <v>0</v>
      </c>
      <c r="Y17" s="29">
        <f>(PEMBOBOTAN!Y4-PEMBOBOTAN!Y$20)/PEMBOBOTAN!Y$22</f>
        <v>0</v>
      </c>
      <c r="Z17" s="29">
        <f>(PEMBOBOTAN!Z4-PEMBOBOTAN!Z$20)/PEMBOBOTAN!Z$22</f>
        <v>0</v>
      </c>
      <c r="AA17" s="29">
        <f>(PEMBOBOTAN!AA4-PEMBOBOTAN!AA$20)/PEMBOBOTAN!AA$22</f>
        <v>0.95553308590590924</v>
      </c>
      <c r="AB17" s="29">
        <f>(PEMBOBOTAN!AB4-PEMBOBOTAN!AB$20)/PEMBOBOTAN!AB$22</f>
        <v>1</v>
      </c>
      <c r="AC17" s="29">
        <f>(PEMBOBOTAN!AC4-PEMBOBOTAN!AC$20)/PEMBOBOTAN!AC$22</f>
        <v>0</v>
      </c>
      <c r="AD17" s="29">
        <f>(PEMBOBOTAN!AD4-PEMBOBOTAN!AD$20)/PEMBOBOTAN!AD$22</f>
        <v>0</v>
      </c>
      <c r="AE17" s="29">
        <f>(PEMBOBOTAN!AE4-PEMBOBOTAN!AE$20)/PEMBOBOTAN!AE$22</f>
        <v>0</v>
      </c>
      <c r="AF17" s="29">
        <f>(PEMBOBOTAN!AF4-PEMBOBOTAN!AF$20)/PEMBOBOTAN!AF$22</f>
        <v>0</v>
      </c>
      <c r="AG17" s="29">
        <f>(PEMBOBOTAN!AG4-PEMBOBOTAN!AG$20)/PEMBOBOTAN!AG$22</f>
        <v>0</v>
      </c>
      <c r="AH17" s="29">
        <f>(PEMBOBOTAN!AH4-PEMBOBOTAN!AH$20)/PEMBOBOTAN!AH$22</f>
        <v>0.29049644688706333</v>
      </c>
      <c r="AI17" s="29">
        <f>(PEMBOBOTAN!AI4-PEMBOBOTAN!AI$20)/PEMBOBOTAN!AI$22</f>
        <v>0</v>
      </c>
      <c r="AJ17" s="36">
        <f t="shared" si="0"/>
        <v>8.4531735409231352</v>
      </c>
      <c r="AK17" s="39">
        <f t="shared" si="1"/>
        <v>6</v>
      </c>
      <c r="AL17" s="40" t="str">
        <f t="shared" si="2"/>
        <v>Hirarki 3</v>
      </c>
    </row>
    <row r="18" spans="1:38" s="18" customFormat="1" x14ac:dyDescent="0.2">
      <c r="A18" s="16"/>
      <c r="B18" s="16" t="s">
        <v>58</v>
      </c>
      <c r="C18" s="17"/>
      <c r="D18" s="16"/>
      <c r="E18" s="37">
        <f>SUM(E3:E17)</f>
        <v>15.21839205899807</v>
      </c>
      <c r="F18" s="37">
        <f t="shared" ref="F18:AJ18" si="4">SUM(F3:F17)</f>
        <v>15.257553813816299</v>
      </c>
      <c r="G18" s="37">
        <f t="shared" si="4"/>
        <v>9.2441091533779751</v>
      </c>
      <c r="H18" s="37">
        <f t="shared" si="4"/>
        <v>14.859358446338302</v>
      </c>
      <c r="I18" s="37">
        <f t="shared" si="4"/>
        <v>15.257553813816299</v>
      </c>
      <c r="J18" s="37">
        <f t="shared" si="4"/>
        <v>9.8655254413991553</v>
      </c>
      <c r="K18" s="37">
        <f t="shared" si="4"/>
        <v>18.228507372043882</v>
      </c>
      <c r="L18" s="37">
        <f t="shared" si="4"/>
        <v>5.6839856005880511</v>
      </c>
      <c r="M18" s="37">
        <f t="shared" si="4"/>
        <v>23.070357156107157</v>
      </c>
      <c r="N18" s="37">
        <f t="shared" si="4"/>
        <v>19.893949602058175</v>
      </c>
      <c r="O18" s="37">
        <f t="shared" si="4"/>
        <v>14.95645854385031</v>
      </c>
      <c r="P18" s="37">
        <f t="shared" si="4"/>
        <v>8.1009258730098246</v>
      </c>
      <c r="Q18" s="37">
        <f t="shared" si="4"/>
        <v>3.8729833462074166</v>
      </c>
      <c r="R18" s="37">
        <f t="shared" si="4"/>
        <v>12.79151842416567</v>
      </c>
      <c r="S18" s="37">
        <f t="shared" si="4"/>
        <v>17.735506555243479</v>
      </c>
      <c r="T18" s="37">
        <f t="shared" si="4"/>
        <v>6.9084927970775745</v>
      </c>
      <c r="U18" s="37">
        <f t="shared" si="4"/>
        <v>5.6839856005880511</v>
      </c>
      <c r="V18" s="37">
        <f t="shared" si="4"/>
        <v>6.738353315566453</v>
      </c>
      <c r="W18" s="37">
        <f t="shared" si="4"/>
        <v>3.8729833462074166</v>
      </c>
      <c r="X18" s="37">
        <f t="shared" si="4"/>
        <v>3.8729833462074166</v>
      </c>
      <c r="Y18" s="37">
        <f t="shared" si="4"/>
        <v>54.221766846903783</v>
      </c>
      <c r="Z18" s="37">
        <f t="shared" si="4"/>
        <v>25.087191903226728</v>
      </c>
      <c r="AA18" s="37">
        <f t="shared" si="4"/>
        <v>4.777665429529546</v>
      </c>
      <c r="AB18" s="37">
        <f t="shared" si="4"/>
        <v>15</v>
      </c>
      <c r="AC18" s="37">
        <f t="shared" si="4"/>
        <v>10.001968310224749</v>
      </c>
      <c r="AD18" s="37">
        <f t="shared" si="4"/>
        <v>6.1938474419561729</v>
      </c>
      <c r="AE18" s="37">
        <f t="shared" si="4"/>
        <v>10.345808031306094</v>
      </c>
      <c r="AF18" s="37">
        <f t="shared" si="4"/>
        <v>9.7191031758465734</v>
      </c>
      <c r="AG18" s="37">
        <f t="shared" si="4"/>
        <v>5.7680799446784015</v>
      </c>
      <c r="AH18" s="37">
        <f t="shared" si="4"/>
        <v>23.09446752752153</v>
      </c>
      <c r="AI18" s="37">
        <f t="shared" si="4"/>
        <v>10.372868870077355</v>
      </c>
      <c r="AJ18" s="37">
        <f t="shared" si="4"/>
        <v>405.69625108793792</v>
      </c>
      <c r="AK18" s="35"/>
      <c r="AL18" s="35"/>
    </row>
    <row r="19" spans="1:38" s="18" customFormat="1" x14ac:dyDescent="0.2">
      <c r="A19" s="19"/>
      <c r="B19" s="19" t="s">
        <v>50</v>
      </c>
      <c r="C19" s="20"/>
      <c r="D19" s="20"/>
      <c r="E19" s="20">
        <f t="shared" ref="E19:AJ19" si="5">COUNTIF(E3:E17,"&gt;0")</f>
        <v>14</v>
      </c>
      <c r="F19" s="20">
        <f t="shared" si="5"/>
        <v>14</v>
      </c>
      <c r="G19" s="20">
        <f t="shared" si="5"/>
        <v>11</v>
      </c>
      <c r="H19" s="20">
        <f t="shared" si="5"/>
        <v>14</v>
      </c>
      <c r="I19" s="20">
        <f t="shared" si="5"/>
        <v>14</v>
      </c>
      <c r="J19" s="20">
        <f t="shared" si="5"/>
        <v>10</v>
      </c>
      <c r="K19" s="20">
        <f t="shared" si="5"/>
        <v>14</v>
      </c>
      <c r="L19" s="20">
        <f t="shared" si="5"/>
        <v>2</v>
      </c>
      <c r="M19" s="20">
        <f t="shared" si="5"/>
        <v>14</v>
      </c>
      <c r="N19" s="20">
        <f t="shared" si="5"/>
        <v>12</v>
      </c>
      <c r="O19" s="20">
        <f t="shared" si="5"/>
        <v>13</v>
      </c>
      <c r="P19" s="20">
        <f t="shared" si="5"/>
        <v>4</v>
      </c>
      <c r="Q19" s="20">
        <f t="shared" si="5"/>
        <v>1</v>
      </c>
      <c r="R19" s="20">
        <f t="shared" si="5"/>
        <v>13</v>
      </c>
      <c r="S19" s="20">
        <f t="shared" si="5"/>
        <v>14</v>
      </c>
      <c r="T19" s="20">
        <f t="shared" si="5"/>
        <v>4</v>
      </c>
      <c r="U19" s="20">
        <f t="shared" si="5"/>
        <v>2</v>
      </c>
      <c r="V19" s="20">
        <f t="shared" si="5"/>
        <v>3</v>
      </c>
      <c r="W19" s="20">
        <f t="shared" si="5"/>
        <v>1</v>
      </c>
      <c r="X19" s="20">
        <f t="shared" si="5"/>
        <v>1</v>
      </c>
      <c r="Y19" s="20">
        <f t="shared" si="5"/>
        <v>14</v>
      </c>
      <c r="Z19" s="20">
        <f t="shared" si="5"/>
        <v>14</v>
      </c>
      <c r="AA19" s="20">
        <f t="shared" si="5"/>
        <v>2</v>
      </c>
      <c r="AB19" s="20">
        <f t="shared" si="5"/>
        <v>9</v>
      </c>
      <c r="AC19" s="20">
        <f t="shared" si="5"/>
        <v>6</v>
      </c>
      <c r="AD19" s="20">
        <f t="shared" si="5"/>
        <v>14</v>
      </c>
      <c r="AE19" s="20">
        <f t="shared" si="5"/>
        <v>14</v>
      </c>
      <c r="AF19" s="20">
        <f t="shared" si="5"/>
        <v>11</v>
      </c>
      <c r="AG19" s="20">
        <f t="shared" si="5"/>
        <v>4</v>
      </c>
      <c r="AH19" s="20">
        <f t="shared" si="5"/>
        <v>14</v>
      </c>
      <c r="AI19" s="20">
        <f t="shared" si="5"/>
        <v>14</v>
      </c>
      <c r="AJ19" s="20">
        <f t="shared" si="5"/>
        <v>15</v>
      </c>
      <c r="AK19" s="35"/>
      <c r="AL19" s="35"/>
    </row>
    <row r="20" spans="1:38" s="18" customFormat="1" x14ac:dyDescent="0.2">
      <c r="A20" s="21"/>
      <c r="B20" s="21" t="s">
        <v>59</v>
      </c>
      <c r="C20" s="22"/>
      <c r="D20" s="22"/>
      <c r="E20" s="30">
        <f>AVERAGE(E3:E17)</f>
        <v>1.0145594705998713</v>
      </c>
      <c r="F20" s="30">
        <f t="shared" ref="F20:AJ20" si="6">AVERAGE(F3:F17)</f>
        <v>1.0171702542544199</v>
      </c>
      <c r="G20" s="30">
        <f t="shared" si="6"/>
        <v>0.61627394355853171</v>
      </c>
      <c r="H20" s="30">
        <f t="shared" si="6"/>
        <v>0.99062389642255344</v>
      </c>
      <c r="I20" s="30">
        <f t="shared" si="6"/>
        <v>1.0171702542544199</v>
      </c>
      <c r="J20" s="30">
        <f t="shared" si="6"/>
        <v>0.657701696093277</v>
      </c>
      <c r="K20" s="30">
        <f t="shared" si="6"/>
        <v>1.2152338248029255</v>
      </c>
      <c r="L20" s="30">
        <f t="shared" si="6"/>
        <v>0.37893237337253677</v>
      </c>
      <c r="M20" s="30">
        <f t="shared" si="6"/>
        <v>1.5380238104071438</v>
      </c>
      <c r="N20" s="30">
        <f t="shared" si="6"/>
        <v>1.3262633068038783</v>
      </c>
      <c r="O20" s="30">
        <f t="shared" si="6"/>
        <v>0.99709723625668734</v>
      </c>
      <c r="P20" s="30">
        <f t="shared" si="6"/>
        <v>0.54006172486732162</v>
      </c>
      <c r="Q20" s="30">
        <f t="shared" si="6"/>
        <v>0.2581988897471611</v>
      </c>
      <c r="R20" s="30">
        <f t="shared" si="6"/>
        <v>0.85276789494437799</v>
      </c>
      <c r="S20" s="30">
        <f t="shared" si="6"/>
        <v>1.1823671036828987</v>
      </c>
      <c r="T20" s="30">
        <f t="shared" si="6"/>
        <v>0.46056618647183828</v>
      </c>
      <c r="U20" s="30">
        <f t="shared" si="6"/>
        <v>0.37893237337253677</v>
      </c>
      <c r="V20" s="30">
        <f t="shared" si="6"/>
        <v>0.44922355437109684</v>
      </c>
      <c r="W20" s="30">
        <f t="shared" si="6"/>
        <v>0.2581988897471611</v>
      </c>
      <c r="X20" s="30">
        <f t="shared" si="6"/>
        <v>0.2581988897471611</v>
      </c>
      <c r="Y20" s="30">
        <f t="shared" si="6"/>
        <v>3.614784456460252</v>
      </c>
      <c r="Z20" s="30">
        <f t="shared" si="6"/>
        <v>1.6724794602151152</v>
      </c>
      <c r="AA20" s="30">
        <f t="shared" si="6"/>
        <v>0.31851102863530306</v>
      </c>
      <c r="AB20" s="30">
        <f t="shared" si="6"/>
        <v>1</v>
      </c>
      <c r="AC20" s="30">
        <f t="shared" si="6"/>
        <v>0.66679788734831658</v>
      </c>
      <c r="AD20" s="30">
        <f t="shared" si="6"/>
        <v>0.41292316279707819</v>
      </c>
      <c r="AE20" s="30">
        <f t="shared" si="6"/>
        <v>0.68972053542040623</v>
      </c>
      <c r="AF20" s="30">
        <f t="shared" si="6"/>
        <v>0.6479402117231049</v>
      </c>
      <c r="AG20" s="30">
        <f t="shared" si="6"/>
        <v>0.3845386629785601</v>
      </c>
      <c r="AH20" s="30">
        <f t="shared" si="6"/>
        <v>1.5396311685014354</v>
      </c>
      <c r="AI20" s="30">
        <f t="shared" si="6"/>
        <v>0.69152459133849031</v>
      </c>
      <c r="AJ20" s="30">
        <f t="shared" si="6"/>
        <v>27.046416739195863</v>
      </c>
      <c r="AK20" s="35"/>
      <c r="AL20" s="35"/>
    </row>
    <row r="21" spans="1:38" s="18" customFormat="1" x14ac:dyDescent="0.2">
      <c r="A21" s="21"/>
      <c r="B21" s="21" t="s">
        <v>53</v>
      </c>
      <c r="C21" s="22"/>
      <c r="D21" s="22"/>
      <c r="E21" s="34">
        <f>STDEV(E3:E17)</f>
        <v>0.99999999999999978</v>
      </c>
      <c r="F21" s="34">
        <f t="shared" ref="F21:AJ21" si="7">STDEV(F3:F17)</f>
        <v>1</v>
      </c>
      <c r="G21" s="34">
        <f t="shared" si="7"/>
        <v>0.99999999999999978</v>
      </c>
      <c r="H21" s="34">
        <f t="shared" si="7"/>
        <v>1</v>
      </c>
      <c r="I21" s="34">
        <f t="shared" si="7"/>
        <v>1</v>
      </c>
      <c r="J21" s="34">
        <f t="shared" si="7"/>
        <v>1</v>
      </c>
      <c r="K21" s="34">
        <f t="shared" si="7"/>
        <v>1</v>
      </c>
      <c r="L21" s="34">
        <f t="shared" si="7"/>
        <v>1</v>
      </c>
      <c r="M21" s="34">
        <f t="shared" si="7"/>
        <v>1.0000000000000004</v>
      </c>
      <c r="N21" s="34">
        <f t="shared" si="7"/>
        <v>1</v>
      </c>
      <c r="O21" s="34">
        <f t="shared" si="7"/>
        <v>0.99999999999999978</v>
      </c>
      <c r="P21" s="34">
        <f t="shared" si="7"/>
        <v>0.99999999999999989</v>
      </c>
      <c r="Q21" s="34">
        <f t="shared" si="7"/>
        <v>1</v>
      </c>
      <c r="R21" s="34">
        <f t="shared" si="7"/>
        <v>1</v>
      </c>
      <c r="S21" s="34">
        <f t="shared" si="7"/>
        <v>1.0000000000000004</v>
      </c>
      <c r="T21" s="34">
        <f t="shared" si="7"/>
        <v>1</v>
      </c>
      <c r="U21" s="34">
        <f t="shared" si="7"/>
        <v>1</v>
      </c>
      <c r="V21" s="34">
        <f t="shared" si="7"/>
        <v>1</v>
      </c>
      <c r="W21" s="34">
        <f t="shared" si="7"/>
        <v>1</v>
      </c>
      <c r="X21" s="34">
        <f t="shared" si="7"/>
        <v>1</v>
      </c>
      <c r="Y21" s="34">
        <f t="shared" si="7"/>
        <v>1.0000000000000009</v>
      </c>
      <c r="Z21" s="34">
        <f t="shared" si="7"/>
        <v>0.99999999999999956</v>
      </c>
      <c r="AA21" s="34">
        <f t="shared" si="7"/>
        <v>1</v>
      </c>
      <c r="AB21" s="34">
        <f t="shared" si="7"/>
        <v>1</v>
      </c>
      <c r="AC21" s="34">
        <f t="shared" si="7"/>
        <v>0.99999999999999989</v>
      </c>
      <c r="AD21" s="34">
        <f t="shared" si="7"/>
        <v>1</v>
      </c>
      <c r="AE21" s="34">
        <f t="shared" si="7"/>
        <v>1</v>
      </c>
      <c r="AF21" s="34">
        <f t="shared" si="7"/>
        <v>1.0000000000000002</v>
      </c>
      <c r="AG21" s="34">
        <f t="shared" si="7"/>
        <v>0.99999999999999989</v>
      </c>
      <c r="AH21" s="34">
        <f t="shared" si="7"/>
        <v>1.0000000000000002</v>
      </c>
      <c r="AI21" s="34">
        <f t="shared" si="7"/>
        <v>0.99999999999999989</v>
      </c>
      <c r="AJ21" s="31">
        <f t="shared" si="7"/>
        <v>18.042045298403213</v>
      </c>
      <c r="AK21" s="35"/>
      <c r="AL21" s="35"/>
    </row>
    <row r="22" spans="1:38" x14ac:dyDescent="0.2">
      <c r="C22" s="26"/>
      <c r="F22" s="26"/>
      <c r="G22" s="26"/>
      <c r="H22" s="26"/>
      <c r="I22" s="26"/>
      <c r="J22" s="26"/>
      <c r="K22" s="26"/>
    </row>
    <row r="23" spans="1:38" x14ac:dyDescent="0.2">
      <c r="B23" s="38" t="s">
        <v>57</v>
      </c>
      <c r="C23" s="26"/>
      <c r="F23" s="26"/>
      <c r="G23" s="26"/>
      <c r="H23" s="26"/>
      <c r="I23" s="26"/>
      <c r="J23" s="26"/>
      <c r="K23" s="26"/>
    </row>
    <row r="24" spans="1:38" x14ac:dyDescent="0.2">
      <c r="B24" s="38" t="s">
        <v>60</v>
      </c>
      <c r="C24" s="26"/>
      <c r="F24" s="26"/>
      <c r="G24" s="26"/>
      <c r="H24" s="26"/>
      <c r="I24" s="26"/>
      <c r="J24" s="26"/>
      <c r="K24" s="26"/>
    </row>
    <row r="25" spans="1:38" x14ac:dyDescent="0.2">
      <c r="B25" s="38" t="s">
        <v>61</v>
      </c>
    </row>
    <row r="26" spans="1:38" x14ac:dyDescent="0.2">
      <c r="B26" s="38" t="s">
        <v>62</v>
      </c>
    </row>
    <row r="46" spans="3:11" x14ac:dyDescent="0.2">
      <c r="C46" s="26"/>
      <c r="F46" s="26"/>
      <c r="G46" s="26"/>
      <c r="H46" s="26"/>
      <c r="I46" s="26"/>
      <c r="J46" s="26"/>
      <c r="K46" s="26"/>
    </row>
    <row r="47" spans="3:11" x14ac:dyDescent="0.2">
      <c r="C47" s="26"/>
      <c r="F47" s="26"/>
      <c r="G47" s="26"/>
      <c r="H47" s="26"/>
      <c r="I47" s="26"/>
      <c r="J47" s="26"/>
      <c r="K47" s="26"/>
    </row>
    <row r="48" spans="3:11" x14ac:dyDescent="0.2">
      <c r="C48" s="26"/>
      <c r="F48" s="26"/>
      <c r="G48" s="26"/>
      <c r="H48" s="26"/>
      <c r="I48" s="26"/>
      <c r="J48" s="26"/>
      <c r="K48" s="26"/>
    </row>
    <row r="49" spans="3:11" x14ac:dyDescent="0.2">
      <c r="C49" s="26"/>
      <c r="F49" s="26"/>
      <c r="G49" s="26"/>
      <c r="H49" s="26"/>
      <c r="I49" s="26"/>
      <c r="J49" s="26"/>
      <c r="K49" s="26"/>
    </row>
    <row r="50" spans="3:11" x14ac:dyDescent="0.2">
      <c r="C50" s="26"/>
      <c r="F50" s="26"/>
      <c r="G50" s="26"/>
      <c r="H50" s="26"/>
      <c r="I50" s="26"/>
      <c r="J50" s="26"/>
      <c r="K50" s="26"/>
    </row>
    <row r="51" spans="3:11" x14ac:dyDescent="0.2">
      <c r="C51" s="26"/>
      <c r="F51" s="26"/>
      <c r="G51" s="26"/>
      <c r="H51" s="26"/>
      <c r="I51" s="26"/>
      <c r="J51" s="26"/>
      <c r="K51" s="26"/>
    </row>
    <row r="52" spans="3:11" x14ac:dyDescent="0.2">
      <c r="C52" s="26"/>
      <c r="F52" s="26"/>
      <c r="G52" s="26"/>
      <c r="H52" s="26"/>
      <c r="I52" s="26"/>
      <c r="J52" s="26"/>
      <c r="K52" s="26"/>
    </row>
    <row r="53" spans="3:11" x14ac:dyDescent="0.2">
      <c r="C53" s="26"/>
      <c r="F53" s="26"/>
      <c r="G53" s="26"/>
      <c r="H53" s="26"/>
      <c r="I53" s="26"/>
      <c r="J53" s="26"/>
      <c r="K53" s="26"/>
    </row>
    <row r="54" spans="3:11" x14ac:dyDescent="0.2">
      <c r="C54" s="26"/>
      <c r="F54" s="26"/>
      <c r="G54" s="26"/>
      <c r="H54" s="26"/>
      <c r="I54" s="26"/>
      <c r="J54" s="26"/>
      <c r="K54" s="26"/>
    </row>
    <row r="55" spans="3:11" x14ac:dyDescent="0.2">
      <c r="C55" s="26"/>
      <c r="F55" s="26"/>
      <c r="G55" s="26"/>
      <c r="H55" s="26"/>
      <c r="I55" s="26"/>
      <c r="J55" s="26"/>
      <c r="K55" s="26"/>
    </row>
    <row r="56" spans="3:11" x14ac:dyDescent="0.2">
      <c r="C56" s="26"/>
      <c r="F56" s="26"/>
      <c r="G56" s="26"/>
      <c r="H56" s="26"/>
      <c r="I56" s="26"/>
      <c r="J56" s="26"/>
      <c r="K56" s="26"/>
    </row>
    <row r="57" spans="3:11" x14ac:dyDescent="0.2">
      <c r="C57" s="26"/>
      <c r="F57" s="26"/>
      <c r="G57" s="26"/>
      <c r="H57" s="26"/>
      <c r="I57" s="26"/>
      <c r="J57" s="26"/>
      <c r="K57" s="26"/>
    </row>
    <row r="58" spans="3:11" x14ac:dyDescent="0.2">
      <c r="C58" s="26"/>
      <c r="F58" s="26"/>
      <c r="G58" s="26"/>
      <c r="H58" s="26"/>
      <c r="I58" s="26"/>
      <c r="J58" s="26"/>
      <c r="K58" s="26"/>
    </row>
    <row r="59" spans="3:11" x14ac:dyDescent="0.2">
      <c r="C59" s="26"/>
      <c r="F59" s="26"/>
      <c r="G59" s="26"/>
      <c r="H59" s="26"/>
      <c r="I59" s="26"/>
      <c r="J59" s="26"/>
      <c r="K59" s="26"/>
    </row>
    <row r="60" spans="3:11" x14ac:dyDescent="0.2">
      <c r="C60" s="26"/>
      <c r="F60" s="26"/>
      <c r="G60" s="26"/>
      <c r="H60" s="26"/>
      <c r="I60" s="26"/>
      <c r="J60" s="26"/>
      <c r="K60" s="26"/>
    </row>
    <row r="61" spans="3:11" x14ac:dyDescent="0.2">
      <c r="C61" s="26"/>
      <c r="F61" s="26"/>
      <c r="G61" s="26"/>
      <c r="H61" s="26"/>
      <c r="I61" s="26"/>
      <c r="J61" s="26"/>
      <c r="K61" s="26"/>
    </row>
    <row r="62" spans="3:11" x14ac:dyDescent="0.2">
      <c r="C62" s="26"/>
      <c r="F62" s="26"/>
      <c r="G62" s="26"/>
      <c r="H62" s="26"/>
      <c r="I62" s="26"/>
      <c r="J62" s="26"/>
      <c r="K62" s="26"/>
    </row>
    <row r="63" spans="3:11" x14ac:dyDescent="0.2">
      <c r="C63" s="26"/>
      <c r="F63" s="26"/>
      <c r="G63" s="26"/>
      <c r="H63" s="26"/>
      <c r="I63" s="26"/>
      <c r="J63" s="26"/>
      <c r="K63" s="26"/>
    </row>
    <row r="64" spans="3:11" x14ac:dyDescent="0.2">
      <c r="C64" s="26"/>
      <c r="F64" s="26"/>
      <c r="G64" s="26"/>
      <c r="H64" s="26"/>
      <c r="I64" s="26"/>
      <c r="J64" s="26"/>
      <c r="K64" s="26"/>
    </row>
    <row r="65" spans="3:11" x14ac:dyDescent="0.2">
      <c r="C65" s="26"/>
      <c r="F65" s="26"/>
      <c r="G65" s="26"/>
      <c r="H65" s="26"/>
      <c r="I65" s="26"/>
      <c r="J65" s="26"/>
      <c r="K65" s="26"/>
    </row>
    <row r="66" spans="3:11" x14ac:dyDescent="0.2">
      <c r="C66" s="26"/>
      <c r="F66" s="26"/>
      <c r="G66" s="26"/>
      <c r="H66" s="26"/>
      <c r="I66" s="26"/>
      <c r="J66" s="26"/>
      <c r="K66" s="26"/>
    </row>
    <row r="67" spans="3:11" x14ac:dyDescent="0.2">
      <c r="C67" s="26"/>
      <c r="F67" s="26"/>
      <c r="G67" s="26"/>
      <c r="H67" s="26"/>
      <c r="I67" s="26"/>
      <c r="J67" s="26"/>
      <c r="K67" s="26"/>
    </row>
    <row r="68" spans="3:11" x14ac:dyDescent="0.2">
      <c r="C68" s="26"/>
      <c r="F68" s="26"/>
      <c r="G68" s="26"/>
      <c r="H68" s="26"/>
      <c r="I68" s="26"/>
      <c r="J68" s="26"/>
      <c r="K68" s="26"/>
    </row>
    <row r="69" spans="3:11" x14ac:dyDescent="0.2">
      <c r="C69" s="26"/>
      <c r="F69" s="26"/>
      <c r="G69" s="26"/>
      <c r="H69" s="26"/>
      <c r="I69" s="26"/>
      <c r="J69" s="26"/>
      <c r="K69" s="26"/>
    </row>
    <row r="70" spans="3:11" x14ac:dyDescent="0.2">
      <c r="C70" s="26"/>
      <c r="F70" s="26"/>
      <c r="G70" s="26"/>
      <c r="H70" s="26"/>
      <c r="I70" s="26"/>
      <c r="J70" s="26"/>
      <c r="K70" s="26"/>
    </row>
    <row r="71" spans="3:11" x14ac:dyDescent="0.2">
      <c r="C71" s="26"/>
      <c r="F71" s="26"/>
      <c r="G71" s="26"/>
      <c r="H71" s="26"/>
      <c r="I71" s="26"/>
      <c r="J71" s="26"/>
      <c r="K71" s="26"/>
    </row>
    <row r="72" spans="3:11" x14ac:dyDescent="0.2">
      <c r="C72" s="26"/>
      <c r="F72" s="26"/>
      <c r="G72" s="26"/>
      <c r="H72" s="26"/>
      <c r="I72" s="26"/>
      <c r="J72" s="26"/>
      <c r="K72" s="26"/>
    </row>
    <row r="73" spans="3:11" x14ac:dyDescent="0.2">
      <c r="C73" s="26"/>
      <c r="F73" s="26"/>
      <c r="G73" s="26"/>
      <c r="H73" s="26"/>
      <c r="I73" s="26"/>
      <c r="J73" s="26"/>
      <c r="K73" s="26"/>
    </row>
    <row r="74" spans="3:11" x14ac:dyDescent="0.2">
      <c r="C74" s="26"/>
      <c r="F74" s="26"/>
      <c r="G74" s="26"/>
      <c r="H74" s="26"/>
      <c r="I74" s="26"/>
      <c r="J74" s="26"/>
      <c r="K74" s="26"/>
    </row>
    <row r="75" spans="3:11" x14ac:dyDescent="0.2">
      <c r="C75" s="26"/>
      <c r="F75" s="26"/>
      <c r="G75" s="26"/>
      <c r="H75" s="26"/>
      <c r="I75" s="26"/>
      <c r="J75" s="26"/>
      <c r="K75" s="26"/>
    </row>
    <row r="76" spans="3:11" x14ac:dyDescent="0.2">
      <c r="C76" s="26"/>
      <c r="F76" s="26"/>
      <c r="G76" s="26"/>
      <c r="H76" s="26"/>
      <c r="I76" s="26"/>
      <c r="J76" s="26"/>
      <c r="K76" s="26"/>
    </row>
    <row r="77" spans="3:11" x14ac:dyDescent="0.2">
      <c r="C77" s="26"/>
      <c r="F77" s="26"/>
      <c r="G77" s="26"/>
      <c r="H77" s="26"/>
      <c r="I77" s="26"/>
      <c r="J77" s="26"/>
      <c r="K77" s="26"/>
    </row>
    <row r="78" spans="3:11" x14ac:dyDescent="0.2">
      <c r="C78" s="26"/>
      <c r="F78" s="26"/>
      <c r="G78" s="26"/>
      <c r="H78" s="26"/>
      <c r="I78" s="26"/>
      <c r="J78" s="26"/>
      <c r="K78" s="26"/>
    </row>
    <row r="79" spans="3:11" x14ac:dyDescent="0.2">
      <c r="C79" s="26"/>
      <c r="F79" s="26"/>
      <c r="G79" s="26"/>
      <c r="H79" s="26"/>
      <c r="I79" s="26"/>
      <c r="J79" s="26"/>
      <c r="K79" s="26"/>
    </row>
    <row r="80" spans="3:11" x14ac:dyDescent="0.2">
      <c r="C80" s="26"/>
      <c r="F80" s="26"/>
      <c r="G80" s="26"/>
      <c r="H80" s="26"/>
      <c r="I80" s="26"/>
      <c r="J80" s="26"/>
      <c r="K80" s="26"/>
    </row>
    <row r="81" spans="3:11" x14ac:dyDescent="0.2">
      <c r="C81" s="26"/>
      <c r="F81" s="26"/>
      <c r="G81" s="26"/>
      <c r="H81" s="26"/>
      <c r="I81" s="26"/>
      <c r="J81" s="26"/>
      <c r="K81" s="26"/>
    </row>
    <row r="82" spans="3:11" x14ac:dyDescent="0.2">
      <c r="C82" s="26"/>
      <c r="F82" s="26"/>
      <c r="G82" s="26"/>
      <c r="H82" s="26"/>
      <c r="I82" s="26"/>
      <c r="J82" s="26"/>
      <c r="K82" s="26"/>
    </row>
    <row r="83" spans="3:11" x14ac:dyDescent="0.2">
      <c r="C83" s="26"/>
      <c r="F83" s="26"/>
      <c r="G83" s="26"/>
      <c r="H83" s="26"/>
      <c r="I83" s="26"/>
      <c r="J83" s="26"/>
      <c r="K83" s="26"/>
    </row>
    <row r="84" spans="3:11" x14ac:dyDescent="0.2">
      <c r="C84" s="26"/>
      <c r="F84" s="26"/>
      <c r="G84" s="26"/>
      <c r="H84" s="26"/>
      <c r="I84" s="26"/>
      <c r="J84" s="26"/>
      <c r="K84" s="26"/>
    </row>
    <row r="85" spans="3:11" x14ac:dyDescent="0.2">
      <c r="C85" s="26"/>
      <c r="F85" s="26"/>
      <c r="G85" s="26"/>
      <c r="H85" s="26"/>
      <c r="I85" s="26"/>
      <c r="J85" s="26"/>
      <c r="K85" s="26"/>
    </row>
    <row r="86" spans="3:11" x14ac:dyDescent="0.2">
      <c r="C86" s="26"/>
      <c r="F86" s="26"/>
      <c r="G86" s="26"/>
      <c r="H86" s="26"/>
      <c r="I86" s="26"/>
      <c r="J86" s="26"/>
      <c r="K86" s="26"/>
    </row>
    <row r="87" spans="3:11" x14ac:dyDescent="0.2">
      <c r="C87" s="26"/>
      <c r="F87" s="26"/>
      <c r="G87" s="26"/>
      <c r="H87" s="26"/>
      <c r="I87" s="26"/>
      <c r="J87" s="26"/>
      <c r="K87" s="26"/>
    </row>
    <row r="88" spans="3:11" x14ac:dyDescent="0.2">
      <c r="C88" s="26"/>
      <c r="F88" s="26"/>
      <c r="G88" s="26"/>
      <c r="H88" s="26"/>
      <c r="I88" s="26"/>
      <c r="J88" s="26"/>
      <c r="K88" s="26"/>
    </row>
    <row r="89" spans="3:11" x14ac:dyDescent="0.2">
      <c r="C89" s="26"/>
      <c r="F89" s="26"/>
      <c r="G89" s="26"/>
      <c r="H89" s="26"/>
      <c r="I89" s="26"/>
      <c r="J89" s="26"/>
      <c r="K89" s="26"/>
    </row>
    <row r="90" spans="3:11" x14ac:dyDescent="0.2">
      <c r="C90" s="26"/>
      <c r="F90" s="26"/>
      <c r="G90" s="26"/>
      <c r="H90" s="26"/>
      <c r="I90" s="26"/>
      <c r="J90" s="26"/>
      <c r="K90" s="26"/>
    </row>
    <row r="91" spans="3:11" x14ac:dyDescent="0.2">
      <c r="C91" s="26"/>
      <c r="F91" s="26"/>
      <c r="G91" s="26"/>
      <c r="H91" s="26"/>
      <c r="I91" s="26"/>
      <c r="J91" s="26"/>
      <c r="K91" s="26"/>
    </row>
    <row r="92" spans="3:11" x14ac:dyDescent="0.2">
      <c r="C92" s="26"/>
      <c r="F92" s="26"/>
      <c r="G92" s="26"/>
      <c r="H92" s="26"/>
      <c r="I92" s="26"/>
      <c r="J92" s="26"/>
      <c r="K92" s="26"/>
    </row>
    <row r="93" spans="3:11" x14ac:dyDescent="0.2">
      <c r="C93" s="26"/>
      <c r="F93" s="26"/>
      <c r="G93" s="26"/>
      <c r="H93" s="26"/>
      <c r="I93" s="26"/>
      <c r="J93" s="26"/>
      <c r="K93" s="26"/>
    </row>
    <row r="94" spans="3:11" x14ac:dyDescent="0.2">
      <c r="C94" s="26"/>
      <c r="F94" s="26"/>
      <c r="G94" s="26"/>
      <c r="H94" s="26"/>
      <c r="I94" s="26"/>
      <c r="J94" s="26"/>
      <c r="K94" s="26"/>
    </row>
    <row r="95" spans="3:11" x14ac:dyDescent="0.2">
      <c r="C95" s="26"/>
      <c r="F95" s="26"/>
      <c r="G95" s="26"/>
      <c r="H95" s="26"/>
      <c r="I95" s="26"/>
      <c r="J95" s="26"/>
      <c r="K95" s="26"/>
    </row>
    <row r="96" spans="3:11" x14ac:dyDescent="0.2">
      <c r="C96" s="26"/>
      <c r="F96" s="26"/>
      <c r="G96" s="26"/>
      <c r="H96" s="26"/>
      <c r="I96" s="26"/>
      <c r="J96" s="26"/>
      <c r="K96" s="26"/>
    </row>
    <row r="97" spans="3:11" x14ac:dyDescent="0.2">
      <c r="C97" s="26"/>
      <c r="F97" s="26"/>
      <c r="G97" s="26"/>
      <c r="H97" s="26"/>
      <c r="I97" s="26"/>
      <c r="J97" s="26"/>
      <c r="K97" s="26"/>
    </row>
    <row r="98" spans="3:11" x14ac:dyDescent="0.2">
      <c r="C98" s="26"/>
      <c r="F98" s="26"/>
      <c r="G98" s="26"/>
      <c r="H98" s="26"/>
      <c r="I98" s="26"/>
      <c r="J98" s="26"/>
      <c r="K98" s="26"/>
    </row>
    <row r="99" spans="3:11" x14ac:dyDescent="0.2">
      <c r="C99" s="26"/>
      <c r="F99" s="26"/>
      <c r="G99" s="26"/>
      <c r="H99" s="26"/>
      <c r="I99" s="26"/>
      <c r="J99" s="26"/>
      <c r="K99" s="26"/>
    </row>
    <row r="100" spans="3:11" x14ac:dyDescent="0.2">
      <c r="C100" s="26"/>
      <c r="F100" s="26"/>
      <c r="G100" s="26"/>
      <c r="H100" s="26"/>
      <c r="I100" s="26"/>
      <c r="J100" s="26"/>
      <c r="K100" s="26"/>
    </row>
    <row r="101" spans="3:11" x14ac:dyDescent="0.2">
      <c r="C101" s="26"/>
      <c r="F101" s="26"/>
      <c r="G101" s="26"/>
      <c r="H101" s="26"/>
      <c r="I101" s="26"/>
      <c r="J101" s="26"/>
      <c r="K101" s="26"/>
    </row>
    <row r="102" spans="3:11" x14ac:dyDescent="0.2">
      <c r="C102" s="26"/>
      <c r="F102" s="26"/>
      <c r="G102" s="26"/>
      <c r="H102" s="26"/>
      <c r="I102" s="26"/>
      <c r="J102" s="26"/>
      <c r="K102" s="26"/>
    </row>
    <row r="103" spans="3:11" x14ac:dyDescent="0.2">
      <c r="C103" s="26"/>
      <c r="F103" s="26"/>
      <c r="G103" s="26"/>
      <c r="H103" s="26"/>
      <c r="I103" s="26"/>
      <c r="J103" s="26"/>
      <c r="K103" s="26"/>
    </row>
    <row r="104" spans="3:11" x14ac:dyDescent="0.2">
      <c r="C104" s="26"/>
      <c r="F104" s="26"/>
      <c r="G104" s="26"/>
      <c r="H104" s="26"/>
      <c r="I104" s="26"/>
      <c r="J104" s="26"/>
      <c r="K104" s="26"/>
    </row>
    <row r="105" spans="3:11" x14ac:dyDescent="0.2">
      <c r="C105" s="26"/>
      <c r="F105" s="26"/>
      <c r="G105" s="26"/>
      <c r="H105" s="26"/>
      <c r="I105" s="26"/>
      <c r="J105" s="26"/>
      <c r="K105" s="26"/>
    </row>
    <row r="106" spans="3:11" x14ac:dyDescent="0.2">
      <c r="C106" s="26"/>
      <c r="F106" s="26"/>
      <c r="G106" s="26"/>
      <c r="H106" s="26"/>
      <c r="I106" s="26"/>
      <c r="J106" s="26"/>
      <c r="K106" s="26"/>
    </row>
    <row r="107" spans="3:11" x14ac:dyDescent="0.2">
      <c r="C107" s="26"/>
      <c r="F107" s="26"/>
      <c r="G107" s="26"/>
      <c r="H107" s="26"/>
      <c r="I107" s="26"/>
      <c r="J107" s="26"/>
      <c r="K107" s="26"/>
    </row>
    <row r="108" spans="3:11" x14ac:dyDescent="0.2">
      <c r="C108" s="26"/>
      <c r="F108" s="26"/>
      <c r="G108" s="26"/>
      <c r="H108" s="26"/>
      <c r="I108" s="26"/>
      <c r="J108" s="26"/>
      <c r="K108" s="26"/>
    </row>
    <row r="109" spans="3:11" x14ac:dyDescent="0.2">
      <c r="C109" s="26"/>
      <c r="F109" s="26"/>
      <c r="G109" s="26"/>
      <c r="H109" s="26"/>
      <c r="I109" s="26"/>
      <c r="J109" s="26"/>
      <c r="K109" s="26"/>
    </row>
    <row r="110" spans="3:11" x14ac:dyDescent="0.2">
      <c r="C110" s="26"/>
      <c r="F110" s="26"/>
      <c r="G110" s="26"/>
      <c r="H110" s="26"/>
      <c r="I110" s="26"/>
      <c r="J110" s="26"/>
      <c r="K110" s="26"/>
    </row>
    <row r="111" spans="3:11" x14ac:dyDescent="0.2">
      <c r="C111" s="26"/>
      <c r="F111" s="26"/>
      <c r="G111" s="26"/>
      <c r="H111" s="26"/>
      <c r="I111" s="26"/>
      <c r="J111" s="26"/>
      <c r="K111" s="26"/>
    </row>
    <row r="112" spans="3:11" x14ac:dyDescent="0.2">
      <c r="C112" s="26"/>
      <c r="F112" s="26"/>
      <c r="G112" s="26"/>
      <c r="H112" s="26"/>
      <c r="I112" s="26"/>
      <c r="J112" s="26"/>
      <c r="K112" s="26"/>
    </row>
    <row r="113" spans="3:11" x14ac:dyDescent="0.2">
      <c r="C113" s="26"/>
      <c r="F113" s="26"/>
      <c r="G113" s="26"/>
      <c r="H113" s="26"/>
      <c r="I113" s="26"/>
      <c r="J113" s="26"/>
      <c r="K113" s="26"/>
    </row>
    <row r="114" spans="3:11" x14ac:dyDescent="0.2">
      <c r="C114" s="26"/>
      <c r="F114" s="26"/>
      <c r="G114" s="26"/>
      <c r="H114" s="26"/>
      <c r="I114" s="26"/>
      <c r="J114" s="26"/>
      <c r="K114" s="26"/>
    </row>
    <row r="115" spans="3:11" x14ac:dyDescent="0.2">
      <c r="C115" s="26"/>
      <c r="F115" s="26"/>
      <c r="G115" s="26"/>
      <c r="H115" s="26"/>
      <c r="I115" s="26"/>
      <c r="J115" s="26"/>
      <c r="K115" s="26"/>
    </row>
    <row r="116" spans="3:11" x14ac:dyDescent="0.2">
      <c r="C116" s="26"/>
      <c r="F116" s="26"/>
      <c r="G116" s="26"/>
      <c r="H116" s="26"/>
      <c r="I116" s="26"/>
      <c r="J116" s="26"/>
      <c r="K116" s="26"/>
    </row>
    <row r="117" spans="3:11" x14ac:dyDescent="0.2">
      <c r="C117" s="26"/>
      <c r="F117" s="26"/>
      <c r="G117" s="26"/>
      <c r="H117" s="26"/>
      <c r="I117" s="26"/>
      <c r="J117" s="26"/>
      <c r="K117" s="26"/>
    </row>
    <row r="118" spans="3:11" x14ac:dyDescent="0.2">
      <c r="C118" s="26"/>
      <c r="F118" s="26"/>
      <c r="G118" s="26"/>
      <c r="H118" s="26"/>
      <c r="I118" s="26"/>
      <c r="J118" s="26"/>
      <c r="K118" s="26"/>
    </row>
    <row r="119" spans="3:11" x14ac:dyDescent="0.2">
      <c r="C119" s="26"/>
      <c r="F119" s="26"/>
      <c r="G119" s="26"/>
      <c r="H119" s="26"/>
      <c r="I119" s="26"/>
      <c r="J119" s="26"/>
      <c r="K119" s="26"/>
    </row>
    <row r="120" spans="3:11" x14ac:dyDescent="0.2">
      <c r="C120" s="26"/>
      <c r="F120" s="26"/>
      <c r="G120" s="26"/>
      <c r="H120" s="26"/>
      <c r="I120" s="26"/>
      <c r="J120" s="26"/>
      <c r="K120" s="26"/>
    </row>
    <row r="121" spans="3:11" x14ac:dyDescent="0.2">
      <c r="C121" s="26"/>
      <c r="F121" s="26"/>
      <c r="G121" s="26"/>
      <c r="H121" s="26"/>
      <c r="I121" s="26"/>
      <c r="J121" s="26"/>
      <c r="K121" s="26"/>
    </row>
    <row r="122" spans="3:11" x14ac:dyDescent="0.2">
      <c r="C122" s="26"/>
      <c r="F122" s="26"/>
      <c r="G122" s="26"/>
      <c r="H122" s="26"/>
      <c r="I122" s="26"/>
      <c r="J122" s="26"/>
      <c r="K122" s="26"/>
    </row>
    <row r="123" spans="3:11" x14ac:dyDescent="0.2">
      <c r="C123" s="26"/>
      <c r="F123" s="26"/>
      <c r="G123" s="26"/>
      <c r="H123" s="26"/>
      <c r="I123" s="26"/>
      <c r="J123" s="26"/>
      <c r="K123" s="26"/>
    </row>
    <row r="124" spans="3:11" x14ac:dyDescent="0.2">
      <c r="C124" s="26"/>
      <c r="F124" s="26"/>
      <c r="G124" s="26"/>
      <c r="H124" s="26"/>
      <c r="I124" s="26"/>
      <c r="J124" s="26"/>
      <c r="K124" s="26"/>
    </row>
    <row r="125" spans="3:11" x14ac:dyDescent="0.2">
      <c r="C125" s="26"/>
      <c r="F125" s="26"/>
      <c r="G125" s="26"/>
      <c r="H125" s="26"/>
      <c r="I125" s="26"/>
      <c r="J125" s="26"/>
      <c r="K125" s="26"/>
    </row>
    <row r="126" spans="3:11" x14ac:dyDescent="0.2">
      <c r="C126" s="26"/>
      <c r="F126" s="26"/>
      <c r="G126" s="26"/>
      <c r="H126" s="26"/>
      <c r="I126" s="26"/>
      <c r="J126" s="26"/>
      <c r="K126" s="26"/>
    </row>
    <row r="127" spans="3:11" x14ac:dyDescent="0.2">
      <c r="C127" s="26"/>
      <c r="F127" s="26"/>
      <c r="G127" s="26"/>
      <c r="H127" s="26"/>
      <c r="I127" s="26"/>
      <c r="J127" s="26"/>
      <c r="K127" s="26"/>
    </row>
    <row r="128" spans="3:11" x14ac:dyDescent="0.2">
      <c r="C128" s="26"/>
      <c r="F128" s="26"/>
      <c r="G128" s="26"/>
      <c r="H128" s="26"/>
      <c r="I128" s="26"/>
      <c r="J128" s="26"/>
      <c r="K128" s="26"/>
    </row>
    <row r="129" spans="3:11" x14ac:dyDescent="0.2">
      <c r="C129" s="26"/>
      <c r="F129" s="26"/>
      <c r="G129" s="26"/>
      <c r="H129" s="26"/>
      <c r="I129" s="26"/>
      <c r="J129" s="26"/>
      <c r="K129" s="26"/>
    </row>
    <row r="130" spans="3:11" x14ac:dyDescent="0.2">
      <c r="C130" s="26"/>
      <c r="F130" s="26"/>
      <c r="G130" s="26"/>
      <c r="H130" s="26"/>
      <c r="I130" s="26"/>
      <c r="J130" s="26"/>
      <c r="K130" s="26"/>
    </row>
    <row r="131" spans="3:11" x14ac:dyDescent="0.2">
      <c r="C131" s="26"/>
      <c r="F131" s="26"/>
      <c r="G131" s="26"/>
      <c r="H131" s="26"/>
      <c r="I131" s="26"/>
      <c r="J131" s="26"/>
      <c r="K131" s="26"/>
    </row>
    <row r="132" spans="3:11" x14ac:dyDescent="0.2">
      <c r="C132" s="26"/>
      <c r="F132" s="26"/>
      <c r="G132" s="26"/>
      <c r="H132" s="26"/>
      <c r="I132" s="26"/>
      <c r="J132" s="26"/>
      <c r="K132" s="26"/>
    </row>
    <row r="133" spans="3:11" x14ac:dyDescent="0.2">
      <c r="C133" s="26"/>
      <c r="F133" s="26"/>
      <c r="G133" s="26"/>
      <c r="H133" s="26"/>
      <c r="I133" s="26"/>
      <c r="J133" s="26"/>
      <c r="K133" s="26"/>
    </row>
    <row r="134" spans="3:11" x14ac:dyDescent="0.2">
      <c r="C134" s="26"/>
      <c r="F134" s="26"/>
      <c r="G134" s="26"/>
      <c r="H134" s="26"/>
      <c r="I134" s="26"/>
      <c r="J134" s="26"/>
      <c r="K134" s="26"/>
    </row>
    <row r="135" spans="3:11" x14ac:dyDescent="0.2">
      <c r="C135" s="26"/>
      <c r="F135" s="26"/>
      <c r="G135" s="26"/>
      <c r="H135" s="26"/>
      <c r="I135" s="26"/>
      <c r="J135" s="26"/>
      <c r="K135" s="26"/>
    </row>
    <row r="136" spans="3:11" x14ac:dyDescent="0.2">
      <c r="C136" s="26"/>
      <c r="F136" s="26"/>
      <c r="G136" s="26"/>
      <c r="H136" s="26"/>
      <c r="I136" s="26"/>
      <c r="J136" s="26"/>
      <c r="K136" s="26"/>
    </row>
    <row r="137" spans="3:11" x14ac:dyDescent="0.2">
      <c r="C137" s="26"/>
      <c r="F137" s="26"/>
      <c r="G137" s="26"/>
      <c r="H137" s="26"/>
      <c r="I137" s="26"/>
      <c r="J137" s="26"/>
      <c r="K137" s="26"/>
    </row>
    <row r="138" spans="3:11" x14ac:dyDescent="0.2">
      <c r="C138" s="26"/>
      <c r="F138" s="26"/>
      <c r="G138" s="26"/>
      <c r="H138" s="26"/>
      <c r="I138" s="26"/>
      <c r="J138" s="26"/>
      <c r="K138" s="26"/>
    </row>
    <row r="139" spans="3:11" x14ac:dyDescent="0.2">
      <c r="C139" s="26"/>
      <c r="F139" s="26"/>
      <c r="G139" s="26"/>
      <c r="H139" s="26"/>
      <c r="I139" s="26"/>
      <c r="J139" s="26"/>
      <c r="K139" s="26"/>
    </row>
    <row r="140" spans="3:11" x14ac:dyDescent="0.2">
      <c r="C140" s="26"/>
      <c r="F140" s="26"/>
      <c r="G140" s="26"/>
      <c r="H140" s="26"/>
      <c r="I140" s="26"/>
      <c r="J140" s="26"/>
      <c r="K140" s="26"/>
    </row>
    <row r="141" spans="3:11" x14ac:dyDescent="0.2">
      <c r="C141" s="26"/>
      <c r="F141" s="26"/>
      <c r="G141" s="26"/>
      <c r="H141" s="26"/>
      <c r="I141" s="26"/>
      <c r="J141" s="26"/>
      <c r="K141" s="26"/>
    </row>
    <row r="142" spans="3:11" x14ac:dyDescent="0.2">
      <c r="C142" s="26"/>
      <c r="F142" s="26"/>
      <c r="G142" s="26"/>
      <c r="H142" s="26"/>
      <c r="I142" s="26"/>
      <c r="J142" s="26"/>
      <c r="K142" s="26"/>
    </row>
    <row r="143" spans="3:11" x14ac:dyDescent="0.2">
      <c r="C143" s="26"/>
      <c r="F143" s="26"/>
      <c r="G143" s="26"/>
      <c r="H143" s="26"/>
      <c r="I143" s="26"/>
      <c r="J143" s="26"/>
      <c r="K143" s="26"/>
    </row>
    <row r="144" spans="3:11" x14ac:dyDescent="0.2">
      <c r="C144" s="26"/>
      <c r="F144" s="26"/>
      <c r="G144" s="26"/>
      <c r="H144" s="26"/>
      <c r="I144" s="26"/>
      <c r="J144" s="26"/>
      <c r="K144" s="26"/>
    </row>
    <row r="145" spans="3:11" x14ac:dyDescent="0.2">
      <c r="C145" s="26"/>
      <c r="F145" s="26"/>
      <c r="G145" s="26"/>
      <c r="H145" s="26"/>
      <c r="I145" s="26"/>
      <c r="J145" s="26"/>
      <c r="K145" s="26"/>
    </row>
    <row r="146" spans="3:11" x14ac:dyDescent="0.2">
      <c r="C146" s="26"/>
      <c r="F146" s="26"/>
      <c r="G146" s="26"/>
      <c r="H146" s="26"/>
      <c r="I146" s="26"/>
      <c r="J146" s="26"/>
      <c r="K146" s="26"/>
    </row>
    <row r="147" spans="3:11" x14ac:dyDescent="0.2">
      <c r="C147" s="26"/>
      <c r="F147" s="26"/>
      <c r="G147" s="26"/>
      <c r="H147" s="26"/>
      <c r="I147" s="26"/>
      <c r="J147" s="26"/>
      <c r="K147" s="26"/>
    </row>
    <row r="148" spans="3:11" x14ac:dyDescent="0.2">
      <c r="C148" s="26"/>
      <c r="F148" s="26"/>
      <c r="G148" s="26"/>
      <c r="H148" s="26"/>
      <c r="I148" s="26"/>
      <c r="J148" s="26"/>
      <c r="K148" s="26"/>
    </row>
    <row r="149" spans="3:11" x14ac:dyDescent="0.2">
      <c r="C149" s="26"/>
      <c r="F149" s="26"/>
      <c r="G149" s="26"/>
      <c r="H149" s="26"/>
      <c r="I149" s="26"/>
      <c r="J149" s="26"/>
      <c r="K149" s="26"/>
    </row>
    <row r="150" spans="3:11" x14ac:dyDescent="0.2">
      <c r="C150" s="26"/>
      <c r="F150" s="26"/>
      <c r="G150" s="26"/>
      <c r="H150" s="26"/>
      <c r="I150" s="26"/>
      <c r="J150" s="26"/>
      <c r="K150" s="26"/>
    </row>
    <row r="151" spans="3:11" x14ac:dyDescent="0.2">
      <c r="C151" s="26"/>
      <c r="F151" s="26"/>
      <c r="G151" s="26"/>
      <c r="H151" s="26"/>
      <c r="I151" s="26"/>
      <c r="J151" s="26"/>
      <c r="K151" s="26"/>
    </row>
    <row r="152" spans="3:11" x14ac:dyDescent="0.2">
      <c r="C152" s="26"/>
      <c r="F152" s="26"/>
      <c r="G152" s="26"/>
      <c r="H152" s="26"/>
      <c r="I152" s="26"/>
      <c r="J152" s="26"/>
      <c r="K152" s="26"/>
    </row>
    <row r="153" spans="3:11" x14ac:dyDescent="0.2">
      <c r="C153" s="26"/>
      <c r="F153" s="26"/>
      <c r="G153" s="26"/>
      <c r="H153" s="26"/>
      <c r="I153" s="26"/>
      <c r="J153" s="26"/>
      <c r="K153" s="26"/>
    </row>
    <row r="154" spans="3:11" x14ac:dyDescent="0.2">
      <c r="C154" s="26"/>
      <c r="F154" s="26"/>
      <c r="G154" s="26"/>
      <c r="H154" s="26"/>
      <c r="I154" s="26"/>
      <c r="J154" s="26"/>
      <c r="K154" s="26"/>
    </row>
    <row r="155" spans="3:11" x14ac:dyDescent="0.2">
      <c r="C155" s="26"/>
      <c r="F155" s="26"/>
      <c r="G155" s="26"/>
      <c r="H155" s="26"/>
      <c r="I155" s="26"/>
      <c r="J155" s="26"/>
      <c r="K155" s="26"/>
    </row>
    <row r="156" spans="3:11" x14ac:dyDescent="0.2">
      <c r="C156" s="26"/>
      <c r="F156" s="26"/>
      <c r="G156" s="26"/>
      <c r="H156" s="26"/>
      <c r="I156" s="26"/>
      <c r="J156" s="26"/>
      <c r="K156" s="26"/>
    </row>
    <row r="157" spans="3:11" x14ac:dyDescent="0.2">
      <c r="C157" s="26"/>
      <c r="F157" s="26"/>
      <c r="G157" s="26"/>
      <c r="H157" s="26"/>
      <c r="I157" s="26"/>
      <c r="J157" s="26"/>
      <c r="K157" s="26"/>
    </row>
    <row r="158" spans="3:11" x14ac:dyDescent="0.2">
      <c r="C158" s="26"/>
      <c r="F158" s="26"/>
      <c r="G158" s="26"/>
      <c r="H158" s="26"/>
      <c r="I158" s="26"/>
      <c r="J158" s="26"/>
      <c r="K158" s="26"/>
    </row>
    <row r="159" spans="3:11" x14ac:dyDescent="0.2">
      <c r="C159" s="26"/>
      <c r="F159" s="26"/>
      <c r="G159" s="26"/>
      <c r="H159" s="26"/>
      <c r="I159" s="26"/>
      <c r="J159" s="26"/>
      <c r="K159" s="26"/>
    </row>
    <row r="160" spans="3:11" x14ac:dyDescent="0.2">
      <c r="C160" s="26"/>
      <c r="F160" s="26"/>
      <c r="G160" s="26"/>
      <c r="H160" s="26"/>
      <c r="I160" s="26"/>
      <c r="J160" s="26"/>
      <c r="K160" s="26"/>
    </row>
    <row r="161" spans="3:11" x14ac:dyDescent="0.2">
      <c r="C161" s="26"/>
      <c r="F161" s="26"/>
      <c r="G161" s="26"/>
      <c r="H161" s="26"/>
      <c r="I161" s="26"/>
      <c r="J161" s="26"/>
      <c r="K161" s="26"/>
    </row>
    <row r="162" spans="3:11" x14ac:dyDescent="0.2">
      <c r="C162" s="26"/>
      <c r="F162" s="26"/>
      <c r="G162" s="26"/>
      <c r="H162" s="26"/>
      <c r="I162" s="26"/>
      <c r="J162" s="26"/>
      <c r="K162" s="26"/>
    </row>
    <row r="163" spans="3:11" x14ac:dyDescent="0.2">
      <c r="C163" s="26"/>
      <c r="F163" s="26"/>
      <c r="G163" s="26"/>
      <c r="H163" s="26"/>
      <c r="I163" s="26"/>
      <c r="J163" s="26"/>
      <c r="K163" s="26"/>
    </row>
    <row r="164" spans="3:11" x14ac:dyDescent="0.2">
      <c r="C164" s="26"/>
      <c r="F164" s="26"/>
      <c r="G164" s="26"/>
      <c r="H164" s="26"/>
      <c r="I164" s="26"/>
      <c r="J164" s="26"/>
      <c r="K164" s="26"/>
    </row>
    <row r="165" spans="3:11" x14ac:dyDescent="0.2">
      <c r="C165" s="26"/>
      <c r="F165" s="26"/>
      <c r="G165" s="26"/>
      <c r="H165" s="26"/>
      <c r="I165" s="26"/>
      <c r="J165" s="26"/>
      <c r="K165" s="26"/>
    </row>
    <row r="166" spans="3:11" x14ac:dyDescent="0.2">
      <c r="C166" s="26"/>
      <c r="F166" s="26"/>
      <c r="G166" s="26"/>
      <c r="H166" s="26"/>
      <c r="I166" s="26"/>
      <c r="J166" s="26"/>
      <c r="K166" s="26"/>
    </row>
    <row r="167" spans="3:11" x14ac:dyDescent="0.2">
      <c r="C167" s="26"/>
      <c r="F167" s="26"/>
      <c r="G167" s="26"/>
      <c r="H167" s="26"/>
      <c r="I167" s="26"/>
      <c r="J167" s="26"/>
      <c r="K167" s="26"/>
    </row>
    <row r="168" spans="3:11" x14ac:dyDescent="0.2">
      <c r="C168" s="26"/>
      <c r="F168" s="26"/>
      <c r="G168" s="26"/>
      <c r="H168" s="26"/>
      <c r="I168" s="26"/>
      <c r="J168" s="26"/>
      <c r="K168" s="26"/>
    </row>
    <row r="169" spans="3:11" x14ac:dyDescent="0.2">
      <c r="C169" s="26"/>
      <c r="F169" s="26"/>
      <c r="G169" s="26"/>
      <c r="H169" s="26"/>
      <c r="I169" s="26"/>
      <c r="J169" s="26"/>
      <c r="K169" s="26"/>
    </row>
    <row r="170" spans="3:11" x14ac:dyDescent="0.2">
      <c r="C170" s="26"/>
      <c r="F170" s="26"/>
      <c r="G170" s="26"/>
      <c r="H170" s="26"/>
      <c r="I170" s="26"/>
      <c r="J170" s="26"/>
      <c r="K170" s="26"/>
    </row>
    <row r="171" spans="3:11" x14ac:dyDescent="0.2">
      <c r="C171" s="26"/>
      <c r="F171" s="26"/>
      <c r="G171" s="26"/>
      <c r="H171" s="26"/>
      <c r="I171" s="26"/>
      <c r="J171" s="26"/>
      <c r="K171" s="26"/>
    </row>
    <row r="172" spans="3:11" x14ac:dyDescent="0.2">
      <c r="C172" s="26"/>
      <c r="F172" s="26"/>
      <c r="G172" s="26"/>
      <c r="H172" s="26"/>
      <c r="I172" s="26"/>
      <c r="J172" s="26"/>
      <c r="K172" s="26"/>
    </row>
    <row r="173" spans="3:11" x14ac:dyDescent="0.2">
      <c r="C173" s="26"/>
      <c r="F173" s="26"/>
      <c r="G173" s="26"/>
      <c r="H173" s="26"/>
      <c r="I173" s="26"/>
      <c r="J173" s="26"/>
      <c r="K173" s="26"/>
    </row>
    <row r="174" spans="3:11" x14ac:dyDescent="0.2">
      <c r="C174" s="26"/>
      <c r="F174" s="26"/>
      <c r="G174" s="26"/>
      <c r="H174" s="26"/>
      <c r="I174" s="26"/>
      <c r="J174" s="26"/>
      <c r="K174" s="26"/>
    </row>
    <row r="175" spans="3:11" x14ac:dyDescent="0.2">
      <c r="C175" s="26"/>
      <c r="F175" s="26"/>
      <c r="G175" s="26"/>
      <c r="H175" s="26"/>
      <c r="I175" s="26"/>
      <c r="J175" s="26"/>
      <c r="K175" s="26"/>
    </row>
    <row r="176" spans="3:11" x14ac:dyDescent="0.2">
      <c r="C176" s="26"/>
      <c r="F176" s="26"/>
      <c r="G176" s="26"/>
      <c r="H176" s="26"/>
      <c r="I176" s="26"/>
      <c r="J176" s="26"/>
      <c r="K176" s="26"/>
    </row>
    <row r="177" spans="1:11" x14ac:dyDescent="0.2">
      <c r="C177" s="26"/>
      <c r="F177" s="26"/>
      <c r="G177" s="26"/>
      <c r="H177" s="26"/>
      <c r="I177" s="26"/>
      <c r="J177" s="26"/>
      <c r="K177" s="26"/>
    </row>
    <row r="178" spans="1:11" s="28" customFormat="1" x14ac:dyDescent="0.2">
      <c r="A178" s="27"/>
      <c r="B178" s="27"/>
      <c r="C178" s="27"/>
      <c r="E178" s="18"/>
      <c r="F178" s="27"/>
      <c r="G178" s="27"/>
      <c r="H178" s="27"/>
      <c r="I178" s="27"/>
      <c r="J178" s="27"/>
      <c r="K178" s="27"/>
    </row>
  </sheetData>
  <sortState ref="A4:AT17">
    <sortCondition descending="1" ref="AJ3:AJ17"/>
    <sortCondition descending="1" ref="AK3:AK17"/>
    <sortCondition descending="1" ref="C3:C17"/>
  </sortState>
  <mergeCells count="38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K1:AK2"/>
    <mergeCell ref="AL1:AL2"/>
    <mergeCell ref="AE1:AE2"/>
    <mergeCell ref="AF1:AF2"/>
    <mergeCell ref="AG1:AG2"/>
    <mergeCell ref="AH1:AH2"/>
    <mergeCell ref="AI1:AI2"/>
    <mergeCell ref="AJ1:AJ2"/>
  </mergeCells>
  <pageMargins left="0.5" right="0.25" top="1" bottom="1" header="0.5" footer="0.5"/>
  <pageSetup paperSize="9" scale="80"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14" sqref="A14"/>
    </sheetView>
  </sheetViews>
  <sheetFormatPr defaultRowHeight="12.75" x14ac:dyDescent="0.2"/>
  <cols>
    <col min="1" max="1" width="19.42578125" bestFit="1" customWidth="1"/>
  </cols>
  <sheetData>
    <row r="1" spans="1:6" ht="51" x14ac:dyDescent="0.2">
      <c r="A1" s="41" t="s">
        <v>64</v>
      </c>
      <c r="B1" s="41" t="s">
        <v>2</v>
      </c>
      <c r="C1" s="41" t="s">
        <v>63</v>
      </c>
      <c r="D1" s="41" t="s">
        <v>55</v>
      </c>
      <c r="E1" s="41" t="s">
        <v>56</v>
      </c>
      <c r="F1" s="42" t="s">
        <v>57</v>
      </c>
    </row>
    <row r="2" spans="1:6" ht="15" x14ac:dyDescent="0.25">
      <c r="A2" s="4" t="s">
        <v>42</v>
      </c>
      <c r="B2" s="6">
        <v>146.83000000000001</v>
      </c>
      <c r="C2" s="5">
        <v>27639</v>
      </c>
      <c r="D2" s="36">
        <v>83.475353126060412</v>
      </c>
      <c r="E2" s="39">
        <v>25</v>
      </c>
      <c r="F2" s="40" t="s">
        <v>65</v>
      </c>
    </row>
    <row r="3" spans="1:6" ht="15" x14ac:dyDescent="0.25">
      <c r="A3" s="4" t="s">
        <v>43</v>
      </c>
      <c r="B3" s="6">
        <v>235.01</v>
      </c>
      <c r="C3" s="5">
        <v>4440</v>
      </c>
      <c r="D3" s="36">
        <v>41.740074246215983</v>
      </c>
      <c r="E3" s="39">
        <v>15</v>
      </c>
      <c r="F3" s="40" t="s">
        <v>66</v>
      </c>
    </row>
    <row r="4" spans="1:6" ht="15" x14ac:dyDescent="0.25">
      <c r="A4" s="4" t="s">
        <v>36</v>
      </c>
      <c r="B4" s="6">
        <v>211.47</v>
      </c>
      <c r="C4" s="5">
        <v>7682</v>
      </c>
      <c r="D4" s="36">
        <v>40.465833247753572</v>
      </c>
      <c r="E4" s="39">
        <v>19</v>
      </c>
      <c r="F4" s="40" t="s">
        <v>66</v>
      </c>
    </row>
    <row r="5" spans="1:6" ht="15" x14ac:dyDescent="0.25">
      <c r="A5" s="4" t="s">
        <v>45</v>
      </c>
      <c r="B5" s="6">
        <v>233.99</v>
      </c>
      <c r="C5" s="5">
        <v>2586</v>
      </c>
      <c r="D5" s="36">
        <v>29.39588889960881</v>
      </c>
      <c r="E5" s="39">
        <v>15</v>
      </c>
      <c r="F5" s="40" t="s">
        <v>66</v>
      </c>
    </row>
    <row r="6" spans="1:6" ht="15" x14ac:dyDescent="0.25">
      <c r="A6" s="4" t="s">
        <v>34</v>
      </c>
      <c r="B6" s="6">
        <v>14.33</v>
      </c>
      <c r="C6" s="5">
        <v>3502</v>
      </c>
      <c r="D6" s="36">
        <v>27.104431039970553</v>
      </c>
      <c r="E6" s="39">
        <v>20</v>
      </c>
      <c r="F6" s="40" t="s">
        <v>66</v>
      </c>
    </row>
    <row r="7" spans="1:6" ht="15" x14ac:dyDescent="0.25">
      <c r="A7" s="4" t="s">
        <v>44</v>
      </c>
      <c r="B7" s="6">
        <v>172.71</v>
      </c>
      <c r="C7" s="5">
        <v>3022</v>
      </c>
      <c r="D7" s="36">
        <v>25.239564843077421</v>
      </c>
      <c r="E7" s="39">
        <v>16</v>
      </c>
      <c r="F7" s="40" t="s">
        <v>67</v>
      </c>
    </row>
    <row r="8" spans="1:6" ht="15" x14ac:dyDescent="0.25">
      <c r="A8" s="4" t="s">
        <v>38</v>
      </c>
      <c r="B8" s="6">
        <v>404.71</v>
      </c>
      <c r="C8" s="5">
        <v>4001</v>
      </c>
      <c r="D8" s="36">
        <v>23.494592972041552</v>
      </c>
      <c r="E8" s="39">
        <v>15</v>
      </c>
      <c r="F8" s="40" t="s">
        <v>67</v>
      </c>
    </row>
    <row r="9" spans="1:6" ht="15" x14ac:dyDescent="0.25">
      <c r="A9" s="4" t="s">
        <v>46</v>
      </c>
      <c r="B9" s="6">
        <v>43.65</v>
      </c>
      <c r="C9" s="5">
        <v>5117</v>
      </c>
      <c r="D9" s="36">
        <v>22.655793380503383</v>
      </c>
      <c r="E9" s="39">
        <v>15</v>
      </c>
      <c r="F9" s="40" t="s">
        <v>67</v>
      </c>
    </row>
    <row r="10" spans="1:6" ht="15" x14ac:dyDescent="0.25">
      <c r="A10" s="4" t="s">
        <v>47</v>
      </c>
      <c r="B10" s="6">
        <v>160.93</v>
      </c>
      <c r="C10" s="5">
        <v>2884</v>
      </c>
      <c r="D10" s="36">
        <v>19.048189375506549</v>
      </c>
      <c r="E10" s="39">
        <v>14</v>
      </c>
      <c r="F10" s="40" t="s">
        <v>67</v>
      </c>
    </row>
    <row r="11" spans="1:6" ht="15" x14ac:dyDescent="0.25">
      <c r="A11" s="4" t="s">
        <v>37</v>
      </c>
      <c r="B11" s="6">
        <v>235.7</v>
      </c>
      <c r="C11" s="5">
        <v>3480</v>
      </c>
      <c r="D11" s="36">
        <v>18.618520225223111</v>
      </c>
      <c r="E11" s="39">
        <v>14</v>
      </c>
      <c r="F11" s="40" t="s">
        <v>67</v>
      </c>
    </row>
    <row r="12" spans="1:6" ht="15" x14ac:dyDescent="0.25">
      <c r="A12" s="4" t="s">
        <v>48</v>
      </c>
      <c r="B12" s="6">
        <v>23.35</v>
      </c>
      <c r="C12" s="5">
        <v>2790</v>
      </c>
      <c r="D12" s="36">
        <v>18.533551562435505</v>
      </c>
      <c r="E12" s="39">
        <v>13</v>
      </c>
      <c r="F12" s="40" t="s">
        <v>67</v>
      </c>
    </row>
    <row r="13" spans="1:6" ht="15" x14ac:dyDescent="0.25">
      <c r="A13" s="4" t="s">
        <v>41</v>
      </c>
      <c r="B13" s="6">
        <v>22.72</v>
      </c>
      <c r="C13" s="5">
        <v>1647</v>
      </c>
      <c r="D13" s="36">
        <v>17.375952892685756</v>
      </c>
      <c r="E13" s="39">
        <v>15</v>
      </c>
      <c r="F13" s="40" t="s">
        <v>67</v>
      </c>
    </row>
    <row r="14" spans="1:6" ht="15" x14ac:dyDescent="0.25">
      <c r="A14" s="4" t="s">
        <v>40</v>
      </c>
      <c r="B14" s="6">
        <v>45.15</v>
      </c>
      <c r="C14" s="5">
        <v>3272</v>
      </c>
      <c r="D14" s="36">
        <v>15.966556627436098</v>
      </c>
      <c r="E14" s="39">
        <v>14</v>
      </c>
      <c r="F14" s="40" t="s">
        <v>67</v>
      </c>
    </row>
    <row r="15" spans="1:6" ht="15" x14ac:dyDescent="0.25">
      <c r="A15" s="4" t="s">
        <v>39</v>
      </c>
      <c r="B15" s="6">
        <v>37.69</v>
      </c>
      <c r="C15" s="5">
        <v>2542</v>
      </c>
      <c r="D15" s="36">
        <v>14.128775108496082</v>
      </c>
      <c r="E15" s="39">
        <v>13</v>
      </c>
      <c r="F15" s="40" t="s">
        <v>67</v>
      </c>
    </row>
    <row r="16" spans="1:6" ht="15" x14ac:dyDescent="0.25">
      <c r="A16" s="4" t="s">
        <v>35</v>
      </c>
      <c r="B16" s="6">
        <v>12.61</v>
      </c>
      <c r="C16" s="5">
        <v>1588</v>
      </c>
      <c r="D16" s="36">
        <v>8.4531735409231352</v>
      </c>
      <c r="E16" s="39">
        <v>6</v>
      </c>
      <c r="F16" s="40" t="s">
        <v>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2.75" x14ac:dyDescent="0.2"/>
  <cols>
    <col min="1" max="1" width="19.42578125" bestFit="1" customWidth="1"/>
  </cols>
  <sheetData>
    <row r="1" spans="1:5" ht="63.75" x14ac:dyDescent="0.2">
      <c r="A1" s="41" t="s">
        <v>64</v>
      </c>
      <c r="B1" s="41" t="s">
        <v>63</v>
      </c>
      <c r="C1" s="41" t="s">
        <v>73</v>
      </c>
      <c r="D1" s="41" t="s">
        <v>68</v>
      </c>
      <c r="E1" s="41" t="s">
        <v>69</v>
      </c>
    </row>
    <row r="2" spans="1:5" x14ac:dyDescent="0.2">
      <c r="A2" s="43" t="s">
        <v>42</v>
      </c>
      <c r="B2" s="44">
        <v>27639</v>
      </c>
      <c r="C2" s="47">
        <v>83.475353126060412</v>
      </c>
      <c r="D2" s="45">
        <v>25</v>
      </c>
      <c r="E2" s="46" t="s">
        <v>70</v>
      </c>
    </row>
    <row r="3" spans="1:5" x14ac:dyDescent="0.2">
      <c r="A3" s="43" t="s">
        <v>43</v>
      </c>
      <c r="B3" s="44">
        <v>4440</v>
      </c>
      <c r="C3" s="47">
        <v>41.740074246215983</v>
      </c>
      <c r="D3" s="45">
        <v>15</v>
      </c>
      <c r="E3" s="46" t="s">
        <v>71</v>
      </c>
    </row>
    <row r="4" spans="1:5" x14ac:dyDescent="0.2">
      <c r="A4" s="43" t="s">
        <v>36</v>
      </c>
      <c r="B4" s="44">
        <v>7682</v>
      </c>
      <c r="C4" s="47">
        <v>40.465833247753572</v>
      </c>
      <c r="D4" s="45">
        <v>19</v>
      </c>
      <c r="E4" s="46" t="s">
        <v>71</v>
      </c>
    </row>
    <row r="5" spans="1:5" x14ac:dyDescent="0.2">
      <c r="A5" s="43" t="s">
        <v>45</v>
      </c>
      <c r="B5" s="44">
        <v>2586</v>
      </c>
      <c r="C5" s="47">
        <v>29.39588889960881</v>
      </c>
      <c r="D5" s="45">
        <v>15</v>
      </c>
      <c r="E5" s="46" t="s">
        <v>71</v>
      </c>
    </row>
    <row r="6" spans="1:5" x14ac:dyDescent="0.2">
      <c r="A6" s="43" t="s">
        <v>34</v>
      </c>
      <c r="B6" s="44">
        <v>3502</v>
      </c>
      <c r="C6" s="47">
        <v>27.104431039970553</v>
      </c>
      <c r="D6" s="45">
        <v>20</v>
      </c>
      <c r="E6" s="46" t="s">
        <v>71</v>
      </c>
    </row>
    <row r="7" spans="1:5" x14ac:dyDescent="0.2">
      <c r="A7" s="43" t="s">
        <v>44</v>
      </c>
      <c r="B7" s="44">
        <v>3022</v>
      </c>
      <c r="C7" s="47">
        <v>25.239564843077421</v>
      </c>
      <c r="D7" s="45">
        <v>16</v>
      </c>
      <c r="E7" s="46" t="s">
        <v>72</v>
      </c>
    </row>
    <row r="8" spans="1:5" x14ac:dyDescent="0.2">
      <c r="A8" s="43" t="s">
        <v>38</v>
      </c>
      <c r="B8" s="44">
        <v>4001</v>
      </c>
      <c r="C8" s="47">
        <v>23.494592972041552</v>
      </c>
      <c r="D8" s="45">
        <v>15</v>
      </c>
      <c r="E8" s="46" t="s">
        <v>72</v>
      </c>
    </row>
    <row r="9" spans="1:5" x14ac:dyDescent="0.2">
      <c r="A9" s="43" t="s">
        <v>46</v>
      </c>
      <c r="B9" s="44">
        <v>5117</v>
      </c>
      <c r="C9" s="47">
        <v>22.655793380503383</v>
      </c>
      <c r="D9" s="45">
        <v>15</v>
      </c>
      <c r="E9" s="46" t="s">
        <v>72</v>
      </c>
    </row>
    <row r="10" spans="1:5" x14ac:dyDescent="0.2">
      <c r="A10" s="43" t="s">
        <v>47</v>
      </c>
      <c r="B10" s="44">
        <v>2884</v>
      </c>
      <c r="C10" s="47">
        <v>19.048189375506549</v>
      </c>
      <c r="D10" s="45">
        <v>14</v>
      </c>
      <c r="E10" s="46" t="s">
        <v>72</v>
      </c>
    </row>
    <row r="11" spans="1:5" x14ac:dyDescent="0.2">
      <c r="A11" s="43" t="s">
        <v>37</v>
      </c>
      <c r="B11" s="44">
        <v>3480</v>
      </c>
      <c r="C11" s="47">
        <v>18.618520225223111</v>
      </c>
      <c r="D11" s="45">
        <v>14</v>
      </c>
      <c r="E11" s="46" t="s">
        <v>72</v>
      </c>
    </row>
    <row r="12" spans="1:5" x14ac:dyDescent="0.2">
      <c r="A12" s="43" t="s">
        <v>48</v>
      </c>
      <c r="B12" s="44">
        <v>2790</v>
      </c>
      <c r="C12" s="47">
        <v>18.533551562435505</v>
      </c>
      <c r="D12" s="45">
        <v>13</v>
      </c>
      <c r="E12" s="46" t="s">
        <v>72</v>
      </c>
    </row>
    <row r="13" spans="1:5" x14ac:dyDescent="0.2">
      <c r="A13" s="43" t="s">
        <v>41</v>
      </c>
      <c r="B13" s="44">
        <v>1647</v>
      </c>
      <c r="C13" s="47">
        <v>17.375952892685756</v>
      </c>
      <c r="D13" s="45">
        <v>15</v>
      </c>
      <c r="E13" s="46" t="s">
        <v>72</v>
      </c>
    </row>
    <row r="14" spans="1:5" x14ac:dyDescent="0.2">
      <c r="A14" s="43" t="s">
        <v>40</v>
      </c>
      <c r="B14" s="44">
        <v>3272</v>
      </c>
      <c r="C14" s="47">
        <v>15.966556627436098</v>
      </c>
      <c r="D14" s="45">
        <v>14</v>
      </c>
      <c r="E14" s="46" t="s">
        <v>72</v>
      </c>
    </row>
    <row r="15" spans="1:5" x14ac:dyDescent="0.2">
      <c r="A15" s="43" t="s">
        <v>39</v>
      </c>
      <c r="B15" s="44">
        <v>2542</v>
      </c>
      <c r="C15" s="47">
        <v>14.128775108496082</v>
      </c>
      <c r="D15" s="45">
        <v>13</v>
      </c>
      <c r="E15" s="46" t="s">
        <v>72</v>
      </c>
    </row>
    <row r="16" spans="1:5" x14ac:dyDescent="0.2">
      <c r="A16" s="43" t="s">
        <v>35</v>
      </c>
      <c r="B16" s="44">
        <v>1588</v>
      </c>
      <c r="C16" s="47">
        <v>8.4531735409231352</v>
      </c>
      <c r="D16" s="45">
        <v>6</v>
      </c>
      <c r="E16" s="4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Data </vt:lpstr>
      <vt:lpstr>INVERS</vt:lpstr>
      <vt:lpstr>PEMBOBOTAN</vt:lpstr>
      <vt:lpstr>STANDARDISASI</vt:lpstr>
      <vt:lpstr>hirarki</vt:lpstr>
      <vt:lpstr>short hirarki</vt:lpstr>
      <vt:lpstr>resume</vt:lpstr>
      <vt:lpstr>di tesis</vt:lpstr>
      <vt:lpstr>'Data '!Print_Area</vt:lpstr>
      <vt:lpstr>'short hirarki'!Print_Area</vt:lpstr>
      <vt:lpstr>'short hirarki'!Print_Titles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2019-08-07T06:38:34Z</cp:lastPrinted>
  <dcterms:created xsi:type="dcterms:W3CDTF">2019-07-05T16:02:14Z</dcterms:created>
  <dcterms:modified xsi:type="dcterms:W3CDTF">2019-09-11T09:03:01Z</dcterms:modified>
</cp:coreProperties>
</file>