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0515" windowHeight="7755"/>
  </bookViews>
  <sheets>
    <sheet name="PDRB adhb KEPRI 2017" sheetId="4" r:id="rId1"/>
    <sheet name="IO KEPRI 2010 32-17" sheetId="5" r:id="rId2"/>
    <sheet name="PROSES IO 112-24" sheetId="6" state="hidden" r:id="rId3"/>
    <sheet name="I-O SULSEL 24 SEKTOR" sheetId="7" state="hidden" r:id="rId4"/>
    <sheet name="17X17 OK" sheetId="16" r:id="rId5"/>
    <sheet name="17x17 OKe" sheetId="8" r:id="rId6"/>
    <sheet name="16x16" sheetId="1" state="hidden" r:id="rId7"/>
    <sheet name="IMPOR FD SULSEL" sheetId="9" state="hidden" r:id="rId8"/>
    <sheet name="A'IO SULSEL  " sheetId="11" state="hidden" r:id="rId9"/>
    <sheet name="IMPOR FD KEPRI" sheetId="17" r:id="rId10"/>
    <sheet name="A'IO KEPRI" sheetId="12" r:id="rId11"/>
    <sheet name="A'GAMS" sheetId="13" r:id="rId12"/>
    <sheet name="HASIL ASLI RAS " sheetId="14" r:id="rId13"/>
    <sheet name="IO KEPRI OKE" sheetId="15" r:id="rId14"/>
  </sheets>
  <externalReferences>
    <externalReference r:id="rId15"/>
  </externalReferences>
  <definedNames>
    <definedName name="\h">#N/A</definedName>
    <definedName name="_Fill" localSheetId="4" hidden="1">#REF!</definedName>
    <definedName name="_Fill" localSheetId="5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hidden="1">#REF!</definedName>
    <definedName name="_MatInverse_In" localSheetId="4" hidden="1">#REF!</definedName>
    <definedName name="_MatInverse_In" localSheetId="5" hidden="1">#REF!</definedName>
    <definedName name="_MatInverse_In" localSheetId="11" hidden="1">#REF!</definedName>
    <definedName name="_MatInverse_In" localSheetId="10" hidden="1">#REF!</definedName>
    <definedName name="_MatInverse_In" localSheetId="9" hidden="1">#REF!</definedName>
    <definedName name="_MatInverse_In" hidden="1">#REF!</definedName>
    <definedName name="_MatMult_A" localSheetId="4" hidden="1">#REF!</definedName>
    <definedName name="_MatMult_A" localSheetId="5" hidden="1">#REF!</definedName>
    <definedName name="_MatMult_A" localSheetId="11" hidden="1">#REF!</definedName>
    <definedName name="_MatMult_A" localSheetId="10" hidden="1">#REF!</definedName>
    <definedName name="_MatMult_A" localSheetId="9" hidden="1">#REF!</definedName>
    <definedName name="_MatMult_A" hidden="1">#REF!</definedName>
    <definedName name="A" localSheetId="4" hidden="1">#REF!</definedName>
    <definedName name="A" localSheetId="5" hidden="1">#REF!</definedName>
    <definedName name="A" localSheetId="11" hidden="1">#REF!</definedName>
    <definedName name="A" localSheetId="10" hidden="1">#REF!</definedName>
    <definedName name="A" localSheetId="9" hidden="1">#REF!</definedName>
    <definedName name="A" hidden="1">#REF!</definedName>
    <definedName name="_xlnm.Database" localSheetId="4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H">#N/A</definedName>
    <definedName name="OKE" localSheetId="4">#REF!</definedName>
    <definedName name="OKE" localSheetId="11">#REF!</definedName>
    <definedName name="OKE">#REF!</definedName>
    <definedName name="pdr" localSheetId="4">#REF!</definedName>
    <definedName name="pdr">#REF!</definedName>
    <definedName name="PDRB" localSheetId="4">#REF!</definedName>
    <definedName name="PDRB" localSheetId="5">#REF!</definedName>
    <definedName name="PDRB" localSheetId="11">#REF!</definedName>
    <definedName name="PDRB" localSheetId="10">#REF!</definedName>
    <definedName name="PDRB" localSheetId="9">#REF!</definedName>
    <definedName name="PDRB">#REF!</definedName>
    <definedName name="pdrb2" localSheetId="4">#REF!</definedName>
    <definedName name="pdrb2" localSheetId="5">#REF!</definedName>
    <definedName name="pdrb2" localSheetId="11">#REF!</definedName>
    <definedName name="pdrb2" localSheetId="10">#REF!</definedName>
    <definedName name="pdrb2" localSheetId="9">#REF!</definedName>
    <definedName name="pdrb2">#REF!</definedName>
    <definedName name="pdrb3" localSheetId="4" hidden="1">#REF!</definedName>
    <definedName name="pdrb3" localSheetId="5" hidden="1">#REF!</definedName>
    <definedName name="pdrb3" localSheetId="11" hidden="1">#REF!</definedName>
    <definedName name="pdrb3" localSheetId="10" hidden="1">#REF!</definedName>
    <definedName name="pdrb3" localSheetId="9" hidden="1">#REF!</definedName>
    <definedName name="pdrb3" hidden="1">#REF!</definedName>
    <definedName name="pdrb4" localSheetId="4" hidden="1">#REF!</definedName>
    <definedName name="pdrb4" localSheetId="5" hidden="1">#REF!</definedName>
    <definedName name="pdrb4" localSheetId="11" hidden="1">#REF!</definedName>
    <definedName name="pdrb4" localSheetId="10" hidden="1">#REF!</definedName>
    <definedName name="pdrb4" localSheetId="9" hidden="1">#REF!</definedName>
    <definedName name="pdrb4" hidden="1">#REF!</definedName>
    <definedName name="pdrb5" localSheetId="4" hidden="1">#REF!</definedName>
    <definedName name="pdrb5" hidden="1">#REF!</definedName>
    <definedName name="PDRBSUMUT2010" localSheetId="4">#REF!</definedName>
    <definedName name="PDRBSUMUT2010" localSheetId="5">#REF!</definedName>
    <definedName name="PDRBSUMUT2010" localSheetId="11">#REF!</definedName>
    <definedName name="PDRBSUMUT2010" localSheetId="10">#REF!</definedName>
    <definedName name="PDRBSUMUT2010" localSheetId="8">#REF!</definedName>
    <definedName name="PDRBSUMUT2010" localSheetId="12">#REF!</definedName>
    <definedName name="PDRBSUMUT2010" localSheetId="9">#REF!</definedName>
    <definedName name="PDRBSUMUT2010" localSheetId="13">#REF!</definedName>
    <definedName name="PDRBSUMUT2010" localSheetId="3">#REF!</definedName>
    <definedName name="PDRBSUMUT2010" localSheetId="0">#REF!</definedName>
    <definedName name="PDRBSUMUT2010" localSheetId="2">#REF!</definedName>
    <definedName name="PDRBSUMUT2010">#REF!</definedName>
    <definedName name="_xlnm.Print_Area" localSheetId="4">'17X17 OK'!$A$100:$BL$162</definedName>
    <definedName name="_xlnm.Print_Area" localSheetId="11">'A''GAMS'!$A$101:$U$120</definedName>
    <definedName name="_xlnm.Print_Area" localSheetId="10">'A''IO KEPRI'!$A$101:$AF$128</definedName>
    <definedName name="_xlnm.Print_Area" localSheetId="8">#REF!</definedName>
    <definedName name="_xlnm.Print_Area" localSheetId="12">'HASIL ASLI RAS '!$A$1:$Z$23</definedName>
    <definedName name="_xlnm.Print_Area" localSheetId="9">'IMPOR FD KEPRI'!$I$2:$X$44</definedName>
    <definedName name="_xlnm.Print_Area" localSheetId="1">'IO KEPRI 2010 32-17'!$A$100:$BL$162</definedName>
    <definedName name="_xlnm.Print_Area" localSheetId="13">'IO KEPRI OKE'!$A$1:$AC$28</definedName>
    <definedName name="_xlnm.Print_Area" localSheetId="3">#REF!</definedName>
    <definedName name="_xlnm.Print_Area" localSheetId="0">'PDRB adhb KEPRI 2017'!$A$1:$I$29</definedName>
    <definedName name="_xlnm.Print_Area" localSheetId="2">#REF!</definedName>
    <definedName name="_xlnm.Print_Area">#REF!</definedName>
    <definedName name="PRINT_AREA_MI" localSheetId="4">#REF!</definedName>
    <definedName name="PRINT_AREA_MI" localSheetId="5">#REF!</definedName>
    <definedName name="PRINT_AREA_MI" localSheetId="11">#REF!</definedName>
    <definedName name="PRINT_AREA_MI" localSheetId="10">#REF!</definedName>
    <definedName name="PRINT_AREA_MI" localSheetId="9">#REF!</definedName>
    <definedName name="PRINT_AREA_MI">#REF!</definedName>
    <definedName name="_xlnm.Print_Titles" localSheetId="4">'17X17 OK'!$A:$C</definedName>
    <definedName name="_xlnm.Print_Titles" localSheetId="5">'17x17 OKe'!$A:$C</definedName>
    <definedName name="_xlnm.Print_Titles" localSheetId="11">'A''GAMS'!$A:$D</definedName>
    <definedName name="_xlnm.Print_Titles" localSheetId="10">'A''IO KEPRI'!$A:$C</definedName>
    <definedName name="_xlnm.Print_Titles" localSheetId="12">'HASIL ASLI RAS '!$A:$A</definedName>
    <definedName name="_xlnm.Print_Titles" localSheetId="1">'IO KEPRI 2010 32-17'!$A:$C</definedName>
    <definedName name="_xlnm.Print_Titles" localSheetId="13">'IO KEPRI OKE'!$A:$B</definedName>
    <definedName name="Q" localSheetId="4" hidden="1">#REF!</definedName>
    <definedName name="Q" localSheetId="5" hidden="1">#REF!</definedName>
    <definedName name="Q" localSheetId="11" hidden="1">#REF!</definedName>
    <definedName name="Q" localSheetId="10" hidden="1">#REF!</definedName>
    <definedName name="Q" localSheetId="9" hidden="1">#REF!</definedName>
    <definedName name="Q" hidden="1">#REF!</definedName>
    <definedName name="tes" localSheetId="4">#REF!</definedName>
    <definedName name="tes" localSheetId="5">#REF!</definedName>
    <definedName name="tes" localSheetId="11">#REF!</definedName>
    <definedName name="tes" localSheetId="10">#REF!</definedName>
    <definedName name="tes" localSheetId="9">#REF!</definedName>
    <definedName name="tes">#REF!</definedName>
  </definedNames>
  <calcPr calcId="144525"/>
</workbook>
</file>

<file path=xl/calcChain.xml><?xml version="1.0" encoding="utf-8"?>
<calcChain xmlns="http://schemas.openxmlformats.org/spreadsheetml/2006/main">
  <c r="C25" i="4" l="1"/>
  <c r="C23" i="4"/>
  <c r="AL105" i="8" l="1"/>
  <c r="AM105" i="8"/>
  <c r="AN105" i="8"/>
  <c r="AO105" i="8"/>
  <c r="AP105" i="8"/>
  <c r="AQ105" i="8"/>
  <c r="AL106" i="8"/>
  <c r="AM106" i="8"/>
  <c r="AN106" i="8"/>
  <c r="AO106" i="8"/>
  <c r="AP106" i="8"/>
  <c r="AQ106" i="8"/>
  <c r="AL107" i="8"/>
  <c r="AM107" i="8"/>
  <c r="AN107" i="8"/>
  <c r="AO107" i="8"/>
  <c r="AP107" i="8"/>
  <c r="AQ107" i="8"/>
  <c r="AL108" i="8"/>
  <c r="AM108" i="8"/>
  <c r="AN108" i="8"/>
  <c r="AO108" i="8"/>
  <c r="AP108" i="8"/>
  <c r="AQ108" i="8"/>
  <c r="AL109" i="8"/>
  <c r="AM109" i="8"/>
  <c r="AN109" i="8"/>
  <c r="AO109" i="8"/>
  <c r="AP109" i="8"/>
  <c r="AQ109" i="8"/>
  <c r="AL110" i="8"/>
  <c r="AM110" i="8"/>
  <c r="AN110" i="8"/>
  <c r="AO110" i="8"/>
  <c r="AP110" i="8"/>
  <c r="AQ110" i="8"/>
  <c r="BG109" i="16"/>
  <c r="BH109" i="16"/>
  <c r="BI109" i="16"/>
  <c r="BJ109" i="16"/>
  <c r="BK109" i="16"/>
  <c r="BL109" i="16"/>
  <c r="BB153" i="16"/>
  <c r="BB151" i="16"/>
  <c r="BC151" i="16"/>
  <c r="BD151" i="16"/>
  <c r="BE151" i="16"/>
  <c r="BF151" i="16"/>
  <c r="BG151" i="16"/>
  <c r="BH151" i="16"/>
  <c r="BI151" i="16"/>
  <c r="BJ151" i="16"/>
  <c r="BK151" i="16"/>
  <c r="BL151" i="16"/>
  <c r="BA151" i="16"/>
  <c r="BB149" i="16"/>
  <c r="BC149" i="16"/>
  <c r="BD149" i="16"/>
  <c r="BE149" i="16"/>
  <c r="BF149" i="16"/>
  <c r="BG149" i="16"/>
  <c r="BH149" i="16"/>
  <c r="BI149" i="16"/>
  <c r="BJ149" i="16"/>
  <c r="BK149" i="16"/>
  <c r="BL149" i="16"/>
  <c r="BA149" i="16"/>
  <c r="BB147" i="16"/>
  <c r="BC147" i="16"/>
  <c r="BD147" i="16"/>
  <c r="BE147" i="16"/>
  <c r="BF147" i="16"/>
  <c r="BG147" i="16"/>
  <c r="BH147" i="16"/>
  <c r="BI147" i="16"/>
  <c r="BJ147" i="16"/>
  <c r="BK147" i="16"/>
  <c r="BL147" i="16"/>
  <c r="BA147" i="16"/>
  <c r="BB145" i="16"/>
  <c r="BC145" i="16"/>
  <c r="BD145" i="16"/>
  <c r="BE145" i="16"/>
  <c r="BF145" i="16"/>
  <c r="BG145" i="16"/>
  <c r="BH145" i="16"/>
  <c r="BI145" i="16"/>
  <c r="BJ145" i="16"/>
  <c r="BK145" i="16"/>
  <c r="BL145" i="16"/>
  <c r="BA145" i="16"/>
  <c r="BB143" i="16"/>
  <c r="BC143" i="16"/>
  <c r="BD143" i="16"/>
  <c r="BE143" i="16"/>
  <c r="BF143" i="16"/>
  <c r="BG143" i="16"/>
  <c r="BH143" i="16"/>
  <c r="BI143" i="16"/>
  <c r="BJ143" i="16"/>
  <c r="BK143" i="16"/>
  <c r="BL143" i="16"/>
  <c r="BA143" i="16"/>
  <c r="BB141" i="16"/>
  <c r="BC141" i="16"/>
  <c r="BD141" i="16"/>
  <c r="BE141" i="16"/>
  <c r="BF141" i="16"/>
  <c r="BG141" i="16"/>
  <c r="BH141" i="16"/>
  <c r="BI141" i="16"/>
  <c r="BJ141" i="16"/>
  <c r="BK141" i="16"/>
  <c r="BL141" i="16"/>
  <c r="BA141" i="16"/>
  <c r="BB139" i="16"/>
  <c r="BC139" i="16"/>
  <c r="BD139" i="16"/>
  <c r="BE139" i="16"/>
  <c r="BF139" i="16"/>
  <c r="BG139" i="16"/>
  <c r="BH139" i="16"/>
  <c r="BI139" i="16"/>
  <c r="BJ139" i="16"/>
  <c r="BK139" i="16"/>
  <c r="BL139" i="16"/>
  <c r="BA139" i="16"/>
  <c r="BB134" i="16"/>
  <c r="BC134" i="16"/>
  <c r="BD134" i="16"/>
  <c r="BE134" i="16"/>
  <c r="BF134" i="16"/>
  <c r="BG134" i="16"/>
  <c r="BH134" i="16"/>
  <c r="BI134" i="16"/>
  <c r="BJ134" i="16"/>
  <c r="BK134" i="16"/>
  <c r="BL134" i="16"/>
  <c r="BA134" i="16"/>
  <c r="BB132" i="16"/>
  <c r="BC132" i="16"/>
  <c r="BD132" i="16"/>
  <c r="BE132" i="16"/>
  <c r="BF132" i="16"/>
  <c r="BG132" i="16"/>
  <c r="BH132" i="16"/>
  <c r="BI132" i="16"/>
  <c r="BJ132" i="16"/>
  <c r="BK132" i="16"/>
  <c r="BL132" i="16"/>
  <c r="BA132" i="16"/>
  <c r="BB130" i="16"/>
  <c r="BC130" i="16"/>
  <c r="BD130" i="16"/>
  <c r="BE130" i="16"/>
  <c r="BF130" i="16"/>
  <c r="BG130" i="16"/>
  <c r="BH130" i="16"/>
  <c r="BI130" i="16"/>
  <c r="BJ130" i="16"/>
  <c r="BK130" i="16"/>
  <c r="BL130" i="16"/>
  <c r="BA130" i="16"/>
  <c r="BB128" i="16"/>
  <c r="BC128" i="16"/>
  <c r="BD128" i="16"/>
  <c r="BE128" i="16"/>
  <c r="BF128" i="16"/>
  <c r="BG128" i="16"/>
  <c r="BH128" i="16"/>
  <c r="BI128" i="16"/>
  <c r="BJ128" i="16"/>
  <c r="BK128" i="16"/>
  <c r="BL128" i="16"/>
  <c r="BA128" i="16"/>
  <c r="BB126" i="16"/>
  <c r="BC126" i="16"/>
  <c r="BD126" i="16"/>
  <c r="BE126" i="16"/>
  <c r="BF126" i="16"/>
  <c r="BG126" i="16"/>
  <c r="BH126" i="16"/>
  <c r="BI126" i="16"/>
  <c r="BJ126" i="16"/>
  <c r="BK126" i="16"/>
  <c r="BL126" i="16"/>
  <c r="BA126" i="16"/>
  <c r="BB124" i="16"/>
  <c r="BC124" i="16"/>
  <c r="BD124" i="16"/>
  <c r="BE124" i="16"/>
  <c r="BF124" i="16"/>
  <c r="BG124" i="16"/>
  <c r="BH124" i="16"/>
  <c r="BI124" i="16"/>
  <c r="BJ124" i="16"/>
  <c r="BK124" i="16"/>
  <c r="BL124" i="16"/>
  <c r="BA124" i="16"/>
  <c r="BB114" i="16"/>
  <c r="BC114" i="16"/>
  <c r="BD114" i="16"/>
  <c r="BE114" i="16"/>
  <c r="BF114" i="16"/>
  <c r="BG114" i="16"/>
  <c r="BH114" i="16"/>
  <c r="BI114" i="16"/>
  <c r="BJ114" i="16"/>
  <c r="BK114" i="16"/>
  <c r="BL114" i="16"/>
  <c r="BA114" i="16"/>
  <c r="BB111" i="16"/>
  <c r="BC111" i="16"/>
  <c r="BD111" i="16"/>
  <c r="BE111" i="16"/>
  <c r="BF111" i="16"/>
  <c r="BG111" i="16"/>
  <c r="BH111" i="16"/>
  <c r="BI111" i="16"/>
  <c r="BJ111" i="16"/>
  <c r="BK111" i="16"/>
  <c r="BL111" i="16"/>
  <c r="BA111" i="16"/>
  <c r="BI104" i="16"/>
  <c r="BL104" i="16"/>
  <c r="BK104" i="16"/>
  <c r="P42" i="17" l="1"/>
  <c r="M42" i="17"/>
  <c r="L42" i="17"/>
  <c r="Q41" i="17"/>
  <c r="S41" i="17" s="1"/>
  <c r="U41" i="17" s="1"/>
  <c r="N41" i="17"/>
  <c r="Q40" i="17"/>
  <c r="S40" i="17" s="1"/>
  <c r="U40" i="17" s="1"/>
  <c r="N40" i="17"/>
  <c r="Q39" i="17"/>
  <c r="S39" i="17" s="1"/>
  <c r="U39" i="17" s="1"/>
  <c r="N39" i="17"/>
  <c r="C39" i="17"/>
  <c r="C44" i="17" s="1"/>
  <c r="Q38" i="17"/>
  <c r="S38" i="17" s="1"/>
  <c r="U38" i="17" s="1"/>
  <c r="N38" i="17"/>
  <c r="Q37" i="17"/>
  <c r="S37" i="17" s="1"/>
  <c r="U37" i="17" s="1"/>
  <c r="N37" i="17"/>
  <c r="Q36" i="17"/>
  <c r="S36" i="17" s="1"/>
  <c r="U36" i="17" s="1"/>
  <c r="N36" i="17"/>
  <c r="Q35" i="17"/>
  <c r="S35" i="17" s="1"/>
  <c r="U35" i="17" s="1"/>
  <c r="N35" i="17"/>
  <c r="Q34" i="17"/>
  <c r="S34" i="17" s="1"/>
  <c r="U34" i="17" s="1"/>
  <c r="N34" i="17"/>
  <c r="Q33" i="17"/>
  <c r="S33" i="17" s="1"/>
  <c r="U33" i="17" s="1"/>
  <c r="N33" i="17"/>
  <c r="Q32" i="17"/>
  <c r="S32" i="17" s="1"/>
  <c r="U32" i="17" s="1"/>
  <c r="N32" i="17"/>
  <c r="Q31" i="17"/>
  <c r="S31" i="17" s="1"/>
  <c r="U31" i="17" s="1"/>
  <c r="N31" i="17"/>
  <c r="Q30" i="17"/>
  <c r="S30" i="17" s="1"/>
  <c r="U30" i="17" s="1"/>
  <c r="N30" i="17"/>
  <c r="Q29" i="17"/>
  <c r="S29" i="17" s="1"/>
  <c r="U29" i="17" s="1"/>
  <c r="N29" i="17"/>
  <c r="Q28" i="17"/>
  <c r="S28" i="17" s="1"/>
  <c r="U28" i="17" s="1"/>
  <c r="N28" i="17"/>
  <c r="Q27" i="17"/>
  <c r="S27" i="17" s="1"/>
  <c r="U27" i="17" s="1"/>
  <c r="N27" i="17"/>
  <c r="Q26" i="17"/>
  <c r="S26" i="17" s="1"/>
  <c r="U26" i="17" s="1"/>
  <c r="N26" i="17"/>
  <c r="Q25" i="17"/>
  <c r="S25" i="17" s="1"/>
  <c r="N25" i="17"/>
  <c r="C21" i="17"/>
  <c r="K18" i="17"/>
  <c r="K19" i="17" s="1"/>
  <c r="K15" i="17"/>
  <c r="K12" i="17"/>
  <c r="H34" i="17" l="1"/>
  <c r="U25" i="17"/>
  <c r="S42" i="17"/>
  <c r="H31" i="17"/>
  <c r="H30" i="17"/>
  <c r="H29" i="17"/>
  <c r="H37" i="17"/>
  <c r="H32" i="17"/>
  <c r="AC8" i="15" l="1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7" i="15"/>
  <c r="T10" i="15"/>
  <c r="U24" i="15" l="1"/>
  <c r="T24" i="15"/>
  <c r="T8" i="15"/>
  <c r="T9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7" i="15"/>
  <c r="T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C27" i="15"/>
  <c r="R24" i="15"/>
  <c r="Q24" i="15"/>
  <c r="U21" i="14"/>
  <c r="S22" i="14"/>
  <c r="O4" i="14"/>
  <c r="O5" i="14" s="1"/>
  <c r="O6" i="14" s="1"/>
  <c r="O7" i="14" s="1"/>
  <c r="O8" i="14" s="1"/>
  <c r="O9" i="14" s="1"/>
  <c r="O10" i="14" s="1"/>
  <c r="O11" i="14" s="1"/>
  <c r="O12" i="14" s="1"/>
  <c r="O13" i="14" s="1"/>
  <c r="O14" i="14" s="1"/>
  <c r="O15" i="14" s="1"/>
  <c r="O16" i="14" s="1"/>
  <c r="O17" i="14" s="1"/>
  <c r="O18" i="14" s="1"/>
  <c r="O19" i="14" s="1"/>
  <c r="H4" i="14"/>
  <c r="H5" i="14" s="1"/>
  <c r="H6" i="14" s="1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4" i="14"/>
  <c r="U102" i="13" l="1"/>
  <c r="D105" i="13"/>
  <c r="D106" i="13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U104" i="12"/>
  <c r="D105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D106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D107" i="12"/>
  <c r="E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D108" i="12"/>
  <c r="E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D109" i="12"/>
  <c r="E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T109" i="12"/>
  <c r="D110" i="12"/>
  <c r="U110" i="12" s="1"/>
  <c r="E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D111" i="12"/>
  <c r="E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T111" i="12"/>
  <c r="D112" i="12"/>
  <c r="E112" i="12"/>
  <c r="F112" i="12"/>
  <c r="U112" i="12" s="1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D114" i="12"/>
  <c r="U114" i="12" s="1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D116" i="12"/>
  <c r="U116" i="12" s="1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D117" i="12"/>
  <c r="U117" i="12" s="1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D118" i="12"/>
  <c r="U118" i="12" s="1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D119" i="12"/>
  <c r="E119" i="12"/>
  <c r="F119" i="12"/>
  <c r="G119" i="12"/>
  <c r="U119" i="12" s="1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D120" i="12"/>
  <c r="E120" i="12"/>
  <c r="F120" i="12"/>
  <c r="U120" i="12" s="1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T104" i="12"/>
  <c r="E104" i="12"/>
  <c r="D104" i="12"/>
  <c r="U107" i="12"/>
  <c r="U109" i="12"/>
  <c r="U115" i="12"/>
  <c r="U105" i="12"/>
  <c r="U106" i="12"/>
  <c r="U108" i="12"/>
  <c r="U111" i="12"/>
  <c r="U113" i="12"/>
  <c r="E128" i="12"/>
  <c r="E127" i="12"/>
  <c r="D124" i="12"/>
  <c r="E124" i="12"/>
  <c r="D125" i="12"/>
  <c r="E125" i="12"/>
  <c r="D126" i="12"/>
  <c r="E126" i="12"/>
  <c r="E123" i="12"/>
  <c r="E122" i="12"/>
  <c r="AF104" i="16"/>
  <c r="AF104" i="5"/>
  <c r="N104" i="5"/>
  <c r="N109" i="5"/>
  <c r="E121" i="8"/>
  <c r="F121" i="8"/>
  <c r="G121" i="8"/>
  <c r="H121" i="8"/>
  <c r="I121" i="8"/>
  <c r="J121" i="8"/>
  <c r="K121" i="8"/>
  <c r="L121" i="8"/>
  <c r="U121" i="8" s="1"/>
  <c r="M121" i="8"/>
  <c r="N121" i="8"/>
  <c r="O121" i="8"/>
  <c r="P121" i="8"/>
  <c r="Q121" i="8"/>
  <c r="R121" i="8"/>
  <c r="S121" i="8"/>
  <c r="T121" i="8"/>
  <c r="D121" i="8"/>
  <c r="E153" i="16"/>
  <c r="D153" i="16"/>
  <c r="N104" i="16"/>
  <c r="D109" i="5"/>
  <c r="U104" i="8"/>
  <c r="I104" i="16"/>
  <c r="D104" i="16"/>
  <c r="I109" i="16"/>
  <c r="D109" i="16"/>
  <c r="U105" i="8"/>
  <c r="E127" i="8"/>
  <c r="BF104" i="16"/>
  <c r="BB104" i="16"/>
  <c r="V121" i="8"/>
  <c r="V121" i="12" s="1"/>
  <c r="BA104" i="16"/>
  <c r="BB109" i="16"/>
  <c r="BC109" i="16"/>
  <c r="BD109" i="16"/>
  <c r="BD153" i="16" s="1"/>
  <c r="BE109" i="16"/>
  <c r="BF109" i="16"/>
  <c r="BC104" i="16"/>
  <c r="BD104" i="16"/>
  <c r="BE104" i="16"/>
  <c r="BG104" i="16"/>
  <c r="BH104" i="16"/>
  <c r="BJ104" i="16"/>
  <c r="BA109" i="16"/>
  <c r="BA110" i="16"/>
  <c r="U106" i="8"/>
  <c r="D127" i="8"/>
  <c r="E159" i="5"/>
  <c r="D159" i="5"/>
  <c r="D132" i="8"/>
  <c r="E132" i="8"/>
  <c r="D133" i="8"/>
  <c r="E133" i="8"/>
  <c r="D134" i="8"/>
  <c r="E134" i="8"/>
  <c r="D135" i="8"/>
  <c r="E135" i="8"/>
  <c r="E131" i="8"/>
  <c r="D130" i="16"/>
  <c r="D128" i="16"/>
  <c r="D126" i="16"/>
  <c r="AZ159" i="16"/>
  <c r="AX159" i="16"/>
  <c r="AW159" i="16" s="1"/>
  <c r="AV159" i="16"/>
  <c r="AU159" i="16" s="1"/>
  <c r="AT159" i="16"/>
  <c r="AS159" i="16" s="1"/>
  <c r="AR159" i="16"/>
  <c r="AP159" i="16"/>
  <c r="AO159" i="16" s="1"/>
  <c r="AN159" i="16"/>
  <c r="AM159" i="16" s="1"/>
  <c r="AL159" i="16"/>
  <c r="AK159" i="16"/>
  <c r="AJ159" i="16"/>
  <c r="AJ160" i="16" s="1"/>
  <c r="BK136" i="16" s="1"/>
  <c r="BL136" i="16" s="1"/>
  <c r="AI159" i="16"/>
  <c r="AG159" i="16"/>
  <c r="AF159" i="16"/>
  <c r="AE159" i="16"/>
  <c r="AD159" i="16"/>
  <c r="AC159" i="16"/>
  <c r="AB159" i="16"/>
  <c r="AA159" i="16"/>
  <c r="AA160" i="16" s="1"/>
  <c r="Y159" i="16"/>
  <c r="X159" i="16"/>
  <c r="W159" i="16"/>
  <c r="V159" i="16"/>
  <c r="U159" i="16"/>
  <c r="T159" i="16"/>
  <c r="S159" i="16"/>
  <c r="R159" i="16"/>
  <c r="Q159" i="16"/>
  <c r="P159" i="16"/>
  <c r="N159" i="16" s="1"/>
  <c r="O159" i="16"/>
  <c r="M159" i="16"/>
  <c r="L159" i="16"/>
  <c r="L160" i="16" s="1"/>
  <c r="J159" i="16"/>
  <c r="I159" i="16" s="1"/>
  <c r="H159" i="16"/>
  <c r="G159" i="16"/>
  <c r="F159" i="16"/>
  <c r="D159" i="16" s="1"/>
  <c r="E159" i="16"/>
  <c r="AY158" i="16"/>
  <c r="AW158" i="16"/>
  <c r="AU158" i="16"/>
  <c r="AS158" i="16"/>
  <c r="AQ158" i="16"/>
  <c r="AO158" i="16"/>
  <c r="AM158" i="16"/>
  <c r="AH158" i="16"/>
  <c r="AF158" i="16"/>
  <c r="AD158" i="16"/>
  <c r="AB158" i="16"/>
  <c r="Z158" i="16"/>
  <c r="X158" i="16"/>
  <c r="N158" i="16"/>
  <c r="K158" i="16"/>
  <c r="I158" i="16"/>
  <c r="BA158" i="16" s="1"/>
  <c r="D158" i="16"/>
  <c r="AY157" i="16"/>
  <c r="AW157" i="16"/>
  <c r="AU157" i="16"/>
  <c r="AS157" i="16"/>
  <c r="AQ157" i="16"/>
  <c r="AO157" i="16"/>
  <c r="AM157" i="16"/>
  <c r="AH157" i="16"/>
  <c r="AF157" i="16"/>
  <c r="AD157" i="16"/>
  <c r="AB157" i="16"/>
  <c r="Z157" i="16"/>
  <c r="X157" i="16"/>
  <c r="N157" i="16"/>
  <c r="K157" i="16"/>
  <c r="I157" i="16"/>
  <c r="BA157" i="16" s="1"/>
  <c r="D157" i="16"/>
  <c r="AY156" i="16"/>
  <c r="AW156" i="16"/>
  <c r="AU156" i="16"/>
  <c r="AS156" i="16"/>
  <c r="AQ156" i="16"/>
  <c r="AO156" i="16"/>
  <c r="AM156" i="16"/>
  <c r="AH156" i="16"/>
  <c r="AF156" i="16"/>
  <c r="AD156" i="16"/>
  <c r="AB156" i="16"/>
  <c r="Z156" i="16"/>
  <c r="X156" i="16"/>
  <c r="N156" i="16"/>
  <c r="K156" i="16"/>
  <c r="I156" i="16"/>
  <c r="BA156" i="16" s="1"/>
  <c r="D156" i="16"/>
  <c r="AY155" i="16"/>
  <c r="AW155" i="16"/>
  <c r="AU155" i="16"/>
  <c r="AS155" i="16"/>
  <c r="AQ155" i="16"/>
  <c r="AO155" i="16"/>
  <c r="AM155" i="16"/>
  <c r="AH155" i="16"/>
  <c r="AF155" i="16"/>
  <c r="AD155" i="16"/>
  <c r="AB155" i="16"/>
  <c r="Z155" i="16"/>
  <c r="X155" i="16"/>
  <c r="N155" i="16"/>
  <c r="K155" i="16"/>
  <c r="I155" i="16"/>
  <c r="BA155" i="16" s="1"/>
  <c r="D155" i="16"/>
  <c r="AV154" i="16"/>
  <c r="AU154" i="16" s="1"/>
  <c r="AP154" i="16"/>
  <c r="AO154" i="16" s="1"/>
  <c r="AN154" i="16"/>
  <c r="AM154" i="16" s="1"/>
  <c r="R154" i="16"/>
  <c r="Q154" i="16"/>
  <c r="Q160" i="16" s="1"/>
  <c r="J154" i="16"/>
  <c r="I154" i="16" s="1"/>
  <c r="BJ153" i="16"/>
  <c r="BI153" i="16"/>
  <c r="BF153" i="16"/>
  <c r="BF154" i="16" s="1"/>
  <c r="BE153" i="16"/>
  <c r="BC153" i="16"/>
  <c r="BB154" i="16"/>
  <c r="AZ153" i="16"/>
  <c r="AY153" i="16"/>
  <c r="AX153" i="16"/>
  <c r="AX160" i="16" s="1"/>
  <c r="AV153" i="16"/>
  <c r="AU153" i="16"/>
  <c r="AT153" i="16"/>
  <c r="AS153" i="16" s="1"/>
  <c r="AR153" i="16"/>
  <c r="AQ153" i="16"/>
  <c r="AP153" i="16"/>
  <c r="AP160" i="16" s="1"/>
  <c r="AN153" i="16"/>
  <c r="AM153" i="16"/>
  <c r="AL153" i="16"/>
  <c r="AK153" i="16"/>
  <c r="AJ153" i="16"/>
  <c r="AI153" i="16"/>
  <c r="AH153" i="16"/>
  <c r="AG153" i="16"/>
  <c r="AF153" i="16" s="1"/>
  <c r="AE153" i="16"/>
  <c r="AD153" i="16" s="1"/>
  <c r="AC153" i="16"/>
  <c r="AC160" i="16" s="1"/>
  <c r="AB160" i="16" s="1"/>
  <c r="AA153" i="16"/>
  <c r="Z153" i="16"/>
  <c r="Y153" i="16"/>
  <c r="X153" i="16" s="1"/>
  <c r="W153" i="16"/>
  <c r="V153" i="16"/>
  <c r="U153" i="16"/>
  <c r="T153" i="16"/>
  <c r="S153" i="16"/>
  <c r="R153" i="16"/>
  <c r="R160" i="16" s="1"/>
  <c r="BK118" i="16" s="1"/>
  <c r="BL118" i="16" s="1"/>
  <c r="Q153" i="16"/>
  <c r="P153" i="16"/>
  <c r="O153" i="16"/>
  <c r="N153" i="16" s="1"/>
  <c r="M153" i="16"/>
  <c r="M160" i="16" s="1"/>
  <c r="L153" i="16"/>
  <c r="J153" i="16"/>
  <c r="J160" i="16" s="1"/>
  <c r="H153" i="16"/>
  <c r="G153" i="16"/>
  <c r="F153" i="16"/>
  <c r="F154" i="16" s="1"/>
  <c r="F160" i="16" s="1"/>
  <c r="BK106" i="16" s="1"/>
  <c r="BL106" i="16" s="1"/>
  <c r="BG152" i="16"/>
  <c r="BA152" i="16"/>
  <c r="BH152" i="16" s="1"/>
  <c r="AY151" i="16"/>
  <c r="AW151" i="16"/>
  <c r="AU151" i="16"/>
  <c r="AS151" i="16"/>
  <c r="AQ151" i="16"/>
  <c r="AO151" i="16"/>
  <c r="AM151" i="16"/>
  <c r="AH151" i="16"/>
  <c r="AF151" i="16"/>
  <c r="AD151" i="16"/>
  <c r="AB151" i="16"/>
  <c r="Z151" i="16"/>
  <c r="X151" i="16"/>
  <c r="N151" i="16"/>
  <c r="K151" i="16"/>
  <c r="I151" i="16"/>
  <c r="D151" i="16"/>
  <c r="BG150" i="16"/>
  <c r="BH150" i="16" s="1"/>
  <c r="BA150" i="16"/>
  <c r="AY149" i="16"/>
  <c r="AW149" i="16"/>
  <c r="AU149" i="16"/>
  <c r="AS149" i="16"/>
  <c r="AQ149" i="16"/>
  <c r="AO149" i="16"/>
  <c r="AM149" i="16"/>
  <c r="AH149" i="16"/>
  <c r="AF149" i="16"/>
  <c r="AD149" i="16"/>
  <c r="AB149" i="16"/>
  <c r="Z149" i="16"/>
  <c r="X149" i="16"/>
  <c r="N149" i="16"/>
  <c r="K149" i="16"/>
  <c r="I149" i="16"/>
  <c r="D149" i="16"/>
  <c r="BH148" i="16"/>
  <c r="BG148" i="16"/>
  <c r="BA148" i="16"/>
  <c r="AY147" i="16"/>
  <c r="AW147" i="16"/>
  <c r="AU147" i="16"/>
  <c r="AS147" i="16"/>
  <c r="AQ147" i="16"/>
  <c r="AO147" i="16"/>
  <c r="AM147" i="16"/>
  <c r="AH147" i="16"/>
  <c r="AF147" i="16"/>
  <c r="AD147" i="16"/>
  <c r="AB147" i="16"/>
  <c r="Z147" i="16"/>
  <c r="X147" i="16"/>
  <c r="N147" i="16"/>
  <c r="K147" i="16"/>
  <c r="I147" i="16"/>
  <c r="D147" i="16"/>
  <c r="BH146" i="16"/>
  <c r="BG146" i="16"/>
  <c r="BA146" i="16"/>
  <c r="AY145" i="16"/>
  <c r="AW145" i="16"/>
  <c r="AU145" i="16"/>
  <c r="AS145" i="16"/>
  <c r="AQ145" i="16"/>
  <c r="AO145" i="16"/>
  <c r="AM145" i="16"/>
  <c r="AH145" i="16"/>
  <c r="AF145" i="16"/>
  <c r="AD145" i="16"/>
  <c r="AB145" i="16"/>
  <c r="Z145" i="16"/>
  <c r="X145" i="16"/>
  <c r="N145" i="16"/>
  <c r="K145" i="16"/>
  <c r="I145" i="16"/>
  <c r="D145" i="16"/>
  <c r="BG144" i="16"/>
  <c r="BA144" i="16"/>
  <c r="BH144" i="16" s="1"/>
  <c r="AY143" i="16"/>
  <c r="AW143" i="16"/>
  <c r="AU143" i="16"/>
  <c r="AS143" i="16"/>
  <c r="AQ143" i="16"/>
  <c r="AO143" i="16"/>
  <c r="AM143" i="16"/>
  <c r="AH143" i="16"/>
  <c r="AF143" i="16"/>
  <c r="AD143" i="16"/>
  <c r="AB143" i="16"/>
  <c r="Z143" i="16"/>
  <c r="X143" i="16"/>
  <c r="N143" i="16"/>
  <c r="K143" i="16"/>
  <c r="I143" i="16"/>
  <c r="D143" i="16"/>
  <c r="BG142" i="16"/>
  <c r="BH142" i="16" s="1"/>
  <c r="BA142" i="16"/>
  <c r="AY141" i="16"/>
  <c r="AW141" i="16"/>
  <c r="AU141" i="16"/>
  <c r="AS141" i="16"/>
  <c r="AQ141" i="16"/>
  <c r="AO141" i="16"/>
  <c r="AM141" i="16"/>
  <c r="AH141" i="16"/>
  <c r="AF141" i="16"/>
  <c r="AD141" i="16"/>
  <c r="AB141" i="16"/>
  <c r="Z141" i="16"/>
  <c r="X141" i="16"/>
  <c r="N141" i="16"/>
  <c r="K141" i="16"/>
  <c r="I141" i="16"/>
  <c r="D141" i="16"/>
  <c r="BH140" i="16"/>
  <c r="BG140" i="16"/>
  <c r="BA140" i="16"/>
  <c r="AY139" i="16"/>
  <c r="AW139" i="16"/>
  <c r="AU139" i="16"/>
  <c r="AS139" i="16"/>
  <c r="AQ139" i="16"/>
  <c r="AO139" i="16"/>
  <c r="AM139" i="16"/>
  <c r="AH139" i="16"/>
  <c r="AF139" i="16"/>
  <c r="AD139" i="16"/>
  <c r="AB139" i="16"/>
  <c r="Z139" i="16"/>
  <c r="X139" i="16"/>
  <c r="N139" i="16"/>
  <c r="K139" i="16"/>
  <c r="I139" i="16"/>
  <c r="D139" i="16"/>
  <c r="BH138" i="16"/>
  <c r="BG138" i="16"/>
  <c r="BA138" i="16"/>
  <c r="BH137" i="16"/>
  <c r="BG137" i="16"/>
  <c r="BA137" i="16"/>
  <c r="BH136" i="16"/>
  <c r="BG136" i="16"/>
  <c r="BA136" i="16"/>
  <c r="BG135" i="16"/>
  <c r="BA135" i="16"/>
  <c r="BH135" i="16" s="1"/>
  <c r="AY134" i="16"/>
  <c r="AW134" i="16"/>
  <c r="AU134" i="16"/>
  <c r="AS134" i="16"/>
  <c r="AQ134" i="16"/>
  <c r="AO134" i="16"/>
  <c r="AM134" i="16"/>
  <c r="AH134" i="16"/>
  <c r="AF134" i="16"/>
  <c r="AD134" i="16"/>
  <c r="AB134" i="16"/>
  <c r="Z134" i="16"/>
  <c r="X134" i="16"/>
  <c r="N134" i="16"/>
  <c r="K134" i="16"/>
  <c r="I134" i="16"/>
  <c r="D134" i="16"/>
  <c r="BH133" i="16"/>
  <c r="BG133" i="16"/>
  <c r="BA133" i="16"/>
  <c r="AY132" i="16"/>
  <c r="AW132" i="16"/>
  <c r="AU132" i="16"/>
  <c r="AS132" i="16"/>
  <c r="AQ132" i="16"/>
  <c r="AO132" i="16"/>
  <c r="AM132" i="16"/>
  <c r="AH132" i="16"/>
  <c r="AF132" i="16"/>
  <c r="AD132" i="16"/>
  <c r="AB132" i="16"/>
  <c r="Z132" i="16"/>
  <c r="X132" i="16"/>
  <c r="N132" i="16"/>
  <c r="K132" i="16"/>
  <c r="I132" i="16"/>
  <c r="D132" i="16"/>
  <c r="BG131" i="16"/>
  <c r="BA131" i="16"/>
  <c r="BH131" i="16" s="1"/>
  <c r="AY130" i="16"/>
  <c r="AW130" i="16"/>
  <c r="AU130" i="16"/>
  <c r="AS130" i="16"/>
  <c r="AQ130" i="16"/>
  <c r="AO130" i="16"/>
  <c r="AM130" i="16"/>
  <c r="AH130" i="16"/>
  <c r="AF130" i="16"/>
  <c r="AD130" i="16"/>
  <c r="AB130" i="16"/>
  <c r="Z130" i="16"/>
  <c r="X130" i="16"/>
  <c r="N130" i="16"/>
  <c r="K130" i="16"/>
  <c r="I130" i="16"/>
  <c r="BG129" i="16"/>
  <c r="BH129" i="16" s="1"/>
  <c r="BA129" i="16"/>
  <c r="AY128" i="16"/>
  <c r="AW128" i="16"/>
  <c r="AU128" i="16"/>
  <c r="AS128" i="16"/>
  <c r="AQ128" i="16"/>
  <c r="AO128" i="16"/>
  <c r="AM128" i="16"/>
  <c r="AH128" i="16"/>
  <c r="AF128" i="16"/>
  <c r="AD128" i="16"/>
  <c r="AB128" i="16"/>
  <c r="Z128" i="16"/>
  <c r="X128" i="16"/>
  <c r="N128" i="16"/>
  <c r="K128" i="16"/>
  <c r="I128" i="16"/>
  <c r="BG127" i="16"/>
  <c r="BA127" i="16"/>
  <c r="AY126" i="16"/>
  <c r="AW126" i="16"/>
  <c r="AU126" i="16"/>
  <c r="AS126" i="16"/>
  <c r="AQ126" i="16"/>
  <c r="AO126" i="16"/>
  <c r="AM126" i="16"/>
  <c r="AH126" i="16"/>
  <c r="AF126" i="16"/>
  <c r="AD126" i="16"/>
  <c r="AB126" i="16"/>
  <c r="Z126" i="16"/>
  <c r="X126" i="16"/>
  <c r="N126" i="16"/>
  <c r="K126" i="16"/>
  <c r="I126" i="16"/>
  <c r="BH125" i="16"/>
  <c r="BG125" i="16"/>
  <c r="BA125" i="16"/>
  <c r="AY124" i="16"/>
  <c r="AW124" i="16"/>
  <c r="AU124" i="16"/>
  <c r="AS124" i="16"/>
  <c r="AQ124" i="16"/>
  <c r="AO124" i="16"/>
  <c r="AM124" i="16"/>
  <c r="AH124" i="16"/>
  <c r="AF124" i="16"/>
  <c r="AD124" i="16"/>
  <c r="AB124" i="16"/>
  <c r="Z124" i="16"/>
  <c r="X124" i="16"/>
  <c r="N124" i="16"/>
  <c r="K124" i="16"/>
  <c r="I124" i="16"/>
  <c r="D124" i="16"/>
  <c r="BG123" i="16"/>
  <c r="BA123" i="16"/>
  <c r="BH123" i="16" s="1"/>
  <c r="BH122" i="16"/>
  <c r="BG122" i="16"/>
  <c r="BA122" i="16"/>
  <c r="BH121" i="16"/>
  <c r="BG121" i="16"/>
  <c r="BA121" i="16"/>
  <c r="BH120" i="16"/>
  <c r="BG120" i="16"/>
  <c r="BA120" i="16"/>
  <c r="BG119" i="16"/>
  <c r="BA119" i="16"/>
  <c r="BG118" i="16"/>
  <c r="BH118" i="16" s="1"/>
  <c r="BA118" i="16"/>
  <c r="BK117" i="16"/>
  <c r="BL117" i="16" s="1"/>
  <c r="BG117" i="16"/>
  <c r="BH117" i="16" s="1"/>
  <c r="BA117" i="16"/>
  <c r="BG116" i="16"/>
  <c r="BA116" i="16"/>
  <c r="BH116" i="16" s="1"/>
  <c r="BG115" i="16"/>
  <c r="BA115" i="16"/>
  <c r="BH115" i="16" s="1"/>
  <c r="AY114" i="16"/>
  <c r="AW114" i="16"/>
  <c r="AU114" i="16"/>
  <c r="AS114" i="16"/>
  <c r="AQ114" i="16"/>
  <c r="AO114" i="16"/>
  <c r="AM114" i="16"/>
  <c r="AH114" i="16"/>
  <c r="AF114" i="16"/>
  <c r="AD114" i="16"/>
  <c r="AB114" i="16"/>
  <c r="Z114" i="16"/>
  <c r="X114" i="16"/>
  <c r="N114" i="16"/>
  <c r="K114" i="16"/>
  <c r="I114" i="16"/>
  <c r="D114" i="16"/>
  <c r="BK113" i="16"/>
  <c r="BL113" i="16" s="1"/>
  <c r="BG113" i="16"/>
  <c r="BH113" i="16" s="1"/>
  <c r="BA113" i="16"/>
  <c r="BG112" i="16"/>
  <c r="BA112" i="16"/>
  <c r="BH112" i="16" s="1"/>
  <c r="D112" i="16"/>
  <c r="AY111" i="16"/>
  <c r="AW111" i="16"/>
  <c r="AU111" i="16"/>
  <c r="AS111" i="16"/>
  <c r="AQ111" i="16"/>
  <c r="AO111" i="16"/>
  <c r="AM111" i="16"/>
  <c r="AH111" i="16"/>
  <c r="AF111" i="16"/>
  <c r="AD111" i="16"/>
  <c r="AB111" i="16"/>
  <c r="Z111" i="16"/>
  <c r="X111" i="16"/>
  <c r="N111" i="16"/>
  <c r="K111" i="16"/>
  <c r="I111" i="16"/>
  <c r="D111" i="16"/>
  <c r="BH110" i="16"/>
  <c r="BG110" i="16"/>
  <c r="AY109" i="16"/>
  <c r="AW109" i="16"/>
  <c r="AU109" i="16"/>
  <c r="AS109" i="16"/>
  <c r="AQ109" i="16"/>
  <c r="AO109" i="16"/>
  <c r="AM109" i="16"/>
  <c r="AH109" i="16"/>
  <c r="AF109" i="16"/>
  <c r="AD109" i="16"/>
  <c r="AB109" i="16"/>
  <c r="Z109" i="16"/>
  <c r="X109" i="16"/>
  <c r="N109" i="16"/>
  <c r="K109" i="16"/>
  <c r="BG108" i="16"/>
  <c r="BA108" i="16"/>
  <c r="BH108" i="16" s="1"/>
  <c r="BH107" i="16"/>
  <c r="BG107" i="16"/>
  <c r="BA107" i="16"/>
  <c r="BH106" i="16"/>
  <c r="BG106" i="16"/>
  <c r="BA106" i="16"/>
  <c r="BH105" i="16"/>
  <c r="BG105" i="16"/>
  <c r="BA105" i="16"/>
  <c r="AY104" i="16"/>
  <c r="AW104" i="16"/>
  <c r="AU104" i="16"/>
  <c r="AS104" i="16"/>
  <c r="AQ104" i="16"/>
  <c r="AO104" i="16"/>
  <c r="AM104" i="16"/>
  <c r="AH104" i="16"/>
  <c r="AD104" i="16"/>
  <c r="AB104" i="16"/>
  <c r="Z104" i="16"/>
  <c r="X104" i="16"/>
  <c r="K104" i="16"/>
  <c r="AT97" i="16"/>
  <c r="AG97" i="16"/>
  <c r="T97" i="16"/>
  <c r="AV93" i="16"/>
  <c r="BK83" i="16" s="1"/>
  <c r="BL83" i="16" s="1"/>
  <c r="AI93" i="16"/>
  <c r="BK75" i="16" s="1"/>
  <c r="BL75" i="16" s="1"/>
  <c r="U93" i="16"/>
  <c r="BK67" i="16" s="1"/>
  <c r="BL67" i="16" s="1"/>
  <c r="L93" i="16"/>
  <c r="BK59" i="16" s="1"/>
  <c r="BL59" i="16" s="1"/>
  <c r="AZ92" i="16"/>
  <c r="AX92" i="16"/>
  <c r="AX93" i="16" s="1"/>
  <c r="BK84" i="16" s="1"/>
  <c r="BL84" i="16" s="1"/>
  <c r="AV92" i="16"/>
  <c r="AT92" i="16"/>
  <c r="AT93" i="16" s="1"/>
  <c r="BK82" i="16" s="1"/>
  <c r="AR92" i="16"/>
  <c r="AP92" i="16"/>
  <c r="AP93" i="16" s="1"/>
  <c r="BK80" i="16" s="1"/>
  <c r="BL80" i="16" s="1"/>
  <c r="AN92" i="16"/>
  <c r="AN93" i="16" s="1"/>
  <c r="AL92" i="16"/>
  <c r="AK92" i="16"/>
  <c r="AJ92" i="16"/>
  <c r="AJ93" i="16" s="1"/>
  <c r="BK76" i="16" s="1"/>
  <c r="BL76" i="16" s="1"/>
  <c r="AI92" i="16"/>
  <c r="AG92" i="16"/>
  <c r="AG93" i="16" s="1"/>
  <c r="BK74" i="16" s="1"/>
  <c r="AE92" i="16"/>
  <c r="AC92" i="16"/>
  <c r="AC93" i="16" s="1"/>
  <c r="BK72" i="16" s="1"/>
  <c r="BL72" i="16" s="1"/>
  <c r="AA92" i="16"/>
  <c r="AA93" i="16" s="1"/>
  <c r="Y92" i="16"/>
  <c r="W92" i="16"/>
  <c r="V92" i="16"/>
  <c r="V93" i="16" s="1"/>
  <c r="BK68" i="16" s="1"/>
  <c r="BL68" i="16" s="1"/>
  <c r="U92" i="16"/>
  <c r="T92" i="16"/>
  <c r="T93" i="16" s="1"/>
  <c r="S92" i="16"/>
  <c r="R92" i="16"/>
  <c r="R93" i="16" s="1"/>
  <c r="BK64" i="16" s="1"/>
  <c r="BL64" i="16" s="1"/>
  <c r="Q92" i="16"/>
  <c r="Q93" i="16" s="1"/>
  <c r="P92" i="16"/>
  <c r="O92" i="16"/>
  <c r="M92" i="16"/>
  <c r="M93" i="16" s="1"/>
  <c r="BK60" i="16" s="1"/>
  <c r="BL60" i="16" s="1"/>
  <c r="L92" i="16"/>
  <c r="J92" i="16"/>
  <c r="J93" i="16" s="1"/>
  <c r="H92" i="16"/>
  <c r="G92" i="16"/>
  <c r="G93" i="16" s="1"/>
  <c r="BK56" i="16" s="1"/>
  <c r="BL56" i="16" s="1"/>
  <c r="F92" i="16"/>
  <c r="F93" i="16" s="1"/>
  <c r="E92" i="16"/>
  <c r="BA91" i="16"/>
  <c r="BA90" i="16"/>
  <c r="BA89" i="16"/>
  <c r="BJ88" i="16"/>
  <c r="BB88" i="16"/>
  <c r="BA88" i="16"/>
  <c r="BJ87" i="16"/>
  <c r="BF87" i="16"/>
  <c r="BF88" i="16" s="1"/>
  <c r="BB87" i="16"/>
  <c r="BJ86" i="16"/>
  <c r="BI86" i="16"/>
  <c r="BI87" i="16" s="1"/>
  <c r="BI88" i="16" s="1"/>
  <c r="BF86" i="16"/>
  <c r="BE86" i="16"/>
  <c r="BD86" i="16"/>
  <c r="BC86" i="16"/>
  <c r="BB86" i="16"/>
  <c r="AZ86" i="16"/>
  <c r="AZ97" i="16" s="1"/>
  <c r="AX86" i="16"/>
  <c r="AX154" i="16" s="1"/>
  <c r="AW154" i="16" s="1"/>
  <c r="AV86" i="16"/>
  <c r="AT86" i="16"/>
  <c r="AT154" i="16" s="1"/>
  <c r="AR86" i="16"/>
  <c r="AR97" i="16" s="1"/>
  <c r="AP86" i="16"/>
  <c r="AN86" i="16"/>
  <c r="AL86" i="16"/>
  <c r="AK86" i="16"/>
  <c r="AK154" i="16" s="1"/>
  <c r="AJ86" i="16"/>
  <c r="AJ154" i="16" s="1"/>
  <c r="AI86" i="16"/>
  <c r="AI154" i="16" s="1"/>
  <c r="AG86" i="16"/>
  <c r="AG154" i="16" s="1"/>
  <c r="AE86" i="16"/>
  <c r="AE97" i="16" s="1"/>
  <c r="AC86" i="16"/>
  <c r="AC154" i="16" s="1"/>
  <c r="AB154" i="16" s="1"/>
  <c r="AA86" i="16"/>
  <c r="AA154" i="16" s="1"/>
  <c r="Z154" i="16" s="1"/>
  <c r="Y86" i="16"/>
  <c r="W86" i="16"/>
  <c r="W154" i="16" s="1"/>
  <c r="V86" i="16"/>
  <c r="V154" i="16" s="1"/>
  <c r="V160" i="16" s="1"/>
  <c r="BK122" i="16" s="1"/>
  <c r="BL122" i="16" s="1"/>
  <c r="U86" i="16"/>
  <c r="T86" i="16"/>
  <c r="T154" i="16" s="1"/>
  <c r="S86" i="16"/>
  <c r="S97" i="16" s="1"/>
  <c r="R86" i="16"/>
  <c r="Q86" i="16"/>
  <c r="P86" i="16"/>
  <c r="O86" i="16"/>
  <c r="O154" i="16" s="1"/>
  <c r="M86" i="16"/>
  <c r="M154" i="16" s="1"/>
  <c r="L86" i="16"/>
  <c r="L154" i="16" s="1"/>
  <c r="K154" i="16" s="1"/>
  <c r="J86" i="16"/>
  <c r="H86" i="16"/>
  <c r="H97" i="16" s="1"/>
  <c r="G86" i="16"/>
  <c r="F86" i="16"/>
  <c r="E86" i="16"/>
  <c r="BG85" i="16"/>
  <c r="BA85" i="16"/>
  <c r="BH85" i="16" s="1"/>
  <c r="BH84" i="16"/>
  <c r="BG84" i="16"/>
  <c r="BA84" i="16"/>
  <c r="BH83" i="16"/>
  <c r="BG83" i="16"/>
  <c r="BA83" i="16"/>
  <c r="BL82" i="16"/>
  <c r="BH82" i="16"/>
  <c r="BG82" i="16"/>
  <c r="BA82" i="16"/>
  <c r="BG81" i="16"/>
  <c r="BA81" i="16"/>
  <c r="BH81" i="16" s="1"/>
  <c r="BG80" i="16"/>
  <c r="BH80" i="16" s="1"/>
  <c r="BA80" i="16"/>
  <c r="BK79" i="16"/>
  <c r="BL79" i="16" s="1"/>
  <c r="BG79" i="16"/>
  <c r="BH79" i="16" s="1"/>
  <c r="BA79" i="16"/>
  <c r="BG78" i="16"/>
  <c r="BA78" i="16"/>
  <c r="BH78" i="16" s="1"/>
  <c r="BG77" i="16"/>
  <c r="BA77" i="16"/>
  <c r="BH77" i="16" s="1"/>
  <c r="BH76" i="16"/>
  <c r="BG76" i="16"/>
  <c r="BA76" i="16"/>
  <c r="BH75" i="16"/>
  <c r="BG75" i="16"/>
  <c r="BA75" i="16"/>
  <c r="BL74" i="16"/>
  <c r="BH74" i="16"/>
  <c r="BG74" i="16"/>
  <c r="BA74" i="16"/>
  <c r="BG73" i="16"/>
  <c r="BA73" i="16"/>
  <c r="BH73" i="16" s="1"/>
  <c r="BG72" i="16"/>
  <c r="BH72" i="16" s="1"/>
  <c r="BA72" i="16"/>
  <c r="BK71" i="16"/>
  <c r="BL71" i="16" s="1"/>
  <c r="BG71" i="16"/>
  <c r="BH71" i="16" s="1"/>
  <c r="BA71" i="16"/>
  <c r="BG70" i="16"/>
  <c r="BA70" i="16"/>
  <c r="BH70" i="16" s="1"/>
  <c r="BG69" i="16"/>
  <c r="BA69" i="16"/>
  <c r="BH69" i="16" s="1"/>
  <c r="BG68" i="16"/>
  <c r="BA68" i="16"/>
  <c r="BH68" i="16" s="1"/>
  <c r="BH67" i="16"/>
  <c r="BG67" i="16"/>
  <c r="BA67" i="16"/>
  <c r="BK66" i="16"/>
  <c r="BL66" i="16" s="1"/>
  <c r="BH66" i="16"/>
  <c r="BG66" i="16"/>
  <c r="BA66" i="16"/>
  <c r="BG65" i="16"/>
  <c r="BA65" i="16"/>
  <c r="BG64" i="16"/>
  <c r="BH64" i="16" s="1"/>
  <c r="BA64" i="16"/>
  <c r="BK63" i="16"/>
  <c r="BL63" i="16" s="1"/>
  <c r="BG63" i="16"/>
  <c r="BH63" i="16" s="1"/>
  <c r="BA63" i="16"/>
  <c r="BG62" i="16"/>
  <c r="BA62" i="16"/>
  <c r="BH62" i="16" s="1"/>
  <c r="BG61" i="16"/>
  <c r="BA61" i="16"/>
  <c r="BH61" i="16" s="1"/>
  <c r="BH60" i="16"/>
  <c r="BG60" i="16"/>
  <c r="BA60" i="16"/>
  <c r="BH59" i="16"/>
  <c r="BG59" i="16"/>
  <c r="BA59" i="16"/>
  <c r="BK58" i="16"/>
  <c r="BL58" i="16" s="1"/>
  <c r="BH58" i="16"/>
  <c r="BG58" i="16"/>
  <c r="BA58" i="16"/>
  <c r="BG57" i="16"/>
  <c r="BA57" i="16"/>
  <c r="BH57" i="16" s="1"/>
  <c r="BG56" i="16"/>
  <c r="BH56" i="16" s="1"/>
  <c r="BA56" i="16"/>
  <c r="BK55" i="16"/>
  <c r="BL55" i="16" s="1"/>
  <c r="BG55" i="16"/>
  <c r="BA55" i="16"/>
  <c r="BG54" i="16"/>
  <c r="BA54" i="16"/>
  <c r="BH54" i="16" s="1"/>
  <c r="BK50" i="16"/>
  <c r="AL43" i="16"/>
  <c r="BK28" i="16" s="1"/>
  <c r="Y43" i="16"/>
  <c r="BK20" i="16" s="1"/>
  <c r="P43" i="16"/>
  <c r="BK12" i="16" s="1"/>
  <c r="E43" i="16"/>
  <c r="BK4" i="16" s="1"/>
  <c r="AZ42" i="16"/>
  <c r="AZ43" i="16" s="1"/>
  <c r="AX42" i="16"/>
  <c r="AX43" i="16" s="1"/>
  <c r="AV42" i="16"/>
  <c r="AT42" i="16"/>
  <c r="AR42" i="16"/>
  <c r="AR43" i="16" s="1"/>
  <c r="BK31" i="16" s="1"/>
  <c r="BL31" i="16" s="1"/>
  <c r="AP42" i="16"/>
  <c r="AN42" i="16"/>
  <c r="AN43" i="16" s="1"/>
  <c r="BK29" i="16" s="1"/>
  <c r="BL29" i="16" s="1"/>
  <c r="AL42" i="16"/>
  <c r="AK42" i="16"/>
  <c r="AK43" i="16" s="1"/>
  <c r="BK27" i="16" s="1"/>
  <c r="BL27" i="16" s="1"/>
  <c r="AJ42" i="16"/>
  <c r="AJ43" i="16" s="1"/>
  <c r="BK26" i="16" s="1"/>
  <c r="BL26" i="16" s="1"/>
  <c r="AI42" i="16"/>
  <c r="AG42" i="16"/>
  <c r="AE42" i="16"/>
  <c r="AE43" i="16" s="1"/>
  <c r="BK23" i="16" s="1"/>
  <c r="BL23" i="16" s="1"/>
  <c r="AC42" i="16"/>
  <c r="AC43" i="16" s="1"/>
  <c r="BK22" i="16" s="1"/>
  <c r="BL22" i="16" s="1"/>
  <c r="AA42" i="16"/>
  <c r="AA43" i="16" s="1"/>
  <c r="BK21" i="16" s="1"/>
  <c r="BL21" i="16" s="1"/>
  <c r="Y42" i="16"/>
  <c r="W42" i="16"/>
  <c r="W43" i="16" s="1"/>
  <c r="BK19" i="16" s="1"/>
  <c r="BL19" i="16" s="1"/>
  <c r="V42" i="16"/>
  <c r="V43" i="16" s="1"/>
  <c r="BK18" i="16" s="1"/>
  <c r="BL18" i="16" s="1"/>
  <c r="U42" i="16"/>
  <c r="T42" i="16"/>
  <c r="S42" i="16"/>
  <c r="S43" i="16" s="1"/>
  <c r="R42" i="16"/>
  <c r="Q42" i="16"/>
  <c r="Q43" i="16" s="1"/>
  <c r="BK13" i="16" s="1"/>
  <c r="BL13" i="16" s="1"/>
  <c r="P42" i="16"/>
  <c r="O42" i="16"/>
  <c r="O43" i="16" s="1"/>
  <c r="M42" i="16"/>
  <c r="M43" i="16" s="1"/>
  <c r="L42" i="16"/>
  <c r="J42" i="16"/>
  <c r="H42" i="16"/>
  <c r="H43" i="16" s="1"/>
  <c r="G42" i="16"/>
  <c r="G43" i="16" s="1"/>
  <c r="BK6" i="16" s="1"/>
  <c r="BL6" i="16" s="1"/>
  <c r="F42" i="16"/>
  <c r="F43" i="16" s="1"/>
  <c r="BK5" i="16" s="1"/>
  <c r="BL5" i="16" s="1"/>
  <c r="E42" i="16"/>
  <c r="BA41" i="16"/>
  <c r="BA40" i="16"/>
  <c r="BA39" i="16"/>
  <c r="BI38" i="16"/>
  <c r="BC38" i="16"/>
  <c r="BB38" i="16"/>
  <c r="BA38" i="16"/>
  <c r="BJ36" i="16"/>
  <c r="BJ38" i="16" s="1"/>
  <c r="BI36" i="16"/>
  <c r="BF36" i="16"/>
  <c r="BF38" i="16" s="1"/>
  <c r="BE36" i="16"/>
  <c r="BE38" i="16" s="1"/>
  <c r="BD36" i="16"/>
  <c r="BD38" i="16" s="1"/>
  <c r="BC36" i="16"/>
  <c r="BB36" i="16"/>
  <c r="AZ36" i="16"/>
  <c r="AX36" i="16"/>
  <c r="AX97" i="16" s="1"/>
  <c r="AV36" i="16"/>
  <c r="AV97" i="16" s="1"/>
  <c r="AT36" i="16"/>
  <c r="AT43" i="16" s="1"/>
  <c r="BK32" i="16" s="1"/>
  <c r="BL32" i="16" s="1"/>
  <c r="AR36" i="16"/>
  <c r="AP36" i="16"/>
  <c r="AP97" i="16" s="1"/>
  <c r="AN36" i="16"/>
  <c r="AN97" i="16" s="1"/>
  <c r="AL36" i="16"/>
  <c r="AK36" i="16"/>
  <c r="AJ36" i="16"/>
  <c r="AJ97" i="16" s="1"/>
  <c r="AI36" i="16"/>
  <c r="AI97" i="16" s="1"/>
  <c r="AG36" i="16"/>
  <c r="AG43" i="16" s="1"/>
  <c r="BK24" i="16" s="1"/>
  <c r="BL24" i="16" s="1"/>
  <c r="AE36" i="16"/>
  <c r="AC36" i="16"/>
  <c r="AC97" i="16" s="1"/>
  <c r="AA36" i="16"/>
  <c r="AA97" i="16" s="1"/>
  <c r="Y36" i="16"/>
  <c r="W36" i="16"/>
  <c r="V36" i="16"/>
  <c r="V97" i="16" s="1"/>
  <c r="U36" i="16"/>
  <c r="U97" i="16" s="1"/>
  <c r="T36" i="16"/>
  <c r="T43" i="16" s="1"/>
  <c r="BK16" i="16" s="1"/>
  <c r="BL16" i="16" s="1"/>
  <c r="S36" i="16"/>
  <c r="R36" i="16"/>
  <c r="R97" i="16" s="1"/>
  <c r="Q36" i="16"/>
  <c r="Q97" i="16" s="1"/>
  <c r="P36" i="16"/>
  <c r="O36" i="16"/>
  <c r="M36" i="16"/>
  <c r="M97" i="16" s="1"/>
  <c r="L36" i="16"/>
  <c r="L97" i="16" s="1"/>
  <c r="J36" i="16"/>
  <c r="J43" i="16" s="1"/>
  <c r="BK8" i="16" s="1"/>
  <c r="BL8" i="16" s="1"/>
  <c r="H36" i="16"/>
  <c r="G36" i="16"/>
  <c r="G97" i="16" s="1"/>
  <c r="F36" i="16"/>
  <c r="F97" i="16" s="1"/>
  <c r="E36" i="16"/>
  <c r="BK35" i="16"/>
  <c r="BL35" i="16" s="1"/>
  <c r="BG35" i="16"/>
  <c r="BH35" i="16" s="1"/>
  <c r="BA35" i="16"/>
  <c r="BK34" i="16"/>
  <c r="BL34" i="16" s="1"/>
  <c r="BG34" i="16"/>
  <c r="BA34" i="16"/>
  <c r="BH34" i="16" s="1"/>
  <c r="BG33" i="16"/>
  <c r="BA33" i="16"/>
  <c r="BG32" i="16"/>
  <c r="BH32" i="16" s="1"/>
  <c r="BA32" i="16"/>
  <c r="BH31" i="16"/>
  <c r="BG31" i="16"/>
  <c r="BA31" i="16"/>
  <c r="BH30" i="16"/>
  <c r="BG30" i="16"/>
  <c r="BA30" i="16"/>
  <c r="BG29" i="16"/>
  <c r="BA29" i="16"/>
  <c r="BH29" i="16" s="1"/>
  <c r="BL28" i="16"/>
  <c r="BG28" i="16"/>
  <c r="BH28" i="16" s="1"/>
  <c r="BA28" i="16"/>
  <c r="BG27" i="16"/>
  <c r="BH27" i="16" s="1"/>
  <c r="BA27" i="16"/>
  <c r="BG26" i="16"/>
  <c r="BA26" i="16"/>
  <c r="BH26" i="16" s="1"/>
  <c r="BG25" i="16"/>
  <c r="BA25" i="16"/>
  <c r="BH25" i="16" s="1"/>
  <c r="BG24" i="16"/>
  <c r="BA24" i="16"/>
  <c r="BH24" i="16" s="1"/>
  <c r="BH23" i="16"/>
  <c r="BG23" i="16"/>
  <c r="BA23" i="16"/>
  <c r="BH22" i="16"/>
  <c r="BG22" i="16"/>
  <c r="BA22" i="16"/>
  <c r="BG21" i="16"/>
  <c r="BA21" i="16"/>
  <c r="BH21" i="16" s="1"/>
  <c r="BL20" i="16"/>
  <c r="BG20" i="16"/>
  <c r="BH20" i="16" s="1"/>
  <c r="BA20" i="16"/>
  <c r="BG19" i="16"/>
  <c r="BH19" i="16" s="1"/>
  <c r="BA19" i="16"/>
  <c r="BG18" i="16"/>
  <c r="BA18" i="16"/>
  <c r="BH18" i="16" s="1"/>
  <c r="BG17" i="16"/>
  <c r="BA17" i="16"/>
  <c r="BH17" i="16" s="1"/>
  <c r="BH16" i="16"/>
  <c r="BG16" i="16"/>
  <c r="BA16" i="16"/>
  <c r="BK15" i="16"/>
  <c r="BL15" i="16" s="1"/>
  <c r="BH15" i="16"/>
  <c r="BG15" i="16"/>
  <c r="BA15" i="16"/>
  <c r="BG14" i="16"/>
  <c r="BA14" i="16"/>
  <c r="BH14" i="16" s="1"/>
  <c r="BG13" i="16"/>
  <c r="BA13" i="16"/>
  <c r="BH13" i="16" s="1"/>
  <c r="BL12" i="16"/>
  <c r="BH12" i="16"/>
  <c r="BG12" i="16"/>
  <c r="BA12" i="16"/>
  <c r="BK11" i="16"/>
  <c r="BL11" i="16" s="1"/>
  <c r="BG11" i="16"/>
  <c r="BH11" i="16" s="1"/>
  <c r="BA11" i="16"/>
  <c r="BK10" i="16"/>
  <c r="BL10" i="16" s="1"/>
  <c r="BG10" i="16"/>
  <c r="BA10" i="16"/>
  <c r="BH10" i="16" s="1"/>
  <c r="BG9" i="16"/>
  <c r="BA9" i="16"/>
  <c r="BH9" i="16" s="1"/>
  <c r="BG8" i="16"/>
  <c r="BH8" i="16" s="1"/>
  <c r="BA8" i="16"/>
  <c r="BK7" i="16"/>
  <c r="BL7" i="16" s="1"/>
  <c r="BH7" i="16"/>
  <c r="BG7" i="16"/>
  <c r="BA7" i="16"/>
  <c r="BH6" i="16"/>
  <c r="BG6" i="16"/>
  <c r="BA6" i="16"/>
  <c r="BG5" i="16"/>
  <c r="BA5" i="16"/>
  <c r="BH5" i="16" s="1"/>
  <c r="BL4" i="16"/>
  <c r="BG4" i="16"/>
  <c r="BH4" i="16" s="1"/>
  <c r="BA4" i="16"/>
  <c r="BB2" i="16"/>
  <c r="BA155" i="5"/>
  <c r="BA154" i="5"/>
  <c r="BA153" i="5"/>
  <c r="I154" i="5"/>
  <c r="I155" i="5"/>
  <c r="I156" i="5"/>
  <c r="I157" i="5"/>
  <c r="I158" i="5"/>
  <c r="I159" i="5"/>
  <c r="I160" i="5"/>
  <c r="I153" i="5"/>
  <c r="D160" i="5"/>
  <c r="D158" i="5"/>
  <c r="D157" i="5"/>
  <c r="D156" i="5"/>
  <c r="D155" i="5"/>
  <c r="D154" i="5"/>
  <c r="D153" i="5"/>
  <c r="H154" i="5"/>
  <c r="H153" i="5"/>
  <c r="I109" i="5"/>
  <c r="I151" i="5"/>
  <c r="I149" i="5"/>
  <c r="I147" i="5"/>
  <c r="I145" i="5"/>
  <c r="D151" i="5"/>
  <c r="D149" i="5"/>
  <c r="D147" i="5"/>
  <c r="D145" i="5"/>
  <c r="I143" i="5"/>
  <c r="D143" i="5"/>
  <c r="I141" i="5"/>
  <c r="D141" i="5"/>
  <c r="I139" i="5"/>
  <c r="D139" i="5"/>
  <c r="I134" i="5"/>
  <c r="D134" i="5"/>
  <c r="D132" i="5"/>
  <c r="I132" i="5"/>
  <c r="I130" i="5"/>
  <c r="D130" i="5"/>
  <c r="I128" i="5"/>
  <c r="D128" i="5"/>
  <c r="I126" i="5"/>
  <c r="D124" i="5"/>
  <c r="D126" i="5"/>
  <c r="I124" i="5"/>
  <c r="I114" i="5"/>
  <c r="D114" i="5"/>
  <c r="K111" i="5"/>
  <c r="I111" i="5"/>
  <c r="D111" i="5"/>
  <c r="V104" i="12" l="1"/>
  <c r="V120" i="12"/>
  <c r="V119" i="12"/>
  <c r="V118" i="12"/>
  <c r="V117" i="12"/>
  <c r="V116" i="12"/>
  <c r="V115" i="12"/>
  <c r="V114" i="12"/>
  <c r="V113" i="12"/>
  <c r="V112" i="12"/>
  <c r="V111" i="12"/>
  <c r="V110" i="12"/>
  <c r="V109" i="12"/>
  <c r="V108" i="12"/>
  <c r="V107" i="12"/>
  <c r="V106" i="12"/>
  <c r="V105" i="12"/>
  <c r="BC154" i="16"/>
  <c r="BE154" i="16"/>
  <c r="E121" i="12"/>
  <c r="F121" i="12"/>
  <c r="D121" i="12"/>
  <c r="BD154" i="16"/>
  <c r="BG36" i="16"/>
  <c r="BG38" i="16" s="1"/>
  <c r="BG86" i="16"/>
  <c r="AS154" i="16"/>
  <c r="AT160" i="16"/>
  <c r="Z160" i="16"/>
  <c r="BK127" i="16"/>
  <c r="BL127" i="16" s="1"/>
  <c r="U43" i="16"/>
  <c r="BK17" i="16" s="1"/>
  <c r="BL17" i="16" s="1"/>
  <c r="AV43" i="16"/>
  <c r="BK33" i="16" s="1"/>
  <c r="BL33" i="16" s="1"/>
  <c r="BH55" i="16"/>
  <c r="BA36" i="16"/>
  <c r="BH33" i="16"/>
  <c r="BH36" i="16" s="1"/>
  <c r="BH38" i="16" s="1"/>
  <c r="BA42" i="16"/>
  <c r="BA43" i="16" s="1"/>
  <c r="BH65" i="16"/>
  <c r="BH86" i="16" s="1"/>
  <c r="BH87" i="16" s="1"/>
  <c r="BH88" i="16" s="1"/>
  <c r="J97" i="16"/>
  <c r="BH127" i="16"/>
  <c r="BK110" i="16"/>
  <c r="BL110" i="16" s="1"/>
  <c r="I160" i="16"/>
  <c r="T160" i="16"/>
  <c r="BK120" i="16" s="1"/>
  <c r="BL120" i="16" s="1"/>
  <c r="E97" i="16"/>
  <c r="E154" i="16"/>
  <c r="E93" i="16"/>
  <c r="BK54" i="16" s="1"/>
  <c r="P154" i="16"/>
  <c r="P97" i="16"/>
  <c r="P93" i="16"/>
  <c r="BK62" i="16" s="1"/>
  <c r="BL62" i="16" s="1"/>
  <c r="Y154" i="16"/>
  <c r="Y97" i="16"/>
  <c r="Y93" i="16"/>
  <c r="BK70" i="16" s="1"/>
  <c r="BL70" i="16" s="1"/>
  <c r="AL154" i="16"/>
  <c r="AL160" i="16" s="1"/>
  <c r="BK138" i="16" s="1"/>
  <c r="BL138" i="16" s="1"/>
  <c r="AL97" i="16"/>
  <c r="AL93" i="16"/>
  <c r="BK78" i="16" s="1"/>
  <c r="BL78" i="16" s="1"/>
  <c r="BA86" i="16"/>
  <c r="K160" i="16"/>
  <c r="BK112" i="16"/>
  <c r="BL112" i="16" s="1"/>
  <c r="BK142" i="16"/>
  <c r="BL142" i="16" s="1"/>
  <c r="AO160" i="16"/>
  <c r="L43" i="16"/>
  <c r="BK9" i="16" s="1"/>
  <c r="BL9" i="16" s="1"/>
  <c r="G154" i="16"/>
  <c r="BA92" i="16"/>
  <c r="BA93" i="16" s="1"/>
  <c r="BA153" i="16"/>
  <c r="BG153" i="16"/>
  <c r="E160" i="16"/>
  <c r="AI43" i="16"/>
  <c r="BK25" i="16" s="1"/>
  <c r="BL25" i="16" s="1"/>
  <c r="BL36" i="16" s="1"/>
  <c r="BL38" i="16" s="1"/>
  <c r="O160" i="16"/>
  <c r="W160" i="16"/>
  <c r="BK123" i="16" s="1"/>
  <c r="BL123" i="16" s="1"/>
  <c r="BH119" i="16"/>
  <c r="BK129" i="16"/>
  <c r="BL129" i="16" s="1"/>
  <c r="AK160" i="16"/>
  <c r="BK137" i="16" s="1"/>
  <c r="BL137" i="16" s="1"/>
  <c r="AI160" i="16"/>
  <c r="R43" i="16"/>
  <c r="BK14" i="16" s="1"/>
  <c r="BL14" i="16" s="1"/>
  <c r="AP43" i="16"/>
  <c r="BK30" i="16" s="1"/>
  <c r="BL30" i="16" s="1"/>
  <c r="AF154" i="16"/>
  <c r="AG160" i="16"/>
  <c r="BH153" i="16"/>
  <c r="G160" i="16"/>
  <c r="BK107" i="16" s="1"/>
  <c r="BL107" i="16" s="1"/>
  <c r="AH154" i="16"/>
  <c r="BK150" i="16"/>
  <c r="BL150" i="16" s="1"/>
  <c r="AW160" i="16"/>
  <c r="S154" i="16"/>
  <c r="S160" i="16" s="1"/>
  <c r="BK119" i="16" s="1"/>
  <c r="BL119" i="16" s="1"/>
  <c r="O93" i="16"/>
  <c r="BK61" i="16" s="1"/>
  <c r="BL61" i="16" s="1"/>
  <c r="W93" i="16"/>
  <c r="BK69" i="16" s="1"/>
  <c r="BL69" i="16" s="1"/>
  <c r="AK93" i="16"/>
  <c r="BK77" i="16" s="1"/>
  <c r="BL77" i="16" s="1"/>
  <c r="AZ93" i="16"/>
  <c r="BK85" i="16" s="1"/>
  <c r="BL85" i="16" s="1"/>
  <c r="I153" i="16"/>
  <c r="AO153" i="16"/>
  <c r="AW153" i="16"/>
  <c r="AR154" i="16"/>
  <c r="AQ154" i="16" s="1"/>
  <c r="AZ154" i="16"/>
  <c r="AY154" i="16" s="1"/>
  <c r="Z159" i="16"/>
  <c r="AH159" i="16"/>
  <c r="P160" i="16"/>
  <c r="BK116" i="16" s="1"/>
  <c r="BL116" i="16" s="1"/>
  <c r="AN160" i="16"/>
  <c r="AV160" i="16"/>
  <c r="O97" i="16"/>
  <c r="W97" i="16"/>
  <c r="AK97" i="16"/>
  <c r="U154" i="16"/>
  <c r="U160" i="16" s="1"/>
  <c r="BK121" i="16" s="1"/>
  <c r="BL121" i="16" s="1"/>
  <c r="K159" i="16"/>
  <c r="BA159" i="16" s="1"/>
  <c r="AQ159" i="16"/>
  <c r="AY159" i="16"/>
  <c r="K153" i="16"/>
  <c r="BC87" i="16"/>
  <c r="BC88" i="16" s="1"/>
  <c r="AB153" i="16"/>
  <c r="AE154" i="16"/>
  <c r="AD154" i="16" s="1"/>
  <c r="BD87" i="16"/>
  <c r="BD88" i="16" s="1"/>
  <c r="H93" i="16"/>
  <c r="BK57" i="16" s="1"/>
  <c r="BL57" i="16" s="1"/>
  <c r="S93" i="16"/>
  <c r="BK65" i="16" s="1"/>
  <c r="BL65" i="16" s="1"/>
  <c r="AE93" i="16"/>
  <c r="BK73" i="16" s="1"/>
  <c r="BL73" i="16" s="1"/>
  <c r="AR93" i="16"/>
  <c r="BK81" i="16" s="1"/>
  <c r="BL81" i="16" s="1"/>
  <c r="H154" i="16"/>
  <c r="H160" i="16" s="1"/>
  <c r="BK108" i="16" s="1"/>
  <c r="BL108" i="16" s="1"/>
  <c r="BE87" i="16"/>
  <c r="BE88" i="16" s="1"/>
  <c r="BL54" i="16" l="1"/>
  <c r="BL86" i="16" s="1"/>
  <c r="BK86" i="16"/>
  <c r="D154" i="16"/>
  <c r="AS160" i="16"/>
  <c r="BK146" i="16"/>
  <c r="BL146" i="16" s="1"/>
  <c r="AZ160" i="16"/>
  <c r="N154" i="16"/>
  <c r="BK133" i="16"/>
  <c r="BL133" i="16" s="1"/>
  <c r="AF160" i="16"/>
  <c r="BK148" i="16"/>
  <c r="BL148" i="16" s="1"/>
  <c r="AU160" i="16"/>
  <c r="BK115" i="16"/>
  <c r="BL115" i="16" s="1"/>
  <c r="N160" i="16"/>
  <c r="X154" i="16"/>
  <c r="Y160" i="16"/>
  <c r="BG154" i="16"/>
  <c r="BG87" i="16"/>
  <c r="BG88" i="16" s="1"/>
  <c r="BK140" i="16"/>
  <c r="BL140" i="16" s="1"/>
  <c r="AM160" i="16"/>
  <c r="AR160" i="16"/>
  <c r="AE160" i="16"/>
  <c r="BA154" i="16"/>
  <c r="BH154" i="16" s="1"/>
  <c r="BK36" i="16"/>
  <c r="BK38" i="16" s="1"/>
  <c r="BK105" i="16"/>
  <c r="D160" i="16"/>
  <c r="AH160" i="16"/>
  <c r="BK135" i="16"/>
  <c r="BL135" i="16" s="1"/>
  <c r="BK125" i="16" l="1"/>
  <c r="BL125" i="16" s="1"/>
  <c r="X160" i="16"/>
  <c r="AY160" i="16"/>
  <c r="BK152" i="16"/>
  <c r="BL152" i="16" s="1"/>
  <c r="AQ160" i="16"/>
  <c r="BK144" i="16"/>
  <c r="BL144" i="16" s="1"/>
  <c r="BK131" i="16"/>
  <c r="BL131" i="16" s="1"/>
  <c r="AD160" i="16"/>
  <c r="BL105" i="16"/>
  <c r="BG155" i="16"/>
  <c r="BA160" i="16"/>
  <c r="BL153" i="16" l="1"/>
  <c r="BK153" i="16"/>
  <c r="AY109" i="5" l="1"/>
  <c r="AW109" i="5"/>
  <c r="AU109" i="5"/>
  <c r="AS109" i="5"/>
  <c r="AQ109" i="5"/>
  <c r="AO109" i="5"/>
  <c r="AM109" i="5"/>
  <c r="AH109" i="5"/>
  <c r="AF109" i="5"/>
  <c r="AD109" i="5"/>
  <c r="AB109" i="5"/>
  <c r="Z109" i="5"/>
  <c r="X109" i="5"/>
  <c r="K109" i="5"/>
  <c r="D104" i="5"/>
  <c r="C28" i="4"/>
  <c r="T25" i="15" l="1"/>
  <c r="C24" i="15"/>
  <c r="J24" i="15"/>
  <c r="AB24" i="15" l="1"/>
  <c r="AA24" i="15"/>
  <c r="Z24" i="15"/>
  <c r="Y24" i="15"/>
  <c r="V24" i="15"/>
  <c r="S24" i="15"/>
  <c r="P24" i="15"/>
  <c r="O24" i="15"/>
  <c r="N24" i="15"/>
  <c r="M24" i="15"/>
  <c r="L24" i="15"/>
  <c r="K24" i="15"/>
  <c r="I24" i="15"/>
  <c r="H24" i="15"/>
  <c r="G24" i="15"/>
  <c r="F24" i="15"/>
  <c r="E24" i="15"/>
  <c r="D24" i="15"/>
  <c r="B22" i="14"/>
  <c r="T22" i="14"/>
  <c r="R22" i="14"/>
  <c r="Q22" i="14"/>
  <c r="P22" i="14"/>
  <c r="N22" i="14"/>
  <c r="M22" i="14"/>
  <c r="L22" i="14"/>
  <c r="K22" i="14"/>
  <c r="J22" i="14"/>
  <c r="I22" i="14"/>
  <c r="G22" i="14"/>
  <c r="F22" i="14"/>
  <c r="E22" i="14"/>
  <c r="D22" i="14"/>
  <c r="C22" i="14"/>
  <c r="Z20" i="14"/>
  <c r="Y20" i="14"/>
  <c r="X20" i="14"/>
  <c r="U20" i="14"/>
  <c r="G102" i="13"/>
  <c r="H102" i="13"/>
  <c r="I102" i="13" s="1"/>
  <c r="J102" i="13" s="1"/>
  <c r="K102" i="13" s="1"/>
  <c r="L102" i="13" s="1"/>
  <c r="M102" i="13" s="1"/>
  <c r="N102" i="13" s="1"/>
  <c r="O102" i="13" s="1"/>
  <c r="P102" i="13" s="1"/>
  <c r="Q102" i="13" s="1"/>
  <c r="R102" i="13" s="1"/>
  <c r="S102" i="13" s="1"/>
  <c r="T102" i="13" s="1"/>
  <c r="F102" i="13"/>
  <c r="D120" i="13"/>
  <c r="AC24" i="15" l="1"/>
  <c r="T27" i="15"/>
  <c r="U26" i="15"/>
  <c r="U22" i="14"/>
  <c r="Y21" i="14"/>
  <c r="X21" i="14"/>
  <c r="L124" i="12"/>
  <c r="F128" i="12" l="1"/>
  <c r="G128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T128" i="12"/>
  <c r="D128" i="12"/>
  <c r="C39" i="11"/>
  <c r="F124" i="12"/>
  <c r="G124" i="12"/>
  <c r="H124" i="12"/>
  <c r="I124" i="12"/>
  <c r="J124" i="12"/>
  <c r="K124" i="12"/>
  <c r="M124" i="12"/>
  <c r="N124" i="12"/>
  <c r="O124" i="12"/>
  <c r="P124" i="12"/>
  <c r="Q124" i="12"/>
  <c r="R124" i="12"/>
  <c r="S124" i="12"/>
  <c r="T124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F123" i="12"/>
  <c r="G123" i="12"/>
  <c r="H123" i="12"/>
  <c r="I123" i="12"/>
  <c r="J123" i="12"/>
  <c r="K123" i="12"/>
  <c r="L123" i="12"/>
  <c r="M123" i="12"/>
  <c r="N123" i="12"/>
  <c r="N127" i="12" s="1"/>
  <c r="O123" i="12"/>
  <c r="P123" i="12"/>
  <c r="Q123" i="12"/>
  <c r="R123" i="12"/>
  <c r="S123" i="12"/>
  <c r="T123" i="12"/>
  <c r="D123" i="12"/>
  <c r="C33" i="11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D122" i="12"/>
  <c r="U92" i="12"/>
  <c r="U91" i="12"/>
  <c r="U90" i="12"/>
  <c r="U89" i="12"/>
  <c r="U88" i="12"/>
  <c r="Z87" i="12"/>
  <c r="Z88" i="12" s="1"/>
  <c r="Y87" i="12"/>
  <c r="Y88" i="12" s="1"/>
  <c r="AD86" i="12"/>
  <c r="AD87" i="12" s="1"/>
  <c r="AD88" i="12" s="1"/>
  <c r="AC86" i="12"/>
  <c r="AC87" i="12" s="1"/>
  <c r="AC88" i="12" s="1"/>
  <c r="Z86" i="12"/>
  <c r="Y86" i="12"/>
  <c r="X86" i="12"/>
  <c r="X87" i="12" s="1"/>
  <c r="X88" i="12" s="1"/>
  <c r="W86" i="12"/>
  <c r="W87" i="12" s="1"/>
  <c r="W88" i="12" s="1"/>
  <c r="V86" i="12"/>
  <c r="V87" i="12" s="1"/>
  <c r="V88" i="12" s="1"/>
  <c r="AE85" i="12"/>
  <c r="AF85" i="12" s="1"/>
  <c r="AA85" i="12"/>
  <c r="U85" i="12"/>
  <c r="AF84" i="12"/>
  <c r="AE84" i="12"/>
  <c r="AA84" i="12"/>
  <c r="U84" i="12"/>
  <c r="AE83" i="12"/>
  <c r="AF83" i="12" s="1"/>
  <c r="AA83" i="12"/>
  <c r="U83" i="12"/>
  <c r="AB83" i="12" s="1"/>
  <c r="AE82" i="12"/>
  <c r="AF82" i="12" s="1"/>
  <c r="AA82" i="12"/>
  <c r="U82" i="12"/>
  <c r="AE81" i="12"/>
  <c r="AF81" i="12" s="1"/>
  <c r="AA81" i="12"/>
  <c r="U81" i="12"/>
  <c r="AE80" i="12"/>
  <c r="AF80" i="12" s="1"/>
  <c r="AA80" i="12"/>
  <c r="U80" i="12"/>
  <c r="AE79" i="12"/>
  <c r="AF79" i="12" s="1"/>
  <c r="AA79" i="12"/>
  <c r="U79" i="12"/>
  <c r="AE78" i="12"/>
  <c r="AF78" i="12" s="1"/>
  <c r="AA78" i="12"/>
  <c r="U78" i="12"/>
  <c r="AB78" i="12" s="1"/>
  <c r="AE77" i="12"/>
  <c r="AF77" i="12" s="1"/>
  <c r="AA77" i="12"/>
  <c r="U77" i="12"/>
  <c r="AE76" i="12"/>
  <c r="AF76" i="12" s="1"/>
  <c r="AA76" i="12"/>
  <c r="U76" i="12"/>
  <c r="AE75" i="12"/>
  <c r="AF75" i="12" s="1"/>
  <c r="AA75" i="12"/>
  <c r="U75" i="12"/>
  <c r="AE74" i="12"/>
  <c r="AF74" i="12" s="1"/>
  <c r="AA74" i="12"/>
  <c r="U74" i="12"/>
  <c r="AE73" i="12"/>
  <c r="AF73" i="12" s="1"/>
  <c r="AA73" i="12"/>
  <c r="U73" i="12"/>
  <c r="AE72" i="12"/>
  <c r="AF72" i="12" s="1"/>
  <c r="AA72" i="12"/>
  <c r="U72" i="12"/>
  <c r="AE71" i="12"/>
  <c r="AF71" i="12" s="1"/>
  <c r="AA71" i="12"/>
  <c r="U71" i="12"/>
  <c r="AF70" i="12"/>
  <c r="AE70" i="12"/>
  <c r="AA70" i="12"/>
  <c r="U70" i="12"/>
  <c r="AE69" i="12"/>
  <c r="AF69" i="12" s="1"/>
  <c r="AA69" i="12"/>
  <c r="U69" i="12"/>
  <c r="AE68" i="12"/>
  <c r="AF68" i="12" s="1"/>
  <c r="AA68" i="12"/>
  <c r="U68" i="12"/>
  <c r="AE67" i="12"/>
  <c r="AF67" i="12" s="1"/>
  <c r="AA67" i="12"/>
  <c r="U67" i="12"/>
  <c r="AE66" i="12"/>
  <c r="AF66" i="12" s="1"/>
  <c r="AA66" i="12"/>
  <c r="U66" i="12"/>
  <c r="AE65" i="12"/>
  <c r="AF65" i="12" s="1"/>
  <c r="AA65" i="12"/>
  <c r="U65" i="12"/>
  <c r="AB65" i="12" s="1"/>
  <c r="AF64" i="12"/>
  <c r="AE64" i="12"/>
  <c r="AA64" i="12"/>
  <c r="U64" i="12"/>
  <c r="AB64" i="12" s="1"/>
  <c r="AE63" i="12"/>
  <c r="AF63" i="12" s="1"/>
  <c r="AA63" i="12"/>
  <c r="U63" i="12"/>
  <c r="AF62" i="12"/>
  <c r="AE62" i="12"/>
  <c r="AA62" i="12"/>
  <c r="U62" i="12"/>
  <c r="AE61" i="12"/>
  <c r="AF61" i="12" s="1"/>
  <c r="AA61" i="12"/>
  <c r="U61" i="12"/>
  <c r="AE60" i="12"/>
  <c r="AF60" i="12" s="1"/>
  <c r="AA60" i="12"/>
  <c r="U60" i="12"/>
  <c r="AB60" i="12" s="1"/>
  <c r="AE59" i="12"/>
  <c r="AF59" i="12" s="1"/>
  <c r="AA59" i="12"/>
  <c r="U59" i="12"/>
  <c r="AE58" i="12"/>
  <c r="AF58" i="12" s="1"/>
  <c r="AA58" i="12"/>
  <c r="AB58" i="12" s="1"/>
  <c r="U58" i="12"/>
  <c r="AE57" i="12"/>
  <c r="AF57" i="12" s="1"/>
  <c r="AA57" i="12"/>
  <c r="U57" i="12"/>
  <c r="AE56" i="12"/>
  <c r="AF56" i="12" s="1"/>
  <c r="AA56" i="12"/>
  <c r="U56" i="12"/>
  <c r="AE55" i="12"/>
  <c r="AF55" i="12" s="1"/>
  <c r="AA55" i="12"/>
  <c r="U55" i="12"/>
  <c r="AE54" i="12"/>
  <c r="AE86" i="12" s="1"/>
  <c r="AA54" i="12"/>
  <c r="U54" i="12"/>
  <c r="AE50" i="12"/>
  <c r="U42" i="12"/>
  <c r="U41" i="12"/>
  <c r="U40" i="12"/>
  <c r="U39" i="12"/>
  <c r="U38" i="12"/>
  <c r="AD36" i="12"/>
  <c r="AD38" i="12" s="1"/>
  <c r="AC36" i="12"/>
  <c r="AC38" i="12" s="1"/>
  <c r="Z36" i="12"/>
  <c r="Z38" i="12" s="1"/>
  <c r="Y36" i="12"/>
  <c r="Y38" i="12" s="1"/>
  <c r="X36" i="12"/>
  <c r="X38" i="12" s="1"/>
  <c r="W36" i="12"/>
  <c r="W38" i="12" s="1"/>
  <c r="V36" i="12"/>
  <c r="V38" i="12" s="1"/>
  <c r="AE35" i="12"/>
  <c r="AF35" i="12" s="1"/>
  <c r="AA35" i="12"/>
  <c r="U35" i="12"/>
  <c r="AE34" i="12"/>
  <c r="AF34" i="12" s="1"/>
  <c r="AA34" i="12"/>
  <c r="U34" i="12"/>
  <c r="AE33" i="12"/>
  <c r="AF33" i="12" s="1"/>
  <c r="AA33" i="12"/>
  <c r="U33" i="12"/>
  <c r="AE32" i="12"/>
  <c r="AF32" i="12" s="1"/>
  <c r="AA32" i="12"/>
  <c r="U32" i="12"/>
  <c r="AB32" i="12" s="1"/>
  <c r="AE31" i="12"/>
  <c r="AF31" i="12" s="1"/>
  <c r="AA31" i="12"/>
  <c r="U31" i="12"/>
  <c r="AE30" i="12"/>
  <c r="AF30" i="12" s="1"/>
  <c r="AA30" i="12"/>
  <c r="U30" i="12"/>
  <c r="AE29" i="12"/>
  <c r="AF29" i="12" s="1"/>
  <c r="AA29" i="12"/>
  <c r="U29" i="12"/>
  <c r="AE28" i="12"/>
  <c r="AF28" i="12" s="1"/>
  <c r="AA28" i="12"/>
  <c r="U28" i="12"/>
  <c r="AB28" i="12" s="1"/>
  <c r="AE27" i="12"/>
  <c r="AF27" i="12" s="1"/>
  <c r="AA27" i="12"/>
  <c r="U27" i="12"/>
  <c r="AE26" i="12"/>
  <c r="AF26" i="12" s="1"/>
  <c r="AA26" i="12"/>
  <c r="U26" i="12"/>
  <c r="AB26" i="12" s="1"/>
  <c r="AE25" i="12"/>
  <c r="AF25" i="12" s="1"/>
  <c r="AA25" i="12"/>
  <c r="U25" i="12"/>
  <c r="AE24" i="12"/>
  <c r="AF24" i="12" s="1"/>
  <c r="AA24" i="12"/>
  <c r="U24" i="12"/>
  <c r="AB24" i="12" s="1"/>
  <c r="AE23" i="12"/>
  <c r="AF23" i="12" s="1"/>
  <c r="AA23" i="12"/>
  <c r="U23" i="12"/>
  <c r="AE22" i="12"/>
  <c r="AF22" i="12" s="1"/>
  <c r="AA22" i="12"/>
  <c r="AB22" i="12" s="1"/>
  <c r="U22" i="12"/>
  <c r="AE21" i="12"/>
  <c r="AF21" i="12" s="1"/>
  <c r="AA21" i="12"/>
  <c r="U21" i="12"/>
  <c r="AF20" i="12"/>
  <c r="AE20" i="12"/>
  <c r="AA20" i="12"/>
  <c r="U20" i="12"/>
  <c r="AB20" i="12" s="1"/>
  <c r="AE19" i="12"/>
  <c r="AF19" i="12" s="1"/>
  <c r="AA19" i="12"/>
  <c r="U19" i="12"/>
  <c r="AE18" i="12"/>
  <c r="AF18" i="12" s="1"/>
  <c r="AA18" i="12"/>
  <c r="U18" i="12"/>
  <c r="AE17" i="12"/>
  <c r="AF17" i="12" s="1"/>
  <c r="AA17" i="12"/>
  <c r="U17" i="12"/>
  <c r="AE16" i="12"/>
  <c r="AF16" i="12" s="1"/>
  <c r="AA16" i="12"/>
  <c r="U16" i="12"/>
  <c r="AE15" i="12"/>
  <c r="AF15" i="12" s="1"/>
  <c r="AA15" i="12"/>
  <c r="U15" i="12"/>
  <c r="AE14" i="12"/>
  <c r="AF14" i="12" s="1"/>
  <c r="AA14" i="12"/>
  <c r="U14" i="12"/>
  <c r="AE13" i="12"/>
  <c r="AF13" i="12" s="1"/>
  <c r="AA13" i="12"/>
  <c r="U13" i="12"/>
  <c r="AE12" i="12"/>
  <c r="AF12" i="12" s="1"/>
  <c r="AA12" i="12"/>
  <c r="U12" i="12"/>
  <c r="AB12" i="12" s="1"/>
  <c r="AE11" i="12"/>
  <c r="AF11" i="12" s="1"/>
  <c r="AA11" i="12"/>
  <c r="U11" i="12"/>
  <c r="AE10" i="12"/>
  <c r="AF10" i="12" s="1"/>
  <c r="AA10" i="12"/>
  <c r="U10" i="12"/>
  <c r="AE9" i="12"/>
  <c r="AF9" i="12" s="1"/>
  <c r="AA9" i="12"/>
  <c r="U9" i="12"/>
  <c r="AF8" i="12"/>
  <c r="AE8" i="12"/>
  <c r="AA8" i="12"/>
  <c r="U8" i="12"/>
  <c r="AE7" i="12"/>
  <c r="AF7" i="12" s="1"/>
  <c r="AA7" i="12"/>
  <c r="U7" i="12"/>
  <c r="AE6" i="12"/>
  <c r="AF6" i="12" s="1"/>
  <c r="AA6" i="12"/>
  <c r="U6" i="12"/>
  <c r="AE5" i="12"/>
  <c r="AF5" i="12" s="1"/>
  <c r="AA5" i="12"/>
  <c r="U5" i="12"/>
  <c r="AE4" i="12"/>
  <c r="AE36" i="12" s="1"/>
  <c r="AE38" i="12" s="1"/>
  <c r="AA4" i="12"/>
  <c r="U4" i="12"/>
  <c r="V2" i="12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AA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AL31" i="11"/>
  <c r="AA31" i="11"/>
  <c r="AW30" i="11"/>
  <c r="AV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AW29" i="11"/>
  <c r="AV29" i="11"/>
  <c r="AK29" i="11"/>
  <c r="AJ29" i="11"/>
  <c r="AI29" i="11"/>
  <c r="AH29" i="11"/>
  <c r="AG29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W28" i="11"/>
  <c r="AV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W27" i="11"/>
  <c r="AV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AW26" i="11"/>
  <c r="AV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AW25" i="11"/>
  <c r="AV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AW24" i="11"/>
  <c r="AV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AW23" i="11"/>
  <c r="AV23" i="11"/>
  <c r="AK23" i="11"/>
  <c r="AJ23" i="1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AW22" i="11"/>
  <c r="AV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AW21" i="11"/>
  <c r="AV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AW20" i="11"/>
  <c r="AV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AW19" i="11"/>
  <c r="AV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W18" i="11"/>
  <c r="AV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AW17" i="11"/>
  <c r="AV17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AW16" i="11"/>
  <c r="AV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W15" i="11"/>
  <c r="AV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AW14" i="11"/>
  <c r="AV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AW13" i="11"/>
  <c r="AV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AW12" i="11"/>
  <c r="AV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AW11" i="11"/>
  <c r="AV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AW10" i="11"/>
  <c r="AV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AW9" i="11"/>
  <c r="AV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AW8" i="11"/>
  <c r="AV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AW7" i="11"/>
  <c r="AV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G10" i="9"/>
  <c r="Q13" i="9"/>
  <c r="O13" i="9"/>
  <c r="M13" i="9"/>
  <c r="M28" i="9"/>
  <c r="M35" i="9"/>
  <c r="H37" i="9"/>
  <c r="J13" i="9"/>
  <c r="L39" i="9"/>
  <c r="L37" i="9"/>
  <c r="I37" i="9"/>
  <c r="C37" i="9"/>
  <c r="M36" i="9"/>
  <c r="O36" i="9" s="1"/>
  <c r="Q36" i="9" s="1"/>
  <c r="J36" i="9"/>
  <c r="O35" i="9"/>
  <c r="J35" i="9"/>
  <c r="Q35" i="9" s="1"/>
  <c r="M34" i="9"/>
  <c r="O34" i="9" s="1"/>
  <c r="Q34" i="9" s="1"/>
  <c r="J34" i="9"/>
  <c r="M33" i="9"/>
  <c r="O33" i="9" s="1"/>
  <c r="J33" i="9"/>
  <c r="Q33" i="9" s="1"/>
  <c r="M32" i="9"/>
  <c r="O32" i="9" s="1"/>
  <c r="Q32" i="9" s="1"/>
  <c r="J32" i="9"/>
  <c r="M31" i="9"/>
  <c r="O31" i="9" s="1"/>
  <c r="J31" i="9"/>
  <c r="Q31" i="9" s="1"/>
  <c r="M30" i="9"/>
  <c r="O30" i="9" s="1"/>
  <c r="J30" i="9"/>
  <c r="M29" i="9"/>
  <c r="O29" i="9" s="1"/>
  <c r="J29" i="9"/>
  <c r="Q29" i="9" s="1"/>
  <c r="O28" i="9"/>
  <c r="J28" i="9"/>
  <c r="Q28" i="9" s="1"/>
  <c r="M27" i="9"/>
  <c r="O27" i="9" s="1"/>
  <c r="J27" i="9"/>
  <c r="Q27" i="9" s="1"/>
  <c r="M26" i="9"/>
  <c r="O26" i="9" s="1"/>
  <c r="J26" i="9"/>
  <c r="M25" i="9"/>
  <c r="O25" i="9" s="1"/>
  <c r="J25" i="9"/>
  <c r="Q25" i="9" s="1"/>
  <c r="M24" i="9"/>
  <c r="O24" i="9" s="1"/>
  <c r="J24" i="9"/>
  <c r="Q24" i="9" s="1"/>
  <c r="M23" i="9"/>
  <c r="O23" i="9" s="1"/>
  <c r="J23" i="9"/>
  <c r="Q23" i="9" s="1"/>
  <c r="M22" i="9"/>
  <c r="O22" i="9" s="1"/>
  <c r="J22" i="9"/>
  <c r="M21" i="9"/>
  <c r="O21" i="9" s="1"/>
  <c r="J21" i="9"/>
  <c r="Q21" i="9" s="1"/>
  <c r="M20" i="9"/>
  <c r="O20" i="9" s="1"/>
  <c r="J20" i="9"/>
  <c r="Q20" i="9" s="1"/>
  <c r="M19" i="9"/>
  <c r="O19" i="9" s="1"/>
  <c r="J19" i="9"/>
  <c r="Q19" i="9" s="1"/>
  <c r="M18" i="9"/>
  <c r="O18" i="9" s="1"/>
  <c r="J18" i="9"/>
  <c r="M17" i="9"/>
  <c r="O17" i="9" s="1"/>
  <c r="J17" i="9"/>
  <c r="Q17" i="9" s="1"/>
  <c r="M16" i="9"/>
  <c r="O16" i="9" s="1"/>
  <c r="J16" i="9"/>
  <c r="Q16" i="9" s="1"/>
  <c r="M15" i="9"/>
  <c r="O15" i="9" s="1"/>
  <c r="J15" i="9"/>
  <c r="Q15" i="9" s="1"/>
  <c r="M14" i="9"/>
  <c r="O14" i="9" s="1"/>
  <c r="J14" i="9"/>
  <c r="G9" i="9"/>
  <c r="G8" i="9"/>
  <c r="H8" i="9" s="1"/>
  <c r="I8" i="9" s="1"/>
  <c r="AL111" i="8"/>
  <c r="AM111" i="8"/>
  <c r="AN111" i="8"/>
  <c r="AO111" i="8"/>
  <c r="AP111" i="8"/>
  <c r="AQ111" i="8"/>
  <c r="AL112" i="8"/>
  <c r="AM112" i="8"/>
  <c r="AN112" i="8"/>
  <c r="AO112" i="8"/>
  <c r="AP112" i="8"/>
  <c r="AQ112" i="8"/>
  <c r="AL113" i="8"/>
  <c r="AM113" i="8"/>
  <c r="AN113" i="8"/>
  <c r="AO113" i="8"/>
  <c r="AP113" i="8"/>
  <c r="AQ113" i="8"/>
  <c r="AL114" i="8"/>
  <c r="AM114" i="8"/>
  <c r="AN114" i="8"/>
  <c r="AO114" i="8"/>
  <c r="AP114" i="8"/>
  <c r="AQ114" i="8"/>
  <c r="AL115" i="8"/>
  <c r="AM115" i="8"/>
  <c r="AN115" i="8"/>
  <c r="AO115" i="8"/>
  <c r="AP115" i="8"/>
  <c r="AQ115" i="8"/>
  <c r="AL116" i="8"/>
  <c r="AM116" i="8"/>
  <c r="AN116" i="8"/>
  <c r="AO116" i="8"/>
  <c r="AP116" i="8"/>
  <c r="AQ116" i="8"/>
  <c r="AL117" i="8"/>
  <c r="AM117" i="8"/>
  <c r="AN117" i="8"/>
  <c r="AO117" i="8"/>
  <c r="AP117" i="8"/>
  <c r="AQ117" i="8"/>
  <c r="AL118" i="8"/>
  <c r="AM118" i="8"/>
  <c r="AN118" i="8"/>
  <c r="AO118" i="8"/>
  <c r="AP118" i="8"/>
  <c r="AQ118" i="8"/>
  <c r="AL119" i="8"/>
  <c r="AM119" i="8"/>
  <c r="AN119" i="8"/>
  <c r="AO119" i="8"/>
  <c r="AP119" i="8"/>
  <c r="AQ119" i="8"/>
  <c r="AL120" i="8"/>
  <c r="AM120" i="8"/>
  <c r="AN120" i="8"/>
  <c r="AO120" i="8"/>
  <c r="AP120" i="8"/>
  <c r="AQ120" i="8"/>
  <c r="AM104" i="8"/>
  <c r="AN104" i="8"/>
  <c r="AO104" i="8"/>
  <c r="AP104" i="8"/>
  <c r="AQ104" i="8"/>
  <c r="BE7" i="7"/>
  <c r="AL104" i="8"/>
  <c r="F135" i="8"/>
  <c r="G135" i="8"/>
  <c r="H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C50" i="7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F131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D131" i="8"/>
  <c r="C46" i="7"/>
  <c r="AC121" i="8"/>
  <c r="AD121" i="8"/>
  <c r="AE121" i="8"/>
  <c r="AF121" i="8"/>
  <c r="AW31" i="7"/>
  <c r="AV31" i="7"/>
  <c r="W121" i="8"/>
  <c r="X121" i="8"/>
  <c r="Y121" i="8"/>
  <c r="Z121" i="8"/>
  <c r="AA121" i="8"/>
  <c r="AB121" i="8"/>
  <c r="AK31" i="7"/>
  <c r="AJ31" i="7"/>
  <c r="AI31" i="7"/>
  <c r="AH31" i="7"/>
  <c r="AG31" i="7"/>
  <c r="AF31" i="7"/>
  <c r="AE31" i="7"/>
  <c r="AD31" i="7"/>
  <c r="AC31" i="7"/>
  <c r="AB31" i="7"/>
  <c r="AB104" i="12" l="1"/>
  <c r="AB121" i="12"/>
  <c r="AB105" i="12"/>
  <c r="AB106" i="12"/>
  <c r="AB107" i="12"/>
  <c r="AB108" i="12"/>
  <c r="AB109" i="12"/>
  <c r="AB110" i="12"/>
  <c r="AB111" i="12"/>
  <c r="AB112" i="12"/>
  <c r="AB113" i="12"/>
  <c r="AB114" i="12"/>
  <c r="AB115" i="12"/>
  <c r="AB116" i="12"/>
  <c r="AB117" i="12"/>
  <c r="AB118" i="12"/>
  <c r="AB119" i="12"/>
  <c r="AB120" i="12"/>
  <c r="AA108" i="12"/>
  <c r="AA115" i="12"/>
  <c r="AA104" i="12"/>
  <c r="AA107" i="12"/>
  <c r="AA116" i="12"/>
  <c r="AA106" i="12"/>
  <c r="AA112" i="12"/>
  <c r="AA119" i="12"/>
  <c r="AA105" i="12"/>
  <c r="AA113" i="12"/>
  <c r="AA118" i="12"/>
  <c r="AA121" i="12"/>
  <c r="AA109" i="12"/>
  <c r="AA114" i="12"/>
  <c r="AA120" i="12"/>
  <c r="AA110" i="12"/>
  <c r="AA111" i="12"/>
  <c r="AA117" i="12"/>
  <c r="Z104" i="12"/>
  <c r="Z121" i="12"/>
  <c r="Z105" i="12"/>
  <c r="Z106" i="12"/>
  <c r="Z107" i="12"/>
  <c r="Z108" i="12"/>
  <c r="Z109" i="12"/>
  <c r="Z110" i="12"/>
  <c r="Z111" i="12"/>
  <c r="Z112" i="12"/>
  <c r="Z113" i="12"/>
  <c r="Z114" i="12"/>
  <c r="Z115" i="12"/>
  <c r="Z116" i="12"/>
  <c r="Z117" i="12"/>
  <c r="Z118" i="12"/>
  <c r="Z119" i="12"/>
  <c r="Z120" i="12"/>
  <c r="Y121" i="12"/>
  <c r="Y105" i="12"/>
  <c r="Y106" i="12"/>
  <c r="Y107" i="12"/>
  <c r="Y108" i="12"/>
  <c r="Y109" i="12"/>
  <c r="Y110" i="12"/>
  <c r="Y111" i="12"/>
  <c r="Y112" i="12"/>
  <c r="Y113" i="12"/>
  <c r="Y114" i="12"/>
  <c r="Y115" i="12"/>
  <c r="Y116" i="12"/>
  <c r="Y117" i="12"/>
  <c r="Y118" i="12"/>
  <c r="Y119" i="12"/>
  <c r="Y120" i="12"/>
  <c r="Y104" i="12"/>
  <c r="AF104" i="12"/>
  <c r="AF121" i="12"/>
  <c r="AF105" i="12"/>
  <c r="AF106" i="12"/>
  <c r="AF107" i="12"/>
  <c r="AF108" i="12"/>
  <c r="AF109" i="12"/>
  <c r="AF110" i="12"/>
  <c r="AF111" i="12"/>
  <c r="AF112" i="12"/>
  <c r="AF113" i="12"/>
  <c r="AF114" i="12"/>
  <c r="AF115" i="12"/>
  <c r="AF116" i="12"/>
  <c r="AF117" i="12"/>
  <c r="AF118" i="12"/>
  <c r="AF119" i="12"/>
  <c r="AF120" i="12"/>
  <c r="X104" i="12"/>
  <c r="X121" i="12"/>
  <c r="X105" i="12"/>
  <c r="X106" i="12"/>
  <c r="X107" i="12"/>
  <c r="X108" i="12"/>
  <c r="X109" i="12"/>
  <c r="X110" i="12"/>
  <c r="X111" i="12"/>
  <c r="X112" i="12"/>
  <c r="X113" i="12"/>
  <c r="X114" i="12"/>
  <c r="X115" i="12"/>
  <c r="X116" i="12"/>
  <c r="X117" i="12"/>
  <c r="X118" i="12"/>
  <c r="X119" i="12"/>
  <c r="X120" i="12"/>
  <c r="W121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04" i="12"/>
  <c r="AE105" i="12"/>
  <c r="AE113" i="12"/>
  <c r="AE106" i="12"/>
  <c r="AE114" i="12"/>
  <c r="AE107" i="12"/>
  <c r="AE115" i="12"/>
  <c r="AE108" i="12"/>
  <c r="AE116" i="12"/>
  <c r="AE109" i="12"/>
  <c r="AE117" i="12"/>
  <c r="AE104" i="12"/>
  <c r="AE121" i="12"/>
  <c r="AE120" i="12"/>
  <c r="AE110" i="12"/>
  <c r="AE118" i="12"/>
  <c r="AE112" i="12"/>
  <c r="AE111" i="12"/>
  <c r="AE119" i="12"/>
  <c r="AB70" i="12"/>
  <c r="AB10" i="12"/>
  <c r="S127" i="12"/>
  <c r="AB29" i="12"/>
  <c r="AB34" i="12"/>
  <c r="AB66" i="12"/>
  <c r="AB9" i="12"/>
  <c r="AB30" i="12"/>
  <c r="AB35" i="12"/>
  <c r="AB54" i="12"/>
  <c r="AB57" i="12"/>
  <c r="AB85" i="12"/>
  <c r="J127" i="12"/>
  <c r="O121" i="12"/>
  <c r="Q127" i="12"/>
  <c r="S121" i="12"/>
  <c r="M127" i="12"/>
  <c r="F31" i="11"/>
  <c r="N31" i="11"/>
  <c r="V31" i="11"/>
  <c r="AD31" i="11"/>
  <c r="AV31" i="11"/>
  <c r="G31" i="11"/>
  <c r="O31" i="11"/>
  <c r="W31" i="11"/>
  <c r="AE31" i="11"/>
  <c r="AW31" i="11"/>
  <c r="F38" i="11"/>
  <c r="N38" i="11"/>
  <c r="V38" i="11"/>
  <c r="G38" i="11"/>
  <c r="O38" i="11"/>
  <c r="W38" i="11"/>
  <c r="D38" i="11"/>
  <c r="L38" i="11"/>
  <c r="T38" i="11"/>
  <c r="C38" i="11"/>
  <c r="K38" i="11"/>
  <c r="S38" i="11"/>
  <c r="AA38" i="11"/>
  <c r="AF31" i="11"/>
  <c r="E38" i="11"/>
  <c r="M38" i="11"/>
  <c r="U38" i="11"/>
  <c r="X31" i="11"/>
  <c r="I31" i="11"/>
  <c r="Q31" i="11"/>
  <c r="Y31" i="11"/>
  <c r="AG31" i="11"/>
  <c r="J31" i="11"/>
  <c r="R31" i="11"/>
  <c r="Z31" i="11"/>
  <c r="AH31" i="11"/>
  <c r="H38" i="11"/>
  <c r="P38" i="11"/>
  <c r="X38" i="11"/>
  <c r="H31" i="11"/>
  <c r="C31" i="11"/>
  <c r="K31" i="11"/>
  <c r="S31" i="11"/>
  <c r="AI31" i="11"/>
  <c r="I38" i="11"/>
  <c r="Q38" i="11"/>
  <c r="Y38" i="11"/>
  <c r="P31" i="11"/>
  <c r="L31" i="11"/>
  <c r="AJ31" i="11"/>
  <c r="J38" i="11"/>
  <c r="R38" i="11"/>
  <c r="Z38" i="11"/>
  <c r="D31" i="11"/>
  <c r="T31" i="11"/>
  <c r="AB31" i="11"/>
  <c r="E31" i="11"/>
  <c r="M31" i="11"/>
  <c r="U31" i="11"/>
  <c r="AC31" i="11"/>
  <c r="AK31" i="11"/>
  <c r="T121" i="12"/>
  <c r="L121" i="12"/>
  <c r="K121" i="12"/>
  <c r="H127" i="12"/>
  <c r="AB14" i="12"/>
  <c r="AB17" i="12"/>
  <c r="AB27" i="12"/>
  <c r="AB73" i="12"/>
  <c r="Q121" i="12"/>
  <c r="I121" i="12"/>
  <c r="U123" i="12"/>
  <c r="AB8" i="12"/>
  <c r="AB15" i="12"/>
  <c r="AB18" i="12"/>
  <c r="AF54" i="12"/>
  <c r="AF86" i="12" s="1"/>
  <c r="AB62" i="12"/>
  <c r="AB69" i="12"/>
  <c r="AB71" i="12"/>
  <c r="AB74" i="12"/>
  <c r="P121" i="12"/>
  <c r="T127" i="12"/>
  <c r="L127" i="12"/>
  <c r="K127" i="12"/>
  <c r="AB82" i="12"/>
  <c r="AB6" i="12"/>
  <c r="AB16" i="12"/>
  <c r="AB21" i="12"/>
  <c r="AB72" i="12"/>
  <c r="M121" i="12"/>
  <c r="I127" i="12"/>
  <c r="AA86" i="12"/>
  <c r="AA87" i="12" s="1"/>
  <c r="AA88" i="12" s="1"/>
  <c r="U124" i="12"/>
  <c r="AB4" i="12"/>
  <c r="AB19" i="12"/>
  <c r="AB80" i="12"/>
  <c r="U126" i="12"/>
  <c r="U125" i="12"/>
  <c r="F127" i="12"/>
  <c r="AA36" i="12"/>
  <c r="AA38" i="12" s="1"/>
  <c r="AB13" i="12"/>
  <c r="AB33" i="12"/>
  <c r="U86" i="12"/>
  <c r="U93" i="12" s="1"/>
  <c r="AB56" i="12"/>
  <c r="AB67" i="12"/>
  <c r="AB76" i="12"/>
  <c r="H121" i="12"/>
  <c r="G121" i="12"/>
  <c r="AF4" i="12"/>
  <c r="AF36" i="12" s="1"/>
  <c r="AF38" i="12" s="1"/>
  <c r="AB11" i="12"/>
  <c r="AB31" i="12"/>
  <c r="AB5" i="12"/>
  <c r="AB7" i="12"/>
  <c r="AB25" i="12"/>
  <c r="AB59" i="12"/>
  <c r="AB61" i="12"/>
  <c r="AB63" i="12"/>
  <c r="AB68" i="12"/>
  <c r="AB81" i="12"/>
  <c r="R127" i="12"/>
  <c r="AB23" i="12"/>
  <c r="AB75" i="12"/>
  <c r="AB77" i="12"/>
  <c r="AB79" i="12"/>
  <c r="AB84" i="12"/>
  <c r="O127" i="12"/>
  <c r="G127" i="12"/>
  <c r="P127" i="12"/>
  <c r="D127" i="12"/>
  <c r="R121" i="12"/>
  <c r="J121" i="12"/>
  <c r="N121" i="12"/>
  <c r="AB55" i="12"/>
  <c r="U36" i="12"/>
  <c r="U43" i="12" s="1"/>
  <c r="O38" i="9"/>
  <c r="H9" i="9" s="1"/>
  <c r="Q37" i="9"/>
  <c r="Q14" i="9"/>
  <c r="Q18" i="9"/>
  <c r="Q22" i="9"/>
  <c r="Q26" i="9"/>
  <c r="Q30" i="9"/>
  <c r="AA39" i="7"/>
  <c r="T127" i="8"/>
  <c r="AA38" i="7"/>
  <c r="U122" i="8"/>
  <c r="U123" i="8"/>
  <c r="U124" i="8"/>
  <c r="U125" i="8"/>
  <c r="U126" i="8"/>
  <c r="AA33" i="7"/>
  <c r="AA31" i="7"/>
  <c r="AA32" i="7"/>
  <c r="U109" i="8"/>
  <c r="U110" i="8"/>
  <c r="U111" i="8"/>
  <c r="U112" i="8"/>
  <c r="U113" i="8"/>
  <c r="U114" i="8"/>
  <c r="U115" i="8"/>
  <c r="U116" i="8"/>
  <c r="U117" i="8"/>
  <c r="U118" i="8"/>
  <c r="U119" i="8"/>
  <c r="U120" i="8"/>
  <c r="U107" i="8"/>
  <c r="U108" i="8"/>
  <c r="AA7" i="7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C38" i="7"/>
  <c r="C31" i="7"/>
  <c r="C40" i="7"/>
  <c r="AE57" i="8"/>
  <c r="AF57" i="8" s="1"/>
  <c r="AE55" i="8"/>
  <c r="AF55" i="8" s="1"/>
  <c r="AE78" i="8"/>
  <c r="AF78" i="8" s="1"/>
  <c r="AE70" i="8"/>
  <c r="AF70" i="8" s="1"/>
  <c r="AE64" i="8"/>
  <c r="AF64" i="8" s="1"/>
  <c r="AE62" i="8"/>
  <c r="AF62" i="8" s="1"/>
  <c r="AE59" i="8"/>
  <c r="AF59" i="8" s="1"/>
  <c r="AE58" i="8"/>
  <c r="AF58" i="8" s="1"/>
  <c r="AE56" i="8"/>
  <c r="AF56" i="8" s="1"/>
  <c r="AE54" i="8"/>
  <c r="AF54" i="8" s="1"/>
  <c r="U91" i="8"/>
  <c r="U90" i="8"/>
  <c r="U89" i="8"/>
  <c r="U88" i="8"/>
  <c r="AD86" i="8"/>
  <c r="AD87" i="8" s="1"/>
  <c r="AD88" i="8" s="1"/>
  <c r="AC86" i="8"/>
  <c r="AC87" i="8" s="1"/>
  <c r="AC88" i="8" s="1"/>
  <c r="Z86" i="8"/>
  <c r="Z87" i="8" s="1"/>
  <c r="Z88" i="8" s="1"/>
  <c r="Y86" i="8"/>
  <c r="X86" i="8"/>
  <c r="X87" i="8" s="1"/>
  <c r="X88" i="8" s="1"/>
  <c r="W86" i="8"/>
  <c r="W87" i="8" s="1"/>
  <c r="W88" i="8" s="1"/>
  <c r="V86" i="8"/>
  <c r="AE73" i="8"/>
  <c r="AF73" i="8" s="1"/>
  <c r="AA85" i="8"/>
  <c r="U85" i="8"/>
  <c r="AA84" i="8"/>
  <c r="U84" i="8"/>
  <c r="AA83" i="8"/>
  <c r="U83" i="8"/>
  <c r="AA82" i="8"/>
  <c r="U82" i="8"/>
  <c r="AA81" i="8"/>
  <c r="U81" i="8"/>
  <c r="AA80" i="8"/>
  <c r="U80" i="8"/>
  <c r="AA79" i="8"/>
  <c r="U79" i="8"/>
  <c r="AA78" i="8"/>
  <c r="U78" i="8"/>
  <c r="AA77" i="8"/>
  <c r="U77" i="8"/>
  <c r="AA76" i="8"/>
  <c r="U76" i="8"/>
  <c r="AA75" i="8"/>
  <c r="U75" i="8"/>
  <c r="AA74" i="8"/>
  <c r="U74" i="8"/>
  <c r="AA73" i="8"/>
  <c r="U73" i="8"/>
  <c r="AA72" i="8"/>
  <c r="U72" i="8"/>
  <c r="AA71" i="8"/>
  <c r="U71" i="8"/>
  <c r="AA70" i="8"/>
  <c r="U70" i="8"/>
  <c r="AA69" i="8"/>
  <c r="U69" i="8"/>
  <c r="AA68" i="8"/>
  <c r="U68" i="8"/>
  <c r="AA67" i="8"/>
  <c r="U67" i="8"/>
  <c r="AA66" i="8"/>
  <c r="U66" i="8"/>
  <c r="AA65" i="8"/>
  <c r="U65" i="8"/>
  <c r="AA64" i="8"/>
  <c r="U64" i="8"/>
  <c r="AA63" i="8"/>
  <c r="U63" i="8"/>
  <c r="AA62" i="8"/>
  <c r="U62" i="8"/>
  <c r="AA61" i="8"/>
  <c r="U61" i="8"/>
  <c r="AA60" i="8"/>
  <c r="U60" i="8"/>
  <c r="AA59" i="8"/>
  <c r="U59" i="8"/>
  <c r="AA58" i="8"/>
  <c r="U58" i="8"/>
  <c r="AA57" i="8"/>
  <c r="U57" i="8"/>
  <c r="AA56" i="8"/>
  <c r="U56" i="8"/>
  <c r="AA55" i="8"/>
  <c r="U55" i="8"/>
  <c r="AA54" i="8"/>
  <c r="U54" i="8"/>
  <c r="AE50" i="8"/>
  <c r="AE7" i="8"/>
  <c r="AF7" i="8" s="1"/>
  <c r="AE10" i="8"/>
  <c r="AF10" i="8" s="1"/>
  <c r="U41" i="8"/>
  <c r="U40" i="8"/>
  <c r="U39" i="8"/>
  <c r="U38" i="8"/>
  <c r="AD36" i="8"/>
  <c r="AD38" i="8" s="1"/>
  <c r="AC36" i="8"/>
  <c r="AC38" i="8" s="1"/>
  <c r="Z36" i="8"/>
  <c r="Z38" i="8" s="1"/>
  <c r="Y36" i="8"/>
  <c r="Y38" i="8" s="1"/>
  <c r="X36" i="8"/>
  <c r="X38" i="8" s="1"/>
  <c r="W36" i="8"/>
  <c r="W38" i="8" s="1"/>
  <c r="V36" i="8"/>
  <c r="V38" i="8" s="1"/>
  <c r="AA35" i="8"/>
  <c r="U35" i="8"/>
  <c r="AA34" i="8"/>
  <c r="U34" i="8"/>
  <c r="AA33" i="8"/>
  <c r="U33" i="8"/>
  <c r="AA32" i="8"/>
  <c r="U32" i="8"/>
  <c r="AA31" i="8"/>
  <c r="U31" i="8"/>
  <c r="AA30" i="8"/>
  <c r="U30" i="8"/>
  <c r="AA29" i="8"/>
  <c r="U29" i="8"/>
  <c r="AA28" i="8"/>
  <c r="U28" i="8"/>
  <c r="AA27" i="8"/>
  <c r="U27" i="8"/>
  <c r="AA26" i="8"/>
  <c r="U26" i="8"/>
  <c r="AA25" i="8"/>
  <c r="U25" i="8"/>
  <c r="AA24" i="8"/>
  <c r="U24" i="8"/>
  <c r="AA23" i="8"/>
  <c r="U23" i="8"/>
  <c r="AA22" i="8"/>
  <c r="U22" i="8"/>
  <c r="AA21" i="8"/>
  <c r="U21" i="8"/>
  <c r="AA20" i="8"/>
  <c r="U20" i="8"/>
  <c r="AA19" i="8"/>
  <c r="U19" i="8"/>
  <c r="AA18" i="8"/>
  <c r="U18" i="8"/>
  <c r="AA17" i="8"/>
  <c r="U17" i="8"/>
  <c r="AA16" i="8"/>
  <c r="U16" i="8"/>
  <c r="AA15" i="8"/>
  <c r="U15" i="8"/>
  <c r="AA14" i="8"/>
  <c r="U14" i="8"/>
  <c r="AA13" i="8"/>
  <c r="U13" i="8"/>
  <c r="AA12" i="8"/>
  <c r="U12" i="8"/>
  <c r="AA11" i="8"/>
  <c r="U11" i="8"/>
  <c r="AA10" i="8"/>
  <c r="U10" i="8"/>
  <c r="AA9" i="8"/>
  <c r="U9" i="8"/>
  <c r="AA8" i="8"/>
  <c r="U8" i="8"/>
  <c r="AA7" i="8"/>
  <c r="U7" i="8"/>
  <c r="AA6" i="8"/>
  <c r="U6" i="8"/>
  <c r="AE5" i="8"/>
  <c r="AF5" i="8" s="1"/>
  <c r="AA5" i="8"/>
  <c r="U5" i="8"/>
  <c r="AA4" i="8"/>
  <c r="U4" i="8"/>
  <c r="V2" i="8"/>
  <c r="BJ107" i="1"/>
  <c r="BJ104" i="1"/>
  <c r="AI19" i="7"/>
  <c r="BA150" i="1"/>
  <c r="BB150" i="1"/>
  <c r="BC150" i="1"/>
  <c r="BD150" i="1"/>
  <c r="BE150" i="1"/>
  <c r="BF150" i="1"/>
  <c r="BG150" i="1"/>
  <c r="BH150" i="1"/>
  <c r="BI150" i="1"/>
  <c r="BJ150" i="1"/>
  <c r="BK150" i="1"/>
  <c r="AZ150" i="1"/>
  <c r="BA148" i="1"/>
  <c r="BB148" i="1"/>
  <c r="BC148" i="1"/>
  <c r="BD148" i="1"/>
  <c r="BE148" i="1"/>
  <c r="BF148" i="1"/>
  <c r="BG148" i="1"/>
  <c r="BH148" i="1"/>
  <c r="BI148" i="1"/>
  <c r="BJ148" i="1"/>
  <c r="BK148" i="1"/>
  <c r="AZ148" i="1"/>
  <c r="BA146" i="1"/>
  <c r="BB146" i="1"/>
  <c r="BC146" i="1"/>
  <c r="BD146" i="1"/>
  <c r="BE146" i="1"/>
  <c r="BF146" i="1"/>
  <c r="BG146" i="1"/>
  <c r="BH146" i="1"/>
  <c r="BI146" i="1"/>
  <c r="BJ146" i="1"/>
  <c r="BK146" i="1"/>
  <c r="AZ146" i="1"/>
  <c r="BA144" i="1"/>
  <c r="BB144" i="1"/>
  <c r="BC144" i="1"/>
  <c r="BD144" i="1"/>
  <c r="BE144" i="1"/>
  <c r="BF144" i="1"/>
  <c r="BG144" i="1"/>
  <c r="BH144" i="1"/>
  <c r="BI144" i="1"/>
  <c r="BJ144" i="1"/>
  <c r="BK144" i="1"/>
  <c r="AZ144" i="1"/>
  <c r="BA142" i="1"/>
  <c r="BB142" i="1"/>
  <c r="BC142" i="1"/>
  <c r="BD142" i="1"/>
  <c r="BE142" i="1"/>
  <c r="BF142" i="1"/>
  <c r="BG142" i="1"/>
  <c r="BH142" i="1"/>
  <c r="BI142" i="1"/>
  <c r="BJ142" i="1"/>
  <c r="BK142" i="1"/>
  <c r="AZ142" i="1"/>
  <c r="BA140" i="1"/>
  <c r="BB140" i="1"/>
  <c r="BC140" i="1"/>
  <c r="BD140" i="1"/>
  <c r="BE140" i="1"/>
  <c r="BF140" i="1"/>
  <c r="BG140" i="1"/>
  <c r="BH140" i="1"/>
  <c r="BI140" i="1"/>
  <c r="BJ140" i="1"/>
  <c r="BK140" i="1"/>
  <c r="AZ140" i="1"/>
  <c r="BA138" i="1"/>
  <c r="BB138" i="1"/>
  <c r="BC138" i="1"/>
  <c r="BD138" i="1"/>
  <c r="BE138" i="1"/>
  <c r="BF138" i="1"/>
  <c r="BG138" i="1"/>
  <c r="BH138" i="1"/>
  <c r="BI138" i="1"/>
  <c r="BJ138" i="1"/>
  <c r="BK138" i="1"/>
  <c r="AZ138" i="1"/>
  <c r="BA133" i="1"/>
  <c r="BB133" i="1"/>
  <c r="BC133" i="1"/>
  <c r="BD133" i="1"/>
  <c r="BE133" i="1"/>
  <c r="BF133" i="1"/>
  <c r="BG133" i="1"/>
  <c r="BH133" i="1"/>
  <c r="BI133" i="1"/>
  <c r="BJ133" i="1"/>
  <c r="BK133" i="1"/>
  <c r="AZ133" i="1"/>
  <c r="BA131" i="1"/>
  <c r="BB131" i="1"/>
  <c r="BC131" i="1"/>
  <c r="BD131" i="1"/>
  <c r="BE131" i="1"/>
  <c r="BF131" i="1"/>
  <c r="BG131" i="1"/>
  <c r="BH131" i="1"/>
  <c r="BI131" i="1"/>
  <c r="BJ131" i="1"/>
  <c r="BK131" i="1"/>
  <c r="AZ131" i="1"/>
  <c r="BA129" i="1"/>
  <c r="BB129" i="1"/>
  <c r="BC129" i="1"/>
  <c r="BD129" i="1"/>
  <c r="BE129" i="1"/>
  <c r="BF129" i="1"/>
  <c r="BG129" i="1"/>
  <c r="BH129" i="1"/>
  <c r="BI129" i="1"/>
  <c r="BJ129" i="1"/>
  <c r="BK129" i="1"/>
  <c r="AZ129" i="1"/>
  <c r="BA127" i="1"/>
  <c r="BB127" i="1"/>
  <c r="BC127" i="1"/>
  <c r="BD127" i="1"/>
  <c r="BE127" i="1"/>
  <c r="BF127" i="1"/>
  <c r="BG127" i="1"/>
  <c r="BH127" i="1"/>
  <c r="BI127" i="1"/>
  <c r="BJ127" i="1"/>
  <c r="BK127" i="1"/>
  <c r="AZ127" i="1"/>
  <c r="BA125" i="1"/>
  <c r="BB125" i="1"/>
  <c r="BC125" i="1"/>
  <c r="BD125" i="1"/>
  <c r="BE125" i="1"/>
  <c r="BF125" i="1"/>
  <c r="BG125" i="1"/>
  <c r="BH125" i="1"/>
  <c r="BI125" i="1"/>
  <c r="BJ125" i="1"/>
  <c r="BK125" i="1"/>
  <c r="AZ125" i="1"/>
  <c r="BJ123" i="1"/>
  <c r="BK123" i="1"/>
  <c r="BJ113" i="1"/>
  <c r="BK113" i="1"/>
  <c r="BJ110" i="1"/>
  <c r="BK110" i="1"/>
  <c r="BK104" i="1"/>
  <c r="BA123" i="1"/>
  <c r="BB123" i="1"/>
  <c r="BC123" i="1"/>
  <c r="BD123" i="1"/>
  <c r="BE123" i="1"/>
  <c r="BF123" i="1"/>
  <c r="BG123" i="1"/>
  <c r="BH123" i="1"/>
  <c r="BI123" i="1"/>
  <c r="BA113" i="1"/>
  <c r="BB113" i="1"/>
  <c r="BC113" i="1"/>
  <c r="BD113" i="1"/>
  <c r="BE113" i="1"/>
  <c r="BF113" i="1"/>
  <c r="BG113" i="1"/>
  <c r="BH113" i="1"/>
  <c r="BI113" i="1"/>
  <c r="BA110" i="1"/>
  <c r="BB110" i="1"/>
  <c r="BC110" i="1"/>
  <c r="BD110" i="1"/>
  <c r="BE110" i="1"/>
  <c r="BF110" i="1"/>
  <c r="BG110" i="1"/>
  <c r="BH110" i="1"/>
  <c r="BI110" i="1"/>
  <c r="BA104" i="1"/>
  <c r="BB104" i="1"/>
  <c r="BC104" i="1"/>
  <c r="BD104" i="1"/>
  <c r="BE104" i="1"/>
  <c r="BF104" i="1"/>
  <c r="BG104" i="1"/>
  <c r="BH104" i="1"/>
  <c r="BI104" i="1"/>
  <c r="AZ123" i="1"/>
  <c r="AZ113" i="1"/>
  <c r="AZ110" i="1"/>
  <c r="AZ104" i="1"/>
  <c r="X49" i="7"/>
  <c r="P49" i="7"/>
  <c r="H49" i="7"/>
  <c r="X48" i="7"/>
  <c r="P48" i="7"/>
  <c r="H48" i="7"/>
  <c r="X47" i="7"/>
  <c r="P47" i="7"/>
  <c r="H47" i="7"/>
  <c r="X46" i="7"/>
  <c r="X50" i="7" s="1"/>
  <c r="P46" i="7"/>
  <c r="P50" i="7" s="1"/>
  <c r="H46" i="7"/>
  <c r="H50" i="7" s="1"/>
  <c r="S41" i="7"/>
  <c r="K41" i="7"/>
  <c r="C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Z38" i="7"/>
  <c r="Z49" i="7" s="1"/>
  <c r="Y38" i="7"/>
  <c r="Y49" i="7" s="1"/>
  <c r="X38" i="7"/>
  <c r="X41" i="7" s="1"/>
  <c r="W38" i="7"/>
  <c r="W49" i="7" s="1"/>
  <c r="V38" i="7"/>
  <c r="V49" i="7" s="1"/>
  <c r="U38" i="7"/>
  <c r="U41" i="7" s="1"/>
  <c r="T38" i="7"/>
  <c r="T41" i="7" s="1"/>
  <c r="S38" i="7"/>
  <c r="S49" i="7" s="1"/>
  <c r="R38" i="7"/>
  <c r="R49" i="7" s="1"/>
  <c r="Q38" i="7"/>
  <c r="Q49" i="7" s="1"/>
  <c r="P38" i="7"/>
  <c r="P41" i="7" s="1"/>
  <c r="O38" i="7"/>
  <c r="O49" i="7" s="1"/>
  <c r="N38" i="7"/>
  <c r="N49" i="7" s="1"/>
  <c r="M38" i="7"/>
  <c r="M41" i="7" s="1"/>
  <c r="L38" i="7"/>
  <c r="L41" i="7" s="1"/>
  <c r="K38" i="7"/>
  <c r="K49" i="7" s="1"/>
  <c r="J38" i="7"/>
  <c r="J49" i="7" s="1"/>
  <c r="I38" i="7"/>
  <c r="I49" i="7" s="1"/>
  <c r="H38" i="7"/>
  <c r="H41" i="7" s="1"/>
  <c r="G38" i="7"/>
  <c r="G49" i="7" s="1"/>
  <c r="F38" i="7"/>
  <c r="F49" i="7" s="1"/>
  <c r="E38" i="7"/>
  <c r="E41" i="7" s="1"/>
  <c r="D38" i="7"/>
  <c r="D41" i="7" s="1"/>
  <c r="C49" i="7"/>
  <c r="AA37" i="7"/>
  <c r="AA36" i="7"/>
  <c r="AA35" i="7"/>
  <c r="AA34" i="7"/>
  <c r="AA41" i="7"/>
  <c r="AL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I30" i="7"/>
  <c r="BH30" i="7"/>
  <c r="AJ30" i="7"/>
  <c r="BJ30" i="7" s="1"/>
  <c r="AI30" i="7"/>
  <c r="AA30" i="7"/>
  <c r="AK30" i="7" s="1"/>
  <c r="AJ29" i="7"/>
  <c r="BE29" i="7" s="1"/>
  <c r="AI29" i="7"/>
  <c r="BI29" i="7" s="1"/>
  <c r="AA29" i="7"/>
  <c r="AK29" i="7" s="1"/>
  <c r="BG28" i="7"/>
  <c r="BE28" i="7"/>
  <c r="AK28" i="7"/>
  <c r="AJ28" i="7"/>
  <c r="BF28" i="7" s="1"/>
  <c r="AI28" i="7"/>
  <c r="BI28" i="7" s="1"/>
  <c r="AA28" i="7"/>
  <c r="BG27" i="7"/>
  <c r="BF27" i="7"/>
  <c r="AJ27" i="7"/>
  <c r="BI27" i="7" s="1"/>
  <c r="AI27" i="7"/>
  <c r="AA27" i="7"/>
  <c r="AK27" i="7" s="1"/>
  <c r="BI26" i="7"/>
  <c r="BH26" i="7"/>
  <c r="BE26" i="7"/>
  <c r="AJ26" i="7"/>
  <c r="BJ26" i="7" s="1"/>
  <c r="AI26" i="7"/>
  <c r="AA26" i="7"/>
  <c r="AK26" i="7" s="1"/>
  <c r="AJ25" i="7"/>
  <c r="BE25" i="7" s="1"/>
  <c r="AI25" i="7"/>
  <c r="BI25" i="7" s="1"/>
  <c r="AA25" i="7"/>
  <c r="AK25" i="7" s="1"/>
  <c r="BI24" i="7"/>
  <c r="BG24" i="7"/>
  <c r="BE24" i="7"/>
  <c r="AK24" i="7"/>
  <c r="AJ24" i="7"/>
  <c r="BF24" i="7" s="1"/>
  <c r="AI24" i="7"/>
  <c r="AA24" i="7"/>
  <c r="BG23" i="7"/>
  <c r="BF23" i="7"/>
  <c r="AJ23" i="7"/>
  <c r="BI23" i="7" s="1"/>
  <c r="AI23" i="7"/>
  <c r="AA23" i="7"/>
  <c r="AK23" i="7" s="1"/>
  <c r="BI22" i="7"/>
  <c r="BH22" i="7"/>
  <c r="BE22" i="7"/>
  <c r="AJ22" i="7"/>
  <c r="BJ22" i="7" s="1"/>
  <c r="AI22" i="7"/>
  <c r="AA22" i="7"/>
  <c r="AK22" i="7" s="1"/>
  <c r="AJ21" i="7"/>
  <c r="BE21" i="7" s="1"/>
  <c r="AI21" i="7"/>
  <c r="BI21" i="7" s="1"/>
  <c r="AA21" i="7"/>
  <c r="AK21" i="7" s="1"/>
  <c r="BI20" i="7"/>
  <c r="BG20" i="7"/>
  <c r="BE20" i="7"/>
  <c r="AK20" i="7"/>
  <c r="AJ20" i="7"/>
  <c r="BF20" i="7" s="1"/>
  <c r="AI20" i="7"/>
  <c r="AA20" i="7"/>
  <c r="BG19" i="7"/>
  <c r="BF19" i="7"/>
  <c r="AJ19" i="7"/>
  <c r="BI19" i="7" s="1"/>
  <c r="AA19" i="7"/>
  <c r="AK19" i="7" s="1"/>
  <c r="BI18" i="7"/>
  <c r="BH18" i="7"/>
  <c r="BE18" i="7"/>
  <c r="AJ18" i="7"/>
  <c r="BJ18" i="7" s="1"/>
  <c r="AI18" i="7"/>
  <c r="AA18" i="7"/>
  <c r="AK18" i="7" s="1"/>
  <c r="AJ17" i="7"/>
  <c r="BE17" i="7" s="1"/>
  <c r="AI17" i="7"/>
  <c r="BI17" i="7" s="1"/>
  <c r="AA17" i="7"/>
  <c r="AK17" i="7" s="1"/>
  <c r="BI16" i="7"/>
  <c r="BE16" i="7"/>
  <c r="AK16" i="7"/>
  <c r="AJ16" i="7"/>
  <c r="BG16" i="7" s="1"/>
  <c r="AI16" i="7"/>
  <c r="AA16" i="7"/>
  <c r="BG15" i="7"/>
  <c r="BF15" i="7"/>
  <c r="AJ15" i="7"/>
  <c r="BH15" i="7" s="1"/>
  <c r="AI15" i="7"/>
  <c r="BI15" i="7" s="1"/>
  <c r="AA15" i="7"/>
  <c r="AK15" i="7" s="1"/>
  <c r="BI14" i="7"/>
  <c r="BH14" i="7"/>
  <c r="BE14" i="7"/>
  <c r="AJ14" i="7"/>
  <c r="BJ14" i="7" s="1"/>
  <c r="AI14" i="7"/>
  <c r="AA14" i="7"/>
  <c r="AK14" i="7" s="1"/>
  <c r="AJ13" i="7"/>
  <c r="BE13" i="7" s="1"/>
  <c r="AI13" i="7"/>
  <c r="BI13" i="7" s="1"/>
  <c r="AA13" i="7"/>
  <c r="AK13" i="7" s="1"/>
  <c r="BI12" i="7"/>
  <c r="BE12" i="7"/>
  <c r="AK12" i="7"/>
  <c r="AJ12" i="7"/>
  <c r="BG12" i="7" s="1"/>
  <c r="AI12" i="7"/>
  <c r="AA12" i="7"/>
  <c r="BG11" i="7"/>
  <c r="BF11" i="7"/>
  <c r="AJ11" i="7"/>
  <c r="BH11" i="7" s="1"/>
  <c r="AI11" i="7"/>
  <c r="BI11" i="7" s="1"/>
  <c r="AA11" i="7"/>
  <c r="AK11" i="7" s="1"/>
  <c r="BI10" i="7"/>
  <c r="BH10" i="7"/>
  <c r="BE10" i="7"/>
  <c r="AJ10" i="7"/>
  <c r="BJ10" i="7" s="1"/>
  <c r="AI10" i="7"/>
  <c r="AA10" i="7"/>
  <c r="AK10" i="7" s="1"/>
  <c r="AJ9" i="7"/>
  <c r="BE9" i="7" s="1"/>
  <c r="AI9" i="7"/>
  <c r="BI9" i="7" s="1"/>
  <c r="AA9" i="7"/>
  <c r="AK9" i="7" s="1"/>
  <c r="BI8" i="7"/>
  <c r="BE8" i="7"/>
  <c r="AK8" i="7"/>
  <c r="AJ8" i="7"/>
  <c r="BG8" i="7" s="1"/>
  <c r="AI8" i="7"/>
  <c r="AA8" i="7"/>
  <c r="BG7" i="7"/>
  <c r="BF7" i="7"/>
  <c r="AJ7" i="7"/>
  <c r="BI7" i="7" s="1"/>
  <c r="AI7" i="7"/>
  <c r="AA40" i="7"/>
  <c r="U121" i="12" l="1"/>
  <c r="X124" i="8"/>
  <c r="U127" i="8"/>
  <c r="AI38" i="11"/>
  <c r="U127" i="12"/>
  <c r="AB36" i="12"/>
  <c r="AB38" i="12" s="1"/>
  <c r="AB86" i="12"/>
  <c r="AB87" i="12" s="1"/>
  <c r="AB88" i="12" s="1"/>
  <c r="AB13" i="8"/>
  <c r="AB21" i="8"/>
  <c r="AB56" i="8"/>
  <c r="AB64" i="8"/>
  <c r="AB84" i="8"/>
  <c r="AB14" i="8"/>
  <c r="AB18" i="8"/>
  <c r="AB22" i="8"/>
  <c r="AB28" i="8"/>
  <c r="AB57" i="8"/>
  <c r="AB69" i="8"/>
  <c r="AB29" i="8"/>
  <c r="AB55" i="8"/>
  <c r="AB59" i="8"/>
  <c r="AB70" i="8"/>
  <c r="AB82" i="8"/>
  <c r="AE84" i="8"/>
  <c r="AF84" i="8" s="1"/>
  <c r="AB58" i="8"/>
  <c r="AB9" i="8"/>
  <c r="AE76" i="8"/>
  <c r="AF76" i="8" s="1"/>
  <c r="AB30" i="8"/>
  <c r="AB74" i="8"/>
  <c r="AB35" i="8"/>
  <c r="AB79" i="8"/>
  <c r="AB12" i="8"/>
  <c r="AE72" i="8"/>
  <c r="AF72" i="8" s="1"/>
  <c r="AE80" i="8"/>
  <c r="AF80" i="8" s="1"/>
  <c r="AB8" i="8"/>
  <c r="AB27" i="8"/>
  <c r="AB34" i="8"/>
  <c r="AB85" i="8"/>
  <c r="AE67" i="8"/>
  <c r="AF67" i="8" s="1"/>
  <c r="AE75" i="8"/>
  <c r="AF75" i="8" s="1"/>
  <c r="AE83" i="8"/>
  <c r="AF83" i="8" s="1"/>
  <c r="AB5" i="8"/>
  <c r="AB16" i="8"/>
  <c r="AB31" i="8"/>
  <c r="AE18" i="8"/>
  <c r="AF18" i="8" s="1"/>
  <c r="AE26" i="8"/>
  <c r="AF26" i="8" s="1"/>
  <c r="AE34" i="8"/>
  <c r="AF34" i="8" s="1"/>
  <c r="AB68" i="8"/>
  <c r="AB75" i="8"/>
  <c r="AB83" i="8"/>
  <c r="AB6" i="8"/>
  <c r="AB17" i="8"/>
  <c r="AB62" i="8"/>
  <c r="AB65" i="8"/>
  <c r="AB72" i="8"/>
  <c r="AB76" i="8"/>
  <c r="AB80" i="8"/>
  <c r="AE63" i="8"/>
  <c r="AF63" i="8" s="1"/>
  <c r="AE71" i="8"/>
  <c r="AF71" i="8" s="1"/>
  <c r="AE79" i="8"/>
  <c r="AF79" i="8" s="1"/>
  <c r="AB11" i="8"/>
  <c r="AE15" i="8"/>
  <c r="AF15" i="8" s="1"/>
  <c r="AE23" i="8"/>
  <c r="AF23" i="8" s="1"/>
  <c r="AE31" i="8"/>
  <c r="AF31" i="8" s="1"/>
  <c r="AB66" i="8"/>
  <c r="AB73" i="8"/>
  <c r="AB81" i="8"/>
  <c r="AE65" i="8"/>
  <c r="AF65" i="8" s="1"/>
  <c r="AE81" i="8"/>
  <c r="AF81" i="8" s="1"/>
  <c r="AB25" i="8"/>
  <c r="AB60" i="8"/>
  <c r="AB63" i="8"/>
  <c r="AB77" i="8"/>
  <c r="AE66" i="8"/>
  <c r="AF66" i="8" s="1"/>
  <c r="AE74" i="8"/>
  <c r="AF74" i="8" s="1"/>
  <c r="AE82" i="8"/>
  <c r="AF82" i="8" s="1"/>
  <c r="AB26" i="8"/>
  <c r="AE11" i="8"/>
  <c r="AF11" i="8" s="1"/>
  <c r="AE19" i="8"/>
  <c r="AF19" i="8" s="1"/>
  <c r="AE27" i="8"/>
  <c r="AF27" i="8" s="1"/>
  <c r="AE35" i="8"/>
  <c r="AF35" i="8" s="1"/>
  <c r="AB78" i="8"/>
  <c r="AB10" i="8"/>
  <c r="AB19" i="8"/>
  <c r="AB61" i="8"/>
  <c r="AB67" i="8"/>
  <c r="AE61" i="8"/>
  <c r="AF61" i="8" s="1"/>
  <c r="AE69" i="8"/>
  <c r="AF69" i="8" s="1"/>
  <c r="AE77" i="8"/>
  <c r="AF77" i="8" s="1"/>
  <c r="AE85" i="8"/>
  <c r="AF85" i="8" s="1"/>
  <c r="AE28" i="8"/>
  <c r="AF28" i="8" s="1"/>
  <c r="AB7" i="8"/>
  <c r="AB20" i="8"/>
  <c r="AB32" i="8"/>
  <c r="AE13" i="8"/>
  <c r="AF13" i="8" s="1"/>
  <c r="AE21" i="8"/>
  <c r="AF21" i="8" s="1"/>
  <c r="AE29" i="8"/>
  <c r="AF29" i="8" s="1"/>
  <c r="AB54" i="8"/>
  <c r="AB33" i="8"/>
  <c r="AB71" i="8"/>
  <c r="U36" i="8"/>
  <c r="AE32" i="8"/>
  <c r="AF32" i="8" s="1"/>
  <c r="AA36" i="8"/>
  <c r="AA38" i="8" s="1"/>
  <c r="AE9" i="8"/>
  <c r="AF9" i="8" s="1"/>
  <c r="AE25" i="8"/>
  <c r="AF25" i="8" s="1"/>
  <c r="Y87" i="8"/>
  <c r="Y88" i="8" s="1"/>
  <c r="AB4" i="8"/>
  <c r="AB24" i="8"/>
  <c r="AE20" i="8"/>
  <c r="AF20" i="8" s="1"/>
  <c r="U86" i="8"/>
  <c r="AA86" i="8"/>
  <c r="U42" i="8"/>
  <c r="AE4" i="8"/>
  <c r="AE60" i="8"/>
  <c r="AF60" i="8" s="1"/>
  <c r="AF86" i="8" s="1"/>
  <c r="AE6" i="8"/>
  <c r="AF6" i="8" s="1"/>
  <c r="AE30" i="8"/>
  <c r="AF30" i="8" s="1"/>
  <c r="AE14" i="8"/>
  <c r="AF14" i="8" s="1"/>
  <c r="AE22" i="8"/>
  <c r="AF22" i="8" s="1"/>
  <c r="V87" i="8"/>
  <c r="V88" i="8" s="1"/>
  <c r="AB15" i="8"/>
  <c r="AB23" i="8"/>
  <c r="AE12" i="8"/>
  <c r="AF12" i="8" s="1"/>
  <c r="AE68" i="8"/>
  <c r="AF68" i="8" s="1"/>
  <c r="AE24" i="8"/>
  <c r="AF24" i="8" s="1"/>
  <c r="AE8" i="8"/>
  <c r="AF8" i="8" s="1"/>
  <c r="AE16" i="8"/>
  <c r="AF16" i="8" s="1"/>
  <c r="AE17" i="8"/>
  <c r="AF17" i="8" s="1"/>
  <c r="AE33" i="8"/>
  <c r="AF33" i="8" s="1"/>
  <c r="U92" i="8"/>
  <c r="BI31" i="7"/>
  <c r="BJ7" i="7"/>
  <c r="BH8" i="7"/>
  <c r="BF9" i="7"/>
  <c r="BJ11" i="7"/>
  <c r="BH12" i="7"/>
  <c r="BF13" i="7"/>
  <c r="BJ15" i="7"/>
  <c r="BH16" i="7"/>
  <c r="BF17" i="7"/>
  <c r="BJ19" i="7"/>
  <c r="BH20" i="7"/>
  <c r="BF21" i="7"/>
  <c r="BJ23" i="7"/>
  <c r="BH24" i="7"/>
  <c r="BF25" i="7"/>
  <c r="BJ27" i="7"/>
  <c r="BH28" i="7"/>
  <c r="BF29" i="7"/>
  <c r="AI38" i="7"/>
  <c r="F41" i="7"/>
  <c r="AB41" i="7" s="1"/>
  <c r="A43" i="7" s="1"/>
  <c r="N41" i="7"/>
  <c r="V41" i="7"/>
  <c r="K46" i="7"/>
  <c r="S46" i="7"/>
  <c r="C47" i="7"/>
  <c r="K47" i="7"/>
  <c r="S47" i="7"/>
  <c r="C48" i="7"/>
  <c r="K48" i="7"/>
  <c r="S48" i="7"/>
  <c r="BG13" i="7"/>
  <c r="BG17" i="7"/>
  <c r="BG21" i="7"/>
  <c r="BG25" i="7"/>
  <c r="BG29" i="7"/>
  <c r="BE30" i="7"/>
  <c r="G41" i="7"/>
  <c r="O41" i="7"/>
  <c r="W41" i="7"/>
  <c r="D46" i="7"/>
  <c r="L46" i="7"/>
  <c r="T46" i="7"/>
  <c r="D47" i="7"/>
  <c r="L47" i="7"/>
  <c r="T47" i="7"/>
  <c r="D48" i="7"/>
  <c r="L48" i="7"/>
  <c r="T48" i="7"/>
  <c r="D49" i="7"/>
  <c r="L49" i="7"/>
  <c r="T49" i="7"/>
  <c r="AK7" i="7"/>
  <c r="BJ8" i="7"/>
  <c r="BH9" i="7"/>
  <c r="BF10" i="7"/>
  <c r="BJ12" i="7"/>
  <c r="BH13" i="7"/>
  <c r="BF14" i="7"/>
  <c r="BJ16" i="7"/>
  <c r="BH17" i="7"/>
  <c r="BF18" i="7"/>
  <c r="BJ20" i="7"/>
  <c r="BH21" i="7"/>
  <c r="BF22" i="7"/>
  <c r="BJ24" i="7"/>
  <c r="BH25" i="7"/>
  <c r="BF26" i="7"/>
  <c r="BJ28" i="7"/>
  <c r="BH29" i="7"/>
  <c r="BF30" i="7"/>
  <c r="E46" i="7"/>
  <c r="M46" i="7"/>
  <c r="U46" i="7"/>
  <c r="E47" i="7"/>
  <c r="M47" i="7"/>
  <c r="U47" i="7"/>
  <c r="E48" i="7"/>
  <c r="M48" i="7"/>
  <c r="U48" i="7"/>
  <c r="E49" i="7"/>
  <c r="M49" i="7"/>
  <c r="U49" i="7"/>
  <c r="BG9" i="7"/>
  <c r="BG31" i="7" s="1"/>
  <c r="BG10" i="7"/>
  <c r="BE11" i="7"/>
  <c r="BG14" i="7"/>
  <c r="BE15" i="7"/>
  <c r="BG18" i="7"/>
  <c r="BE19" i="7"/>
  <c r="BG22" i="7"/>
  <c r="BE23" i="7"/>
  <c r="BG26" i="7"/>
  <c r="BE27" i="7"/>
  <c r="BG30" i="7"/>
  <c r="I41" i="7"/>
  <c r="Q41" i="7"/>
  <c r="Y41" i="7"/>
  <c r="F46" i="7"/>
  <c r="F50" i="7" s="1"/>
  <c r="N46" i="7"/>
  <c r="N50" i="7" s="1"/>
  <c r="V46" i="7"/>
  <c r="F47" i="7"/>
  <c r="N47" i="7"/>
  <c r="V47" i="7"/>
  <c r="F48" i="7"/>
  <c r="N48" i="7"/>
  <c r="V48" i="7"/>
  <c r="BJ9" i="7"/>
  <c r="BJ13" i="7"/>
  <c r="BJ17" i="7"/>
  <c r="BJ21" i="7"/>
  <c r="BJ25" i="7"/>
  <c r="BJ29" i="7"/>
  <c r="J41" i="7"/>
  <c r="R41" i="7"/>
  <c r="Z41" i="7"/>
  <c r="G46" i="7"/>
  <c r="O46" i="7"/>
  <c r="W46" i="7"/>
  <c r="G47" i="7"/>
  <c r="O47" i="7"/>
  <c r="W47" i="7"/>
  <c r="G48" i="7"/>
  <c r="O48" i="7"/>
  <c r="W48" i="7"/>
  <c r="BH7" i="7"/>
  <c r="BF8" i="7"/>
  <c r="BF31" i="7" s="1"/>
  <c r="BF12" i="7"/>
  <c r="BF16" i="7"/>
  <c r="BH19" i="7"/>
  <c r="BH23" i="7"/>
  <c r="BH27" i="7"/>
  <c r="I46" i="7"/>
  <c r="Q46" i="7"/>
  <c r="Y46" i="7"/>
  <c r="I47" i="7"/>
  <c r="Q47" i="7"/>
  <c r="Y47" i="7"/>
  <c r="I48" i="7"/>
  <c r="Q48" i="7"/>
  <c r="Y48" i="7"/>
  <c r="J46" i="7"/>
  <c r="R46" i="7"/>
  <c r="Z46" i="7"/>
  <c r="J47" i="7"/>
  <c r="R47" i="7"/>
  <c r="Z47" i="7"/>
  <c r="J48" i="7"/>
  <c r="R48" i="7"/>
  <c r="Z48" i="7"/>
  <c r="U128" i="8" l="1"/>
  <c r="U128" i="12" s="1"/>
  <c r="U122" i="12"/>
  <c r="U43" i="8"/>
  <c r="AB86" i="8"/>
  <c r="AB87" i="8" s="1"/>
  <c r="AB88" i="8" s="1"/>
  <c r="U93" i="8"/>
  <c r="AB36" i="8"/>
  <c r="AB38" i="8" s="1"/>
  <c r="AE86" i="8"/>
  <c r="AF4" i="8"/>
  <c r="AF36" i="8" s="1"/>
  <c r="AF38" i="8" s="1"/>
  <c r="AE36" i="8"/>
  <c r="AE38" i="8" s="1"/>
  <c r="AA87" i="8"/>
  <c r="AA88" i="8" s="1"/>
  <c r="T50" i="7"/>
  <c r="U50" i="7"/>
  <c r="L50" i="7"/>
  <c r="Z50" i="7"/>
  <c r="M50" i="7"/>
  <c r="D50" i="7"/>
  <c r="S50" i="7"/>
  <c r="BJ31" i="7"/>
  <c r="R50" i="7"/>
  <c r="Y50" i="7"/>
  <c r="W50" i="7"/>
  <c r="E50" i="7"/>
  <c r="K50" i="7"/>
  <c r="J50" i="7"/>
  <c r="Q50" i="7"/>
  <c r="BH31" i="7"/>
  <c r="O50" i="7"/>
  <c r="I50" i="7"/>
  <c r="G50" i="7"/>
  <c r="V50" i="7"/>
  <c r="BE31" i="7"/>
  <c r="AY158" i="1" l="1"/>
  <c r="AX158" i="1"/>
  <c r="AW158" i="1"/>
  <c r="AV158" i="1"/>
  <c r="AU158" i="1"/>
  <c r="AT158" i="1"/>
  <c r="AS158" i="1"/>
  <c r="AR158" i="1"/>
  <c r="AQ158" i="1"/>
  <c r="AQ159" i="1" s="1"/>
  <c r="AP158" i="1"/>
  <c r="AO158" i="1"/>
  <c r="AN158" i="1"/>
  <c r="AM158" i="1"/>
  <c r="AL158" i="1"/>
  <c r="AK158" i="1"/>
  <c r="AJ158" i="1"/>
  <c r="AI158" i="1"/>
  <c r="AH158" i="1"/>
  <c r="AF158" i="1"/>
  <c r="AF159" i="1" s="1"/>
  <c r="AD158" i="1"/>
  <c r="AD159" i="1" s="1"/>
  <c r="AC158" i="1"/>
  <c r="AB158" i="1"/>
  <c r="Z158" i="1"/>
  <c r="X158" i="1"/>
  <c r="V158" i="1"/>
  <c r="U158" i="1"/>
  <c r="T158" i="1"/>
  <c r="S158" i="1"/>
  <c r="S159" i="1" s="1"/>
  <c r="BJ119" i="1" s="1"/>
  <c r="BK119" i="1" s="1"/>
  <c r="R158" i="1"/>
  <c r="R159" i="1" s="1"/>
  <c r="BJ118" i="1" s="1"/>
  <c r="BK118" i="1" s="1"/>
  <c r="Q158" i="1"/>
  <c r="P158" i="1"/>
  <c r="M158" i="1" s="1"/>
  <c r="O158" i="1"/>
  <c r="N158" i="1"/>
  <c r="L158" i="1"/>
  <c r="K158" i="1"/>
  <c r="I158" i="1"/>
  <c r="H158" i="1"/>
  <c r="G158" i="1"/>
  <c r="F158" i="1"/>
  <c r="E158" i="1"/>
  <c r="D158" i="1"/>
  <c r="AX157" i="1"/>
  <c r="AV157" i="1"/>
  <c r="AT157" i="1"/>
  <c r="AR157" i="1"/>
  <c r="AP157" i="1"/>
  <c r="AN157" i="1"/>
  <c r="AL157" i="1"/>
  <c r="AG157" i="1"/>
  <c r="AE157" i="1"/>
  <c r="AC157" i="1"/>
  <c r="AA157" i="1"/>
  <c r="Y157" i="1"/>
  <c r="W157" i="1"/>
  <c r="M157" i="1"/>
  <c r="J157" i="1"/>
  <c r="AZ157" i="1" s="1"/>
  <c r="D157" i="1"/>
  <c r="AX156" i="1"/>
  <c r="AV156" i="1"/>
  <c r="AT156" i="1"/>
  <c r="AR156" i="1"/>
  <c r="AP156" i="1"/>
  <c r="AN156" i="1"/>
  <c r="AL156" i="1"/>
  <c r="AG156" i="1"/>
  <c r="AE156" i="1"/>
  <c r="AC156" i="1"/>
  <c r="AA156" i="1"/>
  <c r="Y156" i="1"/>
  <c r="W156" i="1"/>
  <c r="M156" i="1"/>
  <c r="J156" i="1"/>
  <c r="AZ156" i="1" s="1"/>
  <c r="D156" i="1"/>
  <c r="AX155" i="1"/>
  <c r="AV155" i="1"/>
  <c r="AT155" i="1"/>
  <c r="AR155" i="1"/>
  <c r="AP155" i="1"/>
  <c r="AN155" i="1"/>
  <c r="AL155" i="1"/>
  <c r="AG155" i="1"/>
  <c r="AE155" i="1"/>
  <c r="AC155" i="1"/>
  <c r="AA155" i="1"/>
  <c r="Y155" i="1"/>
  <c r="W155" i="1"/>
  <c r="M155" i="1"/>
  <c r="J155" i="1"/>
  <c r="AZ155" i="1" s="1"/>
  <c r="D155" i="1"/>
  <c r="AX154" i="1"/>
  <c r="AV154" i="1"/>
  <c r="AT154" i="1"/>
  <c r="AR154" i="1"/>
  <c r="AP154" i="1"/>
  <c r="AN154" i="1"/>
  <c r="AL154" i="1"/>
  <c r="AG154" i="1"/>
  <c r="AE154" i="1"/>
  <c r="AC154" i="1"/>
  <c r="AA154" i="1"/>
  <c r="Y154" i="1"/>
  <c r="W154" i="1"/>
  <c r="M154" i="1"/>
  <c r="J154" i="1"/>
  <c r="AZ154" i="1" s="1"/>
  <c r="D154" i="1"/>
  <c r="BI152" i="1"/>
  <c r="BH152" i="1"/>
  <c r="BE152" i="1"/>
  <c r="BD152" i="1"/>
  <c r="BC152" i="1"/>
  <c r="BB152" i="1"/>
  <c r="BA152" i="1"/>
  <c r="AY152" i="1"/>
  <c r="AX152" i="1" s="1"/>
  <c r="AW152" i="1"/>
  <c r="AU152" i="1"/>
  <c r="AT152" i="1"/>
  <c r="AS152" i="1"/>
  <c r="AR152" i="1" s="1"/>
  <c r="AQ152" i="1"/>
  <c r="AP152" i="1" s="1"/>
  <c r="AO152" i="1"/>
  <c r="AM152" i="1"/>
  <c r="AL152" i="1"/>
  <c r="AK152" i="1"/>
  <c r="AG152" i="1" s="1"/>
  <c r="AJ152" i="1"/>
  <c r="AI152" i="1"/>
  <c r="AH152" i="1"/>
  <c r="AF152" i="1"/>
  <c r="AE152" i="1"/>
  <c r="AD152" i="1"/>
  <c r="AC152" i="1"/>
  <c r="AB152" i="1"/>
  <c r="AA152" i="1"/>
  <c r="Z152" i="1"/>
  <c r="Y152" i="1"/>
  <c r="X152" i="1"/>
  <c r="W152" i="1" s="1"/>
  <c r="V152" i="1"/>
  <c r="U152" i="1"/>
  <c r="T152" i="1"/>
  <c r="S152" i="1"/>
  <c r="R152" i="1"/>
  <c r="Q152" i="1"/>
  <c r="Q159" i="1" s="1"/>
  <c r="BJ117" i="1" s="1"/>
  <c r="BK117" i="1" s="1"/>
  <c r="P152" i="1"/>
  <c r="O152" i="1"/>
  <c r="N152" i="1"/>
  <c r="M152" i="1"/>
  <c r="L152" i="1"/>
  <c r="K152" i="1"/>
  <c r="J152" i="1" s="1"/>
  <c r="I152" i="1"/>
  <c r="I159" i="1" s="1"/>
  <c r="BJ109" i="1" s="1"/>
  <c r="BK109" i="1" s="1"/>
  <c r="H152" i="1"/>
  <c r="G152" i="1"/>
  <c r="F152" i="1"/>
  <c r="E152" i="1"/>
  <c r="D152" i="1" s="1"/>
  <c r="BG151" i="1"/>
  <c r="BF151" i="1"/>
  <c r="AZ151" i="1"/>
  <c r="AX150" i="1"/>
  <c r="AV150" i="1"/>
  <c r="AT150" i="1"/>
  <c r="AR150" i="1"/>
  <c r="AP150" i="1"/>
  <c r="AN150" i="1"/>
  <c r="AL150" i="1"/>
  <c r="AG150" i="1"/>
  <c r="AE150" i="1"/>
  <c r="AC150" i="1"/>
  <c r="AA150" i="1"/>
  <c r="Y150" i="1"/>
  <c r="W150" i="1"/>
  <c r="M150" i="1"/>
  <c r="J150" i="1"/>
  <c r="D150" i="1"/>
  <c r="BF149" i="1"/>
  <c r="BG149" i="1" s="1"/>
  <c r="AZ149" i="1"/>
  <c r="AX148" i="1"/>
  <c r="AV148" i="1"/>
  <c r="AT148" i="1"/>
  <c r="AR148" i="1"/>
  <c r="AP148" i="1"/>
  <c r="AN148" i="1"/>
  <c r="AL148" i="1"/>
  <c r="AG148" i="1"/>
  <c r="AE148" i="1"/>
  <c r="AC148" i="1"/>
  <c r="AA148" i="1"/>
  <c r="Y148" i="1"/>
  <c r="W148" i="1"/>
  <c r="M148" i="1"/>
  <c r="J148" i="1"/>
  <c r="D148" i="1"/>
  <c r="BF147" i="1"/>
  <c r="AZ147" i="1"/>
  <c r="BG147" i="1" s="1"/>
  <c r="AX146" i="1"/>
  <c r="AV146" i="1"/>
  <c r="AT146" i="1"/>
  <c r="AR146" i="1"/>
  <c r="AP146" i="1"/>
  <c r="AN146" i="1"/>
  <c r="AL146" i="1"/>
  <c r="AG146" i="1"/>
  <c r="AE146" i="1"/>
  <c r="AC146" i="1"/>
  <c r="AA146" i="1"/>
  <c r="Y146" i="1"/>
  <c r="W146" i="1"/>
  <c r="M146" i="1"/>
  <c r="J146" i="1"/>
  <c r="D146" i="1"/>
  <c r="BF145" i="1"/>
  <c r="BG145" i="1" s="1"/>
  <c r="AZ145" i="1"/>
  <c r="AX144" i="1"/>
  <c r="AV144" i="1"/>
  <c r="AT144" i="1"/>
  <c r="AR144" i="1"/>
  <c r="AP144" i="1"/>
  <c r="AN144" i="1"/>
  <c r="AL144" i="1"/>
  <c r="AG144" i="1"/>
  <c r="AE144" i="1"/>
  <c r="AC144" i="1"/>
  <c r="AA144" i="1"/>
  <c r="Y144" i="1"/>
  <c r="W144" i="1"/>
  <c r="M144" i="1"/>
  <c r="J144" i="1"/>
  <c r="D144" i="1"/>
  <c r="BG143" i="1"/>
  <c r="BF143" i="1"/>
  <c r="AZ143" i="1"/>
  <c r="AX142" i="1"/>
  <c r="AV142" i="1"/>
  <c r="AT142" i="1"/>
  <c r="AR142" i="1"/>
  <c r="AP142" i="1"/>
  <c r="AN142" i="1"/>
  <c r="AL142" i="1"/>
  <c r="AG142" i="1"/>
  <c r="AE142" i="1"/>
  <c r="AC142" i="1"/>
  <c r="AA142" i="1"/>
  <c r="Y142" i="1"/>
  <c r="W142" i="1"/>
  <c r="M142" i="1"/>
  <c r="J142" i="1"/>
  <c r="D142" i="1"/>
  <c r="BF141" i="1"/>
  <c r="AZ141" i="1"/>
  <c r="BG141" i="1" s="1"/>
  <c r="AX140" i="1"/>
  <c r="AV140" i="1"/>
  <c r="AT140" i="1"/>
  <c r="AR140" i="1"/>
  <c r="AP140" i="1"/>
  <c r="AN140" i="1"/>
  <c r="AL140" i="1"/>
  <c r="AG140" i="1"/>
  <c r="AE140" i="1"/>
  <c r="AC140" i="1"/>
  <c r="AA140" i="1"/>
  <c r="Y140" i="1"/>
  <c r="W140" i="1"/>
  <c r="M140" i="1"/>
  <c r="J140" i="1"/>
  <c r="D140" i="1"/>
  <c r="BF139" i="1"/>
  <c r="AZ139" i="1"/>
  <c r="BG139" i="1" s="1"/>
  <c r="AX138" i="1"/>
  <c r="AV138" i="1"/>
  <c r="AT138" i="1"/>
  <c r="AR138" i="1"/>
  <c r="AP138" i="1"/>
  <c r="AN138" i="1"/>
  <c r="AL138" i="1"/>
  <c r="AG138" i="1"/>
  <c r="AE138" i="1"/>
  <c r="AC138" i="1"/>
  <c r="AA138" i="1"/>
  <c r="Y138" i="1"/>
  <c r="W138" i="1"/>
  <c r="M138" i="1"/>
  <c r="J138" i="1"/>
  <c r="D138" i="1"/>
  <c r="BF137" i="1"/>
  <c r="AZ137" i="1"/>
  <c r="BG137" i="1" s="1"/>
  <c r="BG136" i="1"/>
  <c r="BF136" i="1"/>
  <c r="AZ136" i="1"/>
  <c r="BG135" i="1"/>
  <c r="BF135" i="1"/>
  <c r="AZ135" i="1"/>
  <c r="BF134" i="1"/>
  <c r="AZ134" i="1"/>
  <c r="BG134" i="1" s="1"/>
  <c r="AX133" i="1"/>
  <c r="AV133" i="1"/>
  <c r="AT133" i="1"/>
  <c r="AR133" i="1"/>
  <c r="AP133" i="1"/>
  <c r="AN133" i="1"/>
  <c r="AL133" i="1"/>
  <c r="AG133" i="1"/>
  <c r="AE133" i="1"/>
  <c r="AC133" i="1"/>
  <c r="AA133" i="1"/>
  <c r="Y133" i="1"/>
  <c r="W133" i="1"/>
  <c r="M133" i="1"/>
  <c r="J133" i="1"/>
  <c r="D133" i="1"/>
  <c r="BF132" i="1"/>
  <c r="BG132" i="1" s="1"/>
  <c r="AZ132" i="1"/>
  <c r="AX131" i="1"/>
  <c r="AV131" i="1"/>
  <c r="AT131" i="1"/>
  <c r="AR131" i="1"/>
  <c r="AP131" i="1"/>
  <c r="AN131" i="1"/>
  <c r="AL131" i="1"/>
  <c r="AG131" i="1"/>
  <c r="AE131" i="1"/>
  <c r="AC131" i="1"/>
  <c r="AA131" i="1"/>
  <c r="Y131" i="1"/>
  <c r="W131" i="1"/>
  <c r="M131" i="1"/>
  <c r="J131" i="1"/>
  <c r="D131" i="1"/>
  <c r="BG130" i="1"/>
  <c r="BF130" i="1"/>
  <c r="AZ130" i="1"/>
  <c r="AX129" i="1"/>
  <c r="AV129" i="1"/>
  <c r="AT129" i="1"/>
  <c r="AR129" i="1"/>
  <c r="AP129" i="1"/>
  <c r="AN129" i="1"/>
  <c r="AL129" i="1"/>
  <c r="AG129" i="1"/>
  <c r="AE129" i="1"/>
  <c r="AC129" i="1"/>
  <c r="AA129" i="1"/>
  <c r="Y129" i="1"/>
  <c r="W129" i="1"/>
  <c r="M129" i="1"/>
  <c r="J129" i="1"/>
  <c r="D129" i="1"/>
  <c r="BF128" i="1"/>
  <c r="AZ128" i="1"/>
  <c r="BG128" i="1" s="1"/>
  <c r="AX127" i="1"/>
  <c r="AV127" i="1"/>
  <c r="AT127" i="1"/>
  <c r="AR127" i="1"/>
  <c r="AP127" i="1"/>
  <c r="AN127" i="1"/>
  <c r="AL127" i="1"/>
  <c r="AG127" i="1"/>
  <c r="AE127" i="1"/>
  <c r="AC127" i="1"/>
  <c r="AA127" i="1"/>
  <c r="Y127" i="1"/>
  <c r="W127" i="1"/>
  <c r="M127" i="1"/>
  <c r="J127" i="1"/>
  <c r="D127" i="1"/>
  <c r="BF126" i="1"/>
  <c r="AZ126" i="1"/>
  <c r="BG126" i="1" s="1"/>
  <c r="AX125" i="1"/>
  <c r="AV125" i="1"/>
  <c r="AT125" i="1"/>
  <c r="AR125" i="1"/>
  <c r="AP125" i="1"/>
  <c r="AN125" i="1"/>
  <c r="AL125" i="1"/>
  <c r="AG125" i="1"/>
  <c r="AE125" i="1"/>
  <c r="AC125" i="1"/>
  <c r="AA125" i="1"/>
  <c r="Y125" i="1"/>
  <c r="W125" i="1"/>
  <c r="M125" i="1"/>
  <c r="J125" i="1"/>
  <c r="D125" i="1"/>
  <c r="BF124" i="1"/>
  <c r="AZ124" i="1"/>
  <c r="BG124" i="1" s="1"/>
  <c r="AX123" i="1"/>
  <c r="AV123" i="1"/>
  <c r="AT123" i="1"/>
  <c r="AR123" i="1"/>
  <c r="AP123" i="1"/>
  <c r="AN123" i="1"/>
  <c r="AL123" i="1"/>
  <c r="AG123" i="1"/>
  <c r="AE123" i="1"/>
  <c r="AC123" i="1"/>
  <c r="AA123" i="1"/>
  <c r="Y123" i="1"/>
  <c r="W123" i="1"/>
  <c r="M123" i="1"/>
  <c r="J123" i="1"/>
  <c r="D123" i="1"/>
  <c r="BG122" i="1"/>
  <c r="BF122" i="1"/>
  <c r="AZ122" i="1"/>
  <c r="BG121" i="1"/>
  <c r="BF121" i="1"/>
  <c r="AZ121" i="1"/>
  <c r="BF120" i="1"/>
  <c r="AZ120" i="1"/>
  <c r="BG120" i="1" s="1"/>
  <c r="BF119" i="1"/>
  <c r="BG119" i="1" s="1"/>
  <c r="AZ119" i="1"/>
  <c r="BG118" i="1"/>
  <c r="BF118" i="1"/>
  <c r="AZ118" i="1"/>
  <c r="BF117" i="1"/>
  <c r="AZ117" i="1"/>
  <c r="BG117" i="1" s="1"/>
  <c r="BF116" i="1"/>
  <c r="AZ116" i="1"/>
  <c r="BG116" i="1" s="1"/>
  <c r="BF115" i="1"/>
  <c r="AZ115" i="1"/>
  <c r="BG115" i="1" s="1"/>
  <c r="BG114" i="1"/>
  <c r="BF114" i="1"/>
  <c r="AZ114" i="1"/>
  <c r="AX113" i="1"/>
  <c r="AV113" i="1"/>
  <c r="AT113" i="1"/>
  <c r="AR113" i="1"/>
  <c r="AP113" i="1"/>
  <c r="AN113" i="1"/>
  <c r="AL113" i="1"/>
  <c r="AG113" i="1"/>
  <c r="AE113" i="1"/>
  <c r="AC113" i="1"/>
  <c r="AA113" i="1"/>
  <c r="Y113" i="1"/>
  <c r="W113" i="1"/>
  <c r="M113" i="1"/>
  <c r="J113" i="1"/>
  <c r="D113" i="1"/>
  <c r="BG112" i="1"/>
  <c r="BF112" i="1"/>
  <c r="AZ112" i="1"/>
  <c r="BF111" i="1"/>
  <c r="AZ111" i="1"/>
  <c r="BG111" i="1" s="1"/>
  <c r="D111" i="1"/>
  <c r="AX110" i="1"/>
  <c r="AV110" i="1"/>
  <c r="AT110" i="1"/>
  <c r="AR110" i="1"/>
  <c r="AP110" i="1"/>
  <c r="AN110" i="1"/>
  <c r="AL110" i="1"/>
  <c r="AG110" i="1"/>
  <c r="AE110" i="1"/>
  <c r="AC110" i="1"/>
  <c r="AA110" i="1"/>
  <c r="Y110" i="1"/>
  <c r="W110" i="1"/>
  <c r="M110" i="1"/>
  <c r="J110" i="1"/>
  <c r="D110" i="1"/>
  <c r="BG109" i="1"/>
  <c r="BF109" i="1"/>
  <c r="AZ109" i="1"/>
  <c r="BG108" i="1"/>
  <c r="BF108" i="1"/>
  <c r="AZ108" i="1"/>
  <c r="BF107" i="1"/>
  <c r="AZ107" i="1"/>
  <c r="BG107" i="1" s="1"/>
  <c r="BF106" i="1"/>
  <c r="BG106" i="1" s="1"/>
  <c r="AZ106" i="1"/>
  <c r="BG105" i="1"/>
  <c r="BG152" i="1" s="1"/>
  <c r="BF105" i="1"/>
  <c r="BF152" i="1" s="1"/>
  <c r="AZ105" i="1"/>
  <c r="AZ152" i="1" s="1"/>
  <c r="AX104" i="1"/>
  <c r="AV104" i="1"/>
  <c r="AT104" i="1"/>
  <c r="AR104" i="1"/>
  <c r="AP104" i="1"/>
  <c r="AN104" i="1"/>
  <c r="AL104" i="1"/>
  <c r="AG104" i="1"/>
  <c r="AE104" i="1"/>
  <c r="AC104" i="1"/>
  <c r="AA104" i="1"/>
  <c r="Y104" i="1"/>
  <c r="W104" i="1"/>
  <c r="M104" i="1"/>
  <c r="J104" i="1"/>
  <c r="D104" i="1"/>
  <c r="AY93" i="1"/>
  <c r="AQ93" i="1"/>
  <c r="AM93" i="1"/>
  <c r="BJ79" i="1" s="1"/>
  <c r="BK79" i="1" s="1"/>
  <c r="AJ93" i="1"/>
  <c r="AD93" i="1"/>
  <c r="Z93" i="1"/>
  <c r="BJ71" i="1" s="1"/>
  <c r="BK71" i="1" s="1"/>
  <c r="V93" i="1"/>
  <c r="R93" i="1"/>
  <c r="P93" i="1"/>
  <c r="BJ63" i="1" s="1"/>
  <c r="BK63" i="1" s="1"/>
  <c r="N93" i="1"/>
  <c r="H93" i="1"/>
  <c r="F93" i="1"/>
  <c r="BJ55" i="1" s="1"/>
  <c r="BK55" i="1" s="1"/>
  <c r="AY92" i="1"/>
  <c r="AW92" i="1"/>
  <c r="AW93" i="1" s="1"/>
  <c r="BJ84" i="1" s="1"/>
  <c r="BK84" i="1" s="1"/>
  <c r="AU92" i="1"/>
  <c r="AU93" i="1" s="1"/>
  <c r="BJ83" i="1" s="1"/>
  <c r="BK83" i="1" s="1"/>
  <c r="AS92" i="1"/>
  <c r="AS93" i="1" s="1"/>
  <c r="BJ82" i="1" s="1"/>
  <c r="BK82" i="1" s="1"/>
  <c r="AQ92" i="1"/>
  <c r="AO92" i="1"/>
  <c r="AO93" i="1" s="1"/>
  <c r="BJ80" i="1" s="1"/>
  <c r="BK80" i="1" s="1"/>
  <c r="AM92" i="1"/>
  <c r="AK92" i="1"/>
  <c r="AK93" i="1" s="1"/>
  <c r="BJ78" i="1" s="1"/>
  <c r="BK78" i="1" s="1"/>
  <c r="AJ92" i="1"/>
  <c r="AI92" i="1"/>
  <c r="AI93" i="1" s="1"/>
  <c r="BJ76" i="1" s="1"/>
  <c r="BK76" i="1" s="1"/>
  <c r="AH92" i="1"/>
  <c r="AH93" i="1" s="1"/>
  <c r="BJ75" i="1" s="1"/>
  <c r="BK75" i="1" s="1"/>
  <c r="AF92" i="1"/>
  <c r="AF93" i="1" s="1"/>
  <c r="BJ74" i="1" s="1"/>
  <c r="BK74" i="1" s="1"/>
  <c r="AD92" i="1"/>
  <c r="AB92" i="1"/>
  <c r="AB93" i="1" s="1"/>
  <c r="BJ72" i="1" s="1"/>
  <c r="BK72" i="1" s="1"/>
  <c r="Z92" i="1"/>
  <c r="X92" i="1"/>
  <c r="X93" i="1" s="1"/>
  <c r="BJ70" i="1" s="1"/>
  <c r="BK70" i="1" s="1"/>
  <c r="V92" i="1"/>
  <c r="U92" i="1"/>
  <c r="U93" i="1" s="1"/>
  <c r="BJ68" i="1" s="1"/>
  <c r="BK68" i="1" s="1"/>
  <c r="T92" i="1"/>
  <c r="T93" i="1" s="1"/>
  <c r="BJ67" i="1" s="1"/>
  <c r="BK67" i="1" s="1"/>
  <c r="S92" i="1"/>
  <c r="S93" i="1" s="1"/>
  <c r="BJ66" i="1" s="1"/>
  <c r="BK66" i="1" s="1"/>
  <c r="R92" i="1"/>
  <c r="Q92" i="1"/>
  <c r="Q93" i="1" s="1"/>
  <c r="BJ64" i="1" s="1"/>
  <c r="BK64" i="1" s="1"/>
  <c r="P92" i="1"/>
  <c r="O92" i="1"/>
  <c r="O93" i="1" s="1"/>
  <c r="BJ62" i="1" s="1"/>
  <c r="BK62" i="1" s="1"/>
  <c r="N92" i="1"/>
  <c r="L92" i="1"/>
  <c r="L93" i="1" s="1"/>
  <c r="BJ60" i="1" s="1"/>
  <c r="BK60" i="1" s="1"/>
  <c r="K92" i="1"/>
  <c r="K93" i="1" s="1"/>
  <c r="BJ59" i="1" s="1"/>
  <c r="BK59" i="1" s="1"/>
  <c r="I92" i="1"/>
  <c r="I93" i="1" s="1"/>
  <c r="BJ58" i="1" s="1"/>
  <c r="BK58" i="1" s="1"/>
  <c r="H92" i="1"/>
  <c r="G92" i="1"/>
  <c r="G93" i="1" s="1"/>
  <c r="BJ56" i="1" s="1"/>
  <c r="BK56" i="1" s="1"/>
  <c r="F92" i="1"/>
  <c r="E92" i="1"/>
  <c r="E93" i="1" s="1"/>
  <c r="BJ54" i="1" s="1"/>
  <c r="AZ91" i="1"/>
  <c r="AZ90" i="1"/>
  <c r="AZ89" i="1"/>
  <c r="BI88" i="1"/>
  <c r="BH88" i="1"/>
  <c r="BA88" i="1"/>
  <c r="AZ88" i="1"/>
  <c r="BI87" i="1"/>
  <c r="BH87" i="1"/>
  <c r="BC87" i="1"/>
  <c r="BC88" i="1" s="1"/>
  <c r="BA87" i="1"/>
  <c r="BI86" i="1"/>
  <c r="BH86" i="1"/>
  <c r="BE86" i="1"/>
  <c r="BD86" i="1"/>
  <c r="BD87" i="1" s="1"/>
  <c r="BD88" i="1" s="1"/>
  <c r="BC86" i="1"/>
  <c r="BB86" i="1"/>
  <c r="BB87" i="1" s="1"/>
  <c r="BB88" i="1" s="1"/>
  <c r="BA86" i="1"/>
  <c r="AY86" i="1"/>
  <c r="AY153" i="1" s="1"/>
  <c r="AX153" i="1" s="1"/>
  <c r="AW86" i="1"/>
  <c r="AW153" i="1" s="1"/>
  <c r="AV153" i="1" s="1"/>
  <c r="AU86" i="1"/>
  <c r="AU153" i="1" s="1"/>
  <c r="AS86" i="1"/>
  <c r="AS153" i="1" s="1"/>
  <c r="AR153" i="1" s="1"/>
  <c r="AQ86" i="1"/>
  <c r="AQ153" i="1" s="1"/>
  <c r="AP153" i="1" s="1"/>
  <c r="AO86" i="1"/>
  <c r="AO153" i="1" s="1"/>
  <c r="AN153" i="1" s="1"/>
  <c r="AM86" i="1"/>
  <c r="AM153" i="1" s="1"/>
  <c r="AK86" i="1"/>
  <c r="AK153" i="1" s="1"/>
  <c r="AJ86" i="1"/>
  <c r="AJ153" i="1" s="1"/>
  <c r="AI86" i="1"/>
  <c r="AI97" i="1" s="1"/>
  <c r="AH86" i="1"/>
  <c r="AH153" i="1" s="1"/>
  <c r="AF86" i="1"/>
  <c r="AF153" i="1" s="1"/>
  <c r="AE153" i="1" s="1"/>
  <c r="AD86" i="1"/>
  <c r="AD153" i="1" s="1"/>
  <c r="AC153" i="1" s="1"/>
  <c r="AB86" i="1"/>
  <c r="AB153" i="1" s="1"/>
  <c r="AA153" i="1" s="1"/>
  <c r="Z86" i="1"/>
  <c r="Z153" i="1" s="1"/>
  <c r="Y153" i="1" s="1"/>
  <c r="X86" i="1"/>
  <c r="X153" i="1" s="1"/>
  <c r="W153" i="1" s="1"/>
  <c r="V86" i="1"/>
  <c r="V153" i="1" s="1"/>
  <c r="U86" i="1"/>
  <c r="U153" i="1" s="1"/>
  <c r="T86" i="1"/>
  <c r="T153" i="1" s="1"/>
  <c r="S86" i="1"/>
  <c r="S153" i="1" s="1"/>
  <c r="R86" i="1"/>
  <c r="R153" i="1" s="1"/>
  <c r="Q86" i="1"/>
  <c r="Q153" i="1" s="1"/>
  <c r="P86" i="1"/>
  <c r="P153" i="1" s="1"/>
  <c r="O86" i="1"/>
  <c r="O153" i="1" s="1"/>
  <c r="O159" i="1" s="1"/>
  <c r="BJ115" i="1" s="1"/>
  <c r="BK115" i="1" s="1"/>
  <c r="N86" i="1"/>
  <c r="N153" i="1" s="1"/>
  <c r="L86" i="1"/>
  <c r="L97" i="1" s="1"/>
  <c r="K86" i="1"/>
  <c r="K153" i="1" s="1"/>
  <c r="I86" i="1"/>
  <c r="I153" i="1" s="1"/>
  <c r="H86" i="1"/>
  <c r="H153" i="1" s="1"/>
  <c r="G86" i="1"/>
  <c r="G153" i="1" s="1"/>
  <c r="G159" i="1" s="1"/>
  <c r="BK107" i="1" s="1"/>
  <c r="F86" i="1"/>
  <c r="F153" i="1" s="1"/>
  <c r="E86" i="1"/>
  <c r="E153" i="1" s="1"/>
  <c r="D153" i="1" s="1"/>
  <c r="BJ85" i="1"/>
  <c r="BK85" i="1" s="1"/>
  <c r="BF85" i="1"/>
  <c r="BG85" i="1" s="1"/>
  <c r="AZ85" i="1"/>
  <c r="BF84" i="1"/>
  <c r="AZ84" i="1"/>
  <c r="BG84" i="1" s="1"/>
  <c r="BF83" i="1"/>
  <c r="BG83" i="1" s="1"/>
  <c r="AZ83" i="1"/>
  <c r="BG82" i="1"/>
  <c r="BF82" i="1"/>
  <c r="AZ82" i="1"/>
  <c r="BJ81" i="1"/>
  <c r="BK81" i="1" s="1"/>
  <c r="BF81" i="1"/>
  <c r="AZ81" i="1"/>
  <c r="BG81" i="1" s="1"/>
  <c r="BF80" i="1"/>
  <c r="AZ80" i="1"/>
  <c r="BG80" i="1" s="1"/>
  <c r="BF79" i="1"/>
  <c r="AZ79" i="1"/>
  <c r="BG79" i="1" s="1"/>
  <c r="BG78" i="1"/>
  <c r="BF78" i="1"/>
  <c r="AZ78" i="1"/>
  <c r="BJ77" i="1"/>
  <c r="BK77" i="1" s="1"/>
  <c r="BG77" i="1"/>
  <c r="BF77" i="1"/>
  <c r="AZ77" i="1"/>
  <c r="BF76" i="1"/>
  <c r="AZ76" i="1"/>
  <c r="BG76" i="1" s="1"/>
  <c r="BF75" i="1"/>
  <c r="BG75" i="1" s="1"/>
  <c r="AZ75" i="1"/>
  <c r="BG74" i="1"/>
  <c r="BF74" i="1"/>
  <c r="AZ74" i="1"/>
  <c r="BJ73" i="1"/>
  <c r="BK73" i="1" s="1"/>
  <c r="BF73" i="1"/>
  <c r="AZ73" i="1"/>
  <c r="BG73" i="1" s="1"/>
  <c r="BF72" i="1"/>
  <c r="AZ72" i="1"/>
  <c r="BG72" i="1" s="1"/>
  <c r="BF71" i="1"/>
  <c r="AZ71" i="1"/>
  <c r="BG71" i="1" s="1"/>
  <c r="BG70" i="1"/>
  <c r="BF70" i="1"/>
  <c r="AZ70" i="1"/>
  <c r="BJ69" i="1"/>
  <c r="BK69" i="1" s="1"/>
  <c r="BG69" i="1"/>
  <c r="BF69" i="1"/>
  <c r="AZ69" i="1"/>
  <c r="BF68" i="1"/>
  <c r="AZ68" i="1"/>
  <c r="BG68" i="1" s="1"/>
  <c r="BF67" i="1"/>
  <c r="BG67" i="1" s="1"/>
  <c r="AZ67" i="1"/>
  <c r="BF66" i="1"/>
  <c r="BG66" i="1" s="1"/>
  <c r="AZ66" i="1"/>
  <c r="BJ65" i="1"/>
  <c r="BK65" i="1" s="1"/>
  <c r="BF65" i="1"/>
  <c r="AZ65" i="1"/>
  <c r="BG65" i="1" s="1"/>
  <c r="BF64" i="1"/>
  <c r="AZ64" i="1"/>
  <c r="BG64" i="1" s="1"/>
  <c r="BF63" i="1"/>
  <c r="AZ63" i="1"/>
  <c r="BG63" i="1" s="1"/>
  <c r="BG62" i="1"/>
  <c r="BF62" i="1"/>
  <c r="AZ62" i="1"/>
  <c r="BJ61" i="1"/>
  <c r="BK61" i="1" s="1"/>
  <c r="BG61" i="1"/>
  <c r="BF61" i="1"/>
  <c r="AZ61" i="1"/>
  <c r="BF60" i="1"/>
  <c r="AZ60" i="1"/>
  <c r="BG60" i="1" s="1"/>
  <c r="BF59" i="1"/>
  <c r="BG59" i="1" s="1"/>
  <c r="AZ59" i="1"/>
  <c r="BF58" i="1"/>
  <c r="AZ58" i="1"/>
  <c r="BG58" i="1" s="1"/>
  <c r="BJ57" i="1"/>
  <c r="BK57" i="1" s="1"/>
  <c r="BF57" i="1"/>
  <c r="AZ57" i="1"/>
  <c r="BG57" i="1" s="1"/>
  <c r="BF56" i="1"/>
  <c r="AZ56" i="1"/>
  <c r="BG56" i="1" s="1"/>
  <c r="BF55" i="1"/>
  <c r="BF86" i="1" s="1"/>
  <c r="AZ55" i="1"/>
  <c r="BG55" i="1" s="1"/>
  <c r="BG54" i="1"/>
  <c r="BF54" i="1"/>
  <c r="AZ54" i="1"/>
  <c r="AZ86" i="1" s="1"/>
  <c r="BJ50" i="1"/>
  <c r="AY43" i="1"/>
  <c r="BJ35" i="1" s="1"/>
  <c r="BK35" i="1" s="1"/>
  <c r="AW43" i="1"/>
  <c r="BJ34" i="1" s="1"/>
  <c r="BK34" i="1" s="1"/>
  <c r="AS43" i="1"/>
  <c r="BJ32" i="1" s="1"/>
  <c r="BK32" i="1" s="1"/>
  <c r="AJ43" i="1"/>
  <c r="BJ27" i="1" s="1"/>
  <c r="BK27" i="1" s="1"/>
  <c r="AI43" i="1"/>
  <c r="BJ26" i="1" s="1"/>
  <c r="BK26" i="1" s="1"/>
  <c r="AF43" i="1"/>
  <c r="BJ24" i="1" s="1"/>
  <c r="BK24" i="1" s="1"/>
  <c r="V43" i="1"/>
  <c r="BJ19" i="1" s="1"/>
  <c r="BK19" i="1" s="1"/>
  <c r="U43" i="1"/>
  <c r="BJ18" i="1" s="1"/>
  <c r="BK18" i="1" s="1"/>
  <c r="S43" i="1"/>
  <c r="BJ16" i="1" s="1"/>
  <c r="BK16" i="1" s="1"/>
  <c r="N43" i="1"/>
  <c r="BJ11" i="1" s="1"/>
  <c r="BK11" i="1" s="1"/>
  <c r="L43" i="1"/>
  <c r="I43" i="1"/>
  <c r="BJ8" i="1" s="1"/>
  <c r="BK8" i="1" s="1"/>
  <c r="AY42" i="1"/>
  <c r="AW42" i="1"/>
  <c r="AU42" i="1"/>
  <c r="AU43" i="1" s="1"/>
  <c r="BJ33" i="1" s="1"/>
  <c r="BK33" i="1" s="1"/>
  <c r="AS42" i="1"/>
  <c r="AQ42" i="1"/>
  <c r="AQ43" i="1" s="1"/>
  <c r="BJ31" i="1" s="1"/>
  <c r="BK31" i="1" s="1"/>
  <c r="AO42" i="1"/>
  <c r="AO43" i="1" s="1"/>
  <c r="BJ30" i="1" s="1"/>
  <c r="BK30" i="1" s="1"/>
  <c r="AM42" i="1"/>
  <c r="AM43" i="1" s="1"/>
  <c r="BJ29" i="1" s="1"/>
  <c r="BK29" i="1" s="1"/>
  <c r="AK42" i="1"/>
  <c r="AK43" i="1" s="1"/>
  <c r="BJ28" i="1" s="1"/>
  <c r="BK28" i="1" s="1"/>
  <c r="AJ42" i="1"/>
  <c r="AI42" i="1"/>
  <c r="AH42" i="1"/>
  <c r="AH43" i="1" s="1"/>
  <c r="BJ25" i="1" s="1"/>
  <c r="BK25" i="1" s="1"/>
  <c r="AF42" i="1"/>
  <c r="AD42" i="1"/>
  <c r="AD43" i="1" s="1"/>
  <c r="BJ23" i="1" s="1"/>
  <c r="BK23" i="1" s="1"/>
  <c r="AB42" i="1"/>
  <c r="AB43" i="1" s="1"/>
  <c r="BJ22" i="1" s="1"/>
  <c r="BK22" i="1" s="1"/>
  <c r="Z42" i="1"/>
  <c r="Z43" i="1" s="1"/>
  <c r="BJ21" i="1" s="1"/>
  <c r="BK21" i="1" s="1"/>
  <c r="X42" i="1"/>
  <c r="X43" i="1" s="1"/>
  <c r="BJ20" i="1" s="1"/>
  <c r="BK20" i="1" s="1"/>
  <c r="V42" i="1"/>
  <c r="U42" i="1"/>
  <c r="T42" i="1"/>
  <c r="T43" i="1" s="1"/>
  <c r="BJ17" i="1" s="1"/>
  <c r="BK17" i="1" s="1"/>
  <c r="S42" i="1"/>
  <c r="R42" i="1"/>
  <c r="R43" i="1" s="1"/>
  <c r="BJ15" i="1" s="1"/>
  <c r="BK15" i="1" s="1"/>
  <c r="Q42" i="1"/>
  <c r="Q43" i="1" s="1"/>
  <c r="BJ14" i="1" s="1"/>
  <c r="BK14" i="1" s="1"/>
  <c r="P42" i="1"/>
  <c r="P43" i="1" s="1"/>
  <c r="BJ13" i="1" s="1"/>
  <c r="BK13" i="1" s="1"/>
  <c r="O42" i="1"/>
  <c r="O43" i="1" s="1"/>
  <c r="BJ12" i="1" s="1"/>
  <c r="BK12" i="1" s="1"/>
  <c r="N42" i="1"/>
  <c r="L42" i="1"/>
  <c r="K42" i="1"/>
  <c r="K43" i="1" s="1"/>
  <c r="BJ9" i="1" s="1"/>
  <c r="BK9" i="1" s="1"/>
  <c r="I42" i="1"/>
  <c r="H42" i="1"/>
  <c r="H43" i="1" s="1"/>
  <c r="BJ7" i="1" s="1"/>
  <c r="BK7" i="1" s="1"/>
  <c r="G42" i="1"/>
  <c r="G43" i="1" s="1"/>
  <c r="BJ6" i="1" s="1"/>
  <c r="BK6" i="1" s="1"/>
  <c r="F42" i="1"/>
  <c r="F43" i="1" s="1"/>
  <c r="BJ5" i="1" s="1"/>
  <c r="BK5" i="1" s="1"/>
  <c r="E42" i="1"/>
  <c r="E43" i="1" s="1"/>
  <c r="BJ4" i="1" s="1"/>
  <c r="AZ41" i="1"/>
  <c r="AZ40" i="1"/>
  <c r="AZ39" i="1"/>
  <c r="BD38" i="1"/>
  <c r="AZ38" i="1"/>
  <c r="BI36" i="1"/>
  <c r="BI38" i="1" s="1"/>
  <c r="BH36" i="1"/>
  <c r="BH38" i="1" s="1"/>
  <c r="BE36" i="1"/>
  <c r="BE38" i="1" s="1"/>
  <c r="BD36" i="1"/>
  <c r="BC36" i="1"/>
  <c r="BC38" i="1" s="1"/>
  <c r="BB36" i="1"/>
  <c r="BB38" i="1" s="1"/>
  <c r="BA36" i="1"/>
  <c r="BA38" i="1" s="1"/>
  <c r="AY36" i="1"/>
  <c r="AY97" i="1" s="1"/>
  <c r="AW36" i="1"/>
  <c r="AU36" i="1"/>
  <c r="AU97" i="1" s="1"/>
  <c r="AS36" i="1"/>
  <c r="AS97" i="1" s="1"/>
  <c r="AQ36" i="1"/>
  <c r="AQ97" i="1" s="1"/>
  <c r="AO36" i="1"/>
  <c r="AO97" i="1" s="1"/>
  <c r="AM36" i="1"/>
  <c r="AM97" i="1" s="1"/>
  <c r="AK36" i="1"/>
  <c r="AK97" i="1" s="1"/>
  <c r="AJ36" i="1"/>
  <c r="AJ97" i="1" s="1"/>
  <c r="AI36" i="1"/>
  <c r="AH36" i="1"/>
  <c r="AH97" i="1" s="1"/>
  <c r="AF36" i="1"/>
  <c r="AF97" i="1" s="1"/>
  <c r="AD36" i="1"/>
  <c r="AD97" i="1" s="1"/>
  <c r="AB36" i="1"/>
  <c r="AB97" i="1" s="1"/>
  <c r="Z36" i="1"/>
  <c r="Z97" i="1" s="1"/>
  <c r="X36" i="1"/>
  <c r="X97" i="1" s="1"/>
  <c r="V36" i="1"/>
  <c r="V97" i="1" s="1"/>
  <c r="U36" i="1"/>
  <c r="T36" i="1"/>
  <c r="T97" i="1" s="1"/>
  <c r="S36" i="1"/>
  <c r="S97" i="1" s="1"/>
  <c r="R36" i="1"/>
  <c r="R97" i="1" s="1"/>
  <c r="Q36" i="1"/>
  <c r="Q97" i="1" s="1"/>
  <c r="P36" i="1"/>
  <c r="P97" i="1" s="1"/>
  <c r="O36" i="1"/>
  <c r="O97" i="1" s="1"/>
  <c r="N36" i="1"/>
  <c r="N97" i="1" s="1"/>
  <c r="L36" i="1"/>
  <c r="K36" i="1"/>
  <c r="K97" i="1" s="1"/>
  <c r="I36" i="1"/>
  <c r="I97" i="1" s="1"/>
  <c r="H36" i="1"/>
  <c r="H97" i="1" s="1"/>
  <c r="G36" i="1"/>
  <c r="G97" i="1" s="1"/>
  <c r="F36" i="1"/>
  <c r="F97" i="1" s="1"/>
  <c r="E36" i="1"/>
  <c r="E97" i="1" s="1"/>
  <c r="BF35" i="1"/>
  <c r="AZ35" i="1"/>
  <c r="BG35" i="1" s="1"/>
  <c r="BG34" i="1"/>
  <c r="BF34" i="1"/>
  <c r="AZ34" i="1"/>
  <c r="BF33" i="1"/>
  <c r="BG33" i="1" s="1"/>
  <c r="AZ33" i="1"/>
  <c r="BF32" i="1"/>
  <c r="AZ32" i="1"/>
  <c r="BG32" i="1" s="1"/>
  <c r="BF31" i="1"/>
  <c r="BG31" i="1" s="1"/>
  <c r="AZ31" i="1"/>
  <c r="BF30" i="1"/>
  <c r="AZ30" i="1"/>
  <c r="BG30" i="1" s="1"/>
  <c r="BF29" i="1"/>
  <c r="AZ29" i="1"/>
  <c r="BG29" i="1" s="1"/>
  <c r="BF28" i="1"/>
  <c r="AZ28" i="1"/>
  <c r="BG28" i="1" s="1"/>
  <c r="BF27" i="1"/>
  <c r="AZ27" i="1"/>
  <c r="BG27" i="1" s="1"/>
  <c r="BG26" i="1"/>
  <c r="BF26" i="1"/>
  <c r="AZ26" i="1"/>
  <c r="BF25" i="1"/>
  <c r="BG25" i="1" s="1"/>
  <c r="AZ25" i="1"/>
  <c r="BF24" i="1"/>
  <c r="AZ24" i="1"/>
  <c r="BG24" i="1" s="1"/>
  <c r="BF23" i="1"/>
  <c r="BG23" i="1" s="1"/>
  <c r="AZ23" i="1"/>
  <c r="BF22" i="1"/>
  <c r="AZ22" i="1"/>
  <c r="BG22" i="1" s="1"/>
  <c r="BF21" i="1"/>
  <c r="AZ21" i="1"/>
  <c r="BG21" i="1" s="1"/>
  <c r="BF20" i="1"/>
  <c r="AZ20" i="1"/>
  <c r="BG20" i="1" s="1"/>
  <c r="BF19" i="1"/>
  <c r="AZ19" i="1"/>
  <c r="BG19" i="1" s="1"/>
  <c r="BG18" i="1"/>
  <c r="BF18" i="1"/>
  <c r="AZ18" i="1"/>
  <c r="BF17" i="1"/>
  <c r="BG17" i="1" s="1"/>
  <c r="AZ17" i="1"/>
  <c r="BF16" i="1"/>
  <c r="AZ16" i="1"/>
  <c r="BG16" i="1" s="1"/>
  <c r="BF15" i="1"/>
  <c r="BG15" i="1" s="1"/>
  <c r="AZ15" i="1"/>
  <c r="BF14" i="1"/>
  <c r="AZ14" i="1"/>
  <c r="BG14" i="1" s="1"/>
  <c r="BF13" i="1"/>
  <c r="AZ13" i="1"/>
  <c r="BG13" i="1" s="1"/>
  <c r="BG12" i="1"/>
  <c r="BF12" i="1"/>
  <c r="AZ12" i="1"/>
  <c r="BF11" i="1"/>
  <c r="AZ11" i="1"/>
  <c r="BG11" i="1" s="1"/>
  <c r="BK10" i="1"/>
  <c r="BJ10" i="1"/>
  <c r="BG10" i="1"/>
  <c r="BF10" i="1"/>
  <c r="AZ10" i="1"/>
  <c r="BF9" i="1"/>
  <c r="BG9" i="1" s="1"/>
  <c r="AZ9" i="1"/>
  <c r="BF8" i="1"/>
  <c r="AZ8" i="1"/>
  <c r="BG8" i="1" s="1"/>
  <c r="BF7" i="1"/>
  <c r="BG7" i="1" s="1"/>
  <c r="AZ7" i="1"/>
  <c r="BF6" i="1"/>
  <c r="AZ6" i="1"/>
  <c r="BG6" i="1" s="1"/>
  <c r="BF5" i="1"/>
  <c r="AZ5" i="1"/>
  <c r="BG5" i="1" s="1"/>
  <c r="BF4" i="1"/>
  <c r="BF36" i="1" s="1"/>
  <c r="BF38" i="1" s="1"/>
  <c r="AZ4" i="1"/>
  <c r="BG4" i="1" s="1"/>
  <c r="BA2" i="1"/>
  <c r="EI151" i="6"/>
  <c r="AY155" i="5"/>
  <c r="AY156" i="5"/>
  <c r="AY157" i="5"/>
  <c r="AY158" i="5"/>
  <c r="BA105" i="5"/>
  <c r="AW155" i="5"/>
  <c r="AW156" i="5"/>
  <c r="AW157" i="5"/>
  <c r="AW158" i="5"/>
  <c r="AU155" i="5"/>
  <c r="AU156" i="5"/>
  <c r="AU157" i="5"/>
  <c r="AU158" i="5"/>
  <c r="AS155" i="5"/>
  <c r="AS156" i="5"/>
  <c r="AS157" i="5"/>
  <c r="AS158" i="5"/>
  <c r="AQ155" i="5"/>
  <c r="AQ156" i="5"/>
  <c r="AQ157" i="5"/>
  <c r="AQ158" i="5"/>
  <c r="AO155" i="5"/>
  <c r="AO156" i="5"/>
  <c r="AO157" i="5"/>
  <c r="AO158" i="5"/>
  <c r="AM155" i="5"/>
  <c r="AM156" i="5"/>
  <c r="AM157" i="5"/>
  <c r="AM158" i="5"/>
  <c r="AH155" i="5"/>
  <c r="AH156" i="5"/>
  <c r="AH157" i="5"/>
  <c r="AH158" i="5"/>
  <c r="AF155" i="5"/>
  <c r="AF156" i="5"/>
  <c r="AF157" i="5"/>
  <c r="AF158" i="5"/>
  <c r="AD155" i="5"/>
  <c r="AD156" i="5"/>
  <c r="AD157" i="5"/>
  <c r="AD158" i="5"/>
  <c r="AB155" i="5"/>
  <c r="AB156" i="5"/>
  <c r="AB157" i="5"/>
  <c r="AB158" i="5"/>
  <c r="Z155" i="5"/>
  <c r="Z156" i="5"/>
  <c r="Z157" i="5"/>
  <c r="Z158" i="5"/>
  <c r="X155" i="5"/>
  <c r="X156" i="5"/>
  <c r="X157" i="5"/>
  <c r="X158" i="5"/>
  <c r="N155" i="5"/>
  <c r="N156" i="5"/>
  <c r="N157" i="5"/>
  <c r="N158" i="5"/>
  <c r="K155" i="5"/>
  <c r="K156" i="5"/>
  <c r="K157" i="5"/>
  <c r="K158" i="5"/>
  <c r="N145" i="6"/>
  <c r="N144" i="6"/>
  <c r="AY151" i="5"/>
  <c r="AY149" i="5"/>
  <c r="AY147" i="5"/>
  <c r="AY145" i="5"/>
  <c r="AY143" i="5"/>
  <c r="AY141" i="5"/>
  <c r="AY139" i="5"/>
  <c r="AY134" i="5"/>
  <c r="AY132" i="5"/>
  <c r="AY130" i="5"/>
  <c r="AY128" i="5"/>
  <c r="AY126" i="5"/>
  <c r="AW151" i="5"/>
  <c r="AW149" i="5"/>
  <c r="AW147" i="5"/>
  <c r="AW145" i="5"/>
  <c r="AW143" i="5"/>
  <c r="AW141" i="5"/>
  <c r="AW139" i="5"/>
  <c r="AW134" i="5"/>
  <c r="AW132" i="5"/>
  <c r="AW130" i="5"/>
  <c r="AW128" i="5"/>
  <c r="AW126" i="5"/>
  <c r="AU151" i="5"/>
  <c r="AU149" i="5"/>
  <c r="AU147" i="5"/>
  <c r="AU145" i="5"/>
  <c r="AU143" i="5"/>
  <c r="AU141" i="5"/>
  <c r="AU139" i="5"/>
  <c r="AU134" i="5"/>
  <c r="AU132" i="5"/>
  <c r="AU130" i="5"/>
  <c r="AU128" i="5"/>
  <c r="AU126" i="5"/>
  <c r="AS132" i="5"/>
  <c r="AS130" i="5"/>
  <c r="AS128" i="5"/>
  <c r="AS134" i="5"/>
  <c r="AS139" i="5"/>
  <c r="AS141" i="5"/>
  <c r="AS143" i="5"/>
  <c r="AS145" i="5"/>
  <c r="AS147" i="5"/>
  <c r="AS149" i="5"/>
  <c r="AS151" i="5"/>
  <c r="AQ151" i="5"/>
  <c r="AQ149" i="5"/>
  <c r="AQ147" i="5"/>
  <c r="AQ145" i="5"/>
  <c r="AQ143" i="5"/>
  <c r="AQ141" i="5"/>
  <c r="AQ139" i="5"/>
  <c r="AQ134" i="5"/>
  <c r="AQ132" i="5"/>
  <c r="AQ130" i="5"/>
  <c r="AQ128" i="5"/>
  <c r="AQ126" i="5"/>
  <c r="AQ124" i="5"/>
  <c r="AO139" i="5"/>
  <c r="AO141" i="5"/>
  <c r="AO143" i="5"/>
  <c r="AO145" i="5"/>
  <c r="AO147" i="5"/>
  <c r="AO149" i="5"/>
  <c r="AO151" i="5"/>
  <c r="AM151" i="5"/>
  <c r="AM149" i="5"/>
  <c r="AM147" i="5"/>
  <c r="AM145" i="5"/>
  <c r="AM143" i="5"/>
  <c r="AM141" i="5"/>
  <c r="AO134" i="5"/>
  <c r="AM134" i="5"/>
  <c r="AO132" i="5"/>
  <c r="AO130" i="5"/>
  <c r="AO128" i="5"/>
  <c r="AO126" i="5"/>
  <c r="AO124" i="5"/>
  <c r="AS126" i="5"/>
  <c r="BC153" i="1" l="1"/>
  <c r="AZ153" i="1"/>
  <c r="BA153" i="1"/>
  <c r="BE153" i="1"/>
  <c r="BK4" i="1"/>
  <c r="BK36" i="1" s="1"/>
  <c r="BK38" i="1" s="1"/>
  <c r="BJ36" i="1"/>
  <c r="BJ38" i="1" s="1"/>
  <c r="BF153" i="1"/>
  <c r="BF87" i="1"/>
  <c r="BF88" i="1" s="1"/>
  <c r="E159" i="1"/>
  <c r="X159" i="1"/>
  <c r="AJ159" i="1"/>
  <c r="BJ136" i="1" s="1"/>
  <c r="BK136" i="1" s="1"/>
  <c r="BK54" i="1"/>
  <c r="BK86" i="1" s="1"/>
  <c r="BJ86" i="1"/>
  <c r="AO159" i="1"/>
  <c r="F159" i="1"/>
  <c r="BJ106" i="1" s="1"/>
  <c r="BK106" i="1" s="1"/>
  <c r="Z159" i="1"/>
  <c r="AK159" i="1"/>
  <c r="BJ137" i="1" s="1"/>
  <c r="BK137" i="1" s="1"/>
  <c r="AS159" i="1"/>
  <c r="BG36" i="1"/>
  <c r="BG38" i="1" s="1"/>
  <c r="AT153" i="1"/>
  <c r="AU159" i="1"/>
  <c r="AB159" i="1"/>
  <c r="M153" i="1"/>
  <c r="BJ130" i="1"/>
  <c r="BK130" i="1" s="1"/>
  <c r="AC159" i="1"/>
  <c r="K159" i="1"/>
  <c r="T159" i="1"/>
  <c r="BJ120" i="1" s="1"/>
  <c r="BK120" i="1" s="1"/>
  <c r="BJ132" i="1"/>
  <c r="BK132" i="1" s="1"/>
  <c r="AE159" i="1"/>
  <c r="BG86" i="1"/>
  <c r="BG87" i="1" s="1"/>
  <c r="BG88" i="1" s="1"/>
  <c r="AL153" i="1"/>
  <c r="AM159" i="1"/>
  <c r="AW159" i="1"/>
  <c r="U159" i="1"/>
  <c r="BJ121" i="1" s="1"/>
  <c r="BK121" i="1" s="1"/>
  <c r="AH159" i="1"/>
  <c r="N159" i="1"/>
  <c r="V159" i="1"/>
  <c r="BJ122" i="1" s="1"/>
  <c r="BK122" i="1" s="1"/>
  <c r="BJ143" i="1"/>
  <c r="BK143" i="1" s="1"/>
  <c r="AP159" i="1"/>
  <c r="AY159" i="1"/>
  <c r="BE87" i="1"/>
  <c r="BE88" i="1" s="1"/>
  <c r="AI153" i="1"/>
  <c r="AG153" i="1" s="1"/>
  <c r="AN152" i="1"/>
  <c r="AV152" i="1"/>
  <c r="L153" i="1"/>
  <c r="L159" i="1" s="1"/>
  <c r="BJ112" i="1" s="1"/>
  <c r="BK112" i="1" s="1"/>
  <c r="W158" i="1"/>
  <c r="AE158" i="1"/>
  <c r="AZ92" i="1"/>
  <c r="AZ93" i="1" s="1"/>
  <c r="U97" i="1"/>
  <c r="AW97" i="1"/>
  <c r="AZ36" i="1"/>
  <c r="BB153" i="1"/>
  <c r="Y158" i="1"/>
  <c r="AG158" i="1"/>
  <c r="H159" i="1"/>
  <c r="BJ108" i="1" s="1"/>
  <c r="BK108" i="1" s="1"/>
  <c r="P159" i="1"/>
  <c r="BJ116" i="1" s="1"/>
  <c r="BK116" i="1" s="1"/>
  <c r="J158" i="1"/>
  <c r="AZ158" i="1" s="1"/>
  <c r="AZ42" i="1"/>
  <c r="AZ43" i="1" s="1"/>
  <c r="BD153" i="1"/>
  <c r="AA158" i="1"/>
  <c r="AY124" i="5"/>
  <c r="AW124" i="5"/>
  <c r="AU124" i="5"/>
  <c r="AS124" i="5"/>
  <c r="AY114" i="5"/>
  <c r="AW114" i="5"/>
  <c r="AU114" i="5"/>
  <c r="AY111" i="5"/>
  <c r="AW111" i="5"/>
  <c r="AU111" i="5"/>
  <c r="AS114" i="5"/>
  <c r="AQ114" i="5"/>
  <c r="AO114" i="5"/>
  <c r="AS111" i="5"/>
  <c r="AQ111" i="5"/>
  <c r="AO111" i="5"/>
  <c r="AY104" i="5"/>
  <c r="AW104" i="5"/>
  <c r="AU104" i="5"/>
  <c r="AS104" i="5"/>
  <c r="AQ104" i="5"/>
  <c r="AO104" i="5"/>
  <c r="AH151" i="5"/>
  <c r="AH149" i="5"/>
  <c r="AH147" i="5"/>
  <c r="AH145" i="5"/>
  <c r="AH143" i="5"/>
  <c r="AH141" i="5"/>
  <c r="AF151" i="5"/>
  <c r="AF149" i="5"/>
  <c r="AF147" i="5"/>
  <c r="AF145" i="5"/>
  <c r="AF143" i="5"/>
  <c r="AF141" i="5"/>
  <c r="AD151" i="5"/>
  <c r="AD149" i="5"/>
  <c r="AD147" i="5"/>
  <c r="AD145" i="5"/>
  <c r="AD143" i="5"/>
  <c r="AD141" i="5"/>
  <c r="AB151" i="5"/>
  <c r="AB149" i="5"/>
  <c r="AB147" i="5"/>
  <c r="AB145" i="5"/>
  <c r="AB143" i="5"/>
  <c r="AB141" i="5"/>
  <c r="Z151" i="5"/>
  <c r="Z149" i="5"/>
  <c r="Z147" i="5"/>
  <c r="Z145" i="5"/>
  <c r="Z143" i="5"/>
  <c r="Z141" i="5"/>
  <c r="X151" i="5"/>
  <c r="X149" i="5"/>
  <c r="X147" i="5"/>
  <c r="X145" i="5"/>
  <c r="X143" i="5"/>
  <c r="X141" i="5"/>
  <c r="N151" i="5"/>
  <c r="N149" i="5"/>
  <c r="N147" i="5"/>
  <c r="N145" i="5"/>
  <c r="N143" i="5"/>
  <c r="N141" i="5"/>
  <c r="K151" i="5"/>
  <c r="K149" i="5"/>
  <c r="K147" i="5"/>
  <c r="K145" i="5"/>
  <c r="K143" i="5"/>
  <c r="K141" i="5"/>
  <c r="AM139" i="5"/>
  <c r="AM132" i="5"/>
  <c r="AM130" i="5"/>
  <c r="AM128" i="5"/>
  <c r="AM126" i="5"/>
  <c r="AM124" i="5"/>
  <c r="AM114" i="5"/>
  <c r="AM111" i="5"/>
  <c r="AM104" i="5"/>
  <c r="AH139" i="5"/>
  <c r="AF139" i="5"/>
  <c r="AD139" i="5"/>
  <c r="AB139" i="5"/>
  <c r="Z139" i="5"/>
  <c r="X139" i="5"/>
  <c r="N139" i="5"/>
  <c r="K139" i="5"/>
  <c r="AH134" i="5"/>
  <c r="AH132" i="5"/>
  <c r="AH130" i="5"/>
  <c r="AH128" i="5"/>
  <c r="AH126" i="5"/>
  <c r="AH124" i="5"/>
  <c r="AH114" i="5"/>
  <c r="AH111" i="5"/>
  <c r="AH104" i="5"/>
  <c r="AF134" i="5"/>
  <c r="AD134" i="5"/>
  <c r="AB134" i="5"/>
  <c r="Z134" i="5"/>
  <c r="X134" i="5"/>
  <c r="N134" i="5"/>
  <c r="K134" i="5"/>
  <c r="AF132" i="5"/>
  <c r="AF130" i="5"/>
  <c r="AF128" i="5"/>
  <c r="AF126" i="5"/>
  <c r="AF124" i="5"/>
  <c r="X132" i="5"/>
  <c r="N132" i="5"/>
  <c r="K132" i="5"/>
  <c r="AF114" i="5"/>
  <c r="AF111" i="5"/>
  <c r="AD132" i="5"/>
  <c r="AB132" i="5"/>
  <c r="Z132" i="5"/>
  <c r="AD130" i="5"/>
  <c r="AD128" i="5"/>
  <c r="AD126" i="5"/>
  <c r="AD124" i="5"/>
  <c r="AD114" i="5"/>
  <c r="AD111" i="5"/>
  <c r="AD104" i="5"/>
  <c r="AZ159" i="1" l="1"/>
  <c r="BF154" i="1"/>
  <c r="BG153" i="1"/>
  <c r="BJ139" i="1"/>
  <c r="BK139" i="1" s="1"/>
  <c r="AL159" i="1"/>
  <c r="J153" i="1"/>
  <c r="AI159" i="1"/>
  <c r="BJ135" i="1" s="1"/>
  <c r="BK135" i="1" s="1"/>
  <c r="AR159" i="1"/>
  <c r="BJ145" i="1"/>
  <c r="BK145" i="1" s="1"/>
  <c r="W159" i="1"/>
  <c r="BJ124" i="1"/>
  <c r="BK124" i="1" s="1"/>
  <c r="BJ114" i="1"/>
  <c r="BK114" i="1" s="1"/>
  <c r="M159" i="1"/>
  <c r="D159" i="1"/>
  <c r="BJ105" i="1"/>
  <c r="AG159" i="1"/>
  <c r="BJ134" i="1"/>
  <c r="BK134" i="1" s="1"/>
  <c r="AA159" i="1"/>
  <c r="BJ128" i="1"/>
  <c r="BK128" i="1" s="1"/>
  <c r="BJ126" i="1"/>
  <c r="BK126" i="1" s="1"/>
  <c r="Y159" i="1"/>
  <c r="AT159" i="1"/>
  <c r="BJ147" i="1"/>
  <c r="BK147" i="1" s="1"/>
  <c r="AX159" i="1"/>
  <c r="BJ151" i="1"/>
  <c r="BK151" i="1" s="1"/>
  <c r="J159" i="1"/>
  <c r="BJ111" i="1"/>
  <c r="BK111" i="1" s="1"/>
  <c r="AN159" i="1"/>
  <c r="BJ141" i="1"/>
  <c r="BK141" i="1" s="1"/>
  <c r="BJ149" i="1"/>
  <c r="BK149" i="1" s="1"/>
  <c r="AV159" i="1"/>
  <c r="AB130" i="5"/>
  <c r="AB128" i="5"/>
  <c r="AB126" i="5"/>
  <c r="Z130" i="5"/>
  <c r="Z128" i="5"/>
  <c r="Z126" i="5"/>
  <c r="AB124" i="5"/>
  <c r="AB114" i="5"/>
  <c r="AB111" i="5"/>
  <c r="AB104" i="5"/>
  <c r="Z124" i="5"/>
  <c r="Z114" i="5"/>
  <c r="Z111" i="5"/>
  <c r="Z104" i="5"/>
  <c r="X104" i="5"/>
  <c r="X130" i="5"/>
  <c r="X128" i="5"/>
  <c r="N130" i="5"/>
  <c r="N128" i="5"/>
  <c r="K130" i="5"/>
  <c r="K128" i="5"/>
  <c r="X126" i="5"/>
  <c r="N126" i="5"/>
  <c r="K126" i="5"/>
  <c r="X124" i="5"/>
  <c r="X114" i="5"/>
  <c r="X111" i="5"/>
  <c r="N124" i="5"/>
  <c r="K124" i="5"/>
  <c r="N114" i="5"/>
  <c r="N111" i="5"/>
  <c r="K114" i="5"/>
  <c r="K104" i="5"/>
  <c r="N7" i="6"/>
  <c r="D112" i="5"/>
  <c r="N18" i="6"/>
  <c r="EI18" i="6" s="1"/>
  <c r="C18" i="6"/>
  <c r="C7" i="6"/>
  <c r="AP153" i="6"/>
  <c r="EH151" i="6"/>
  <c r="EH152" i="6" s="1"/>
  <c r="EG151" i="6"/>
  <c r="EG152" i="6" s="1"/>
  <c r="EF151" i="6"/>
  <c r="EF152" i="6" s="1"/>
  <c r="EE152" i="6" s="1"/>
  <c r="ED151" i="6"/>
  <c r="EC151" i="6"/>
  <c r="EB151" i="6"/>
  <c r="EA151" i="6"/>
  <c r="DZ151" i="6"/>
  <c r="DY151" i="6"/>
  <c r="DY152" i="6" s="1"/>
  <c r="DX152" i="6" s="1"/>
  <c r="DW151" i="6"/>
  <c r="DV151" i="6"/>
  <c r="DU151" i="6"/>
  <c r="DT151" i="6" s="1"/>
  <c r="DS151" i="6"/>
  <c r="DR151" i="6"/>
  <c r="DQ151" i="6"/>
  <c r="DQ152" i="6" s="1"/>
  <c r="DP152" i="6" s="1"/>
  <c r="DO151" i="6"/>
  <c r="DN151" i="6"/>
  <c r="DM151" i="6"/>
  <c r="DL151" i="6"/>
  <c r="DK151" i="6"/>
  <c r="DJ151" i="6"/>
  <c r="DH151" i="6"/>
  <c r="DH152" i="6" s="1"/>
  <c r="DG152" i="6" s="1"/>
  <c r="DF151" i="6"/>
  <c r="DE151" i="6" s="1"/>
  <c r="DD151" i="6"/>
  <c r="DC151" i="6"/>
  <c r="DB151" i="6"/>
  <c r="DA151" i="6"/>
  <c r="DA152" i="6" s="1"/>
  <c r="CZ151" i="6"/>
  <c r="CZ152" i="6" s="1"/>
  <c r="CY151" i="6"/>
  <c r="CX151" i="6"/>
  <c r="CV151" i="6" s="1"/>
  <c r="CW151" i="6"/>
  <c r="CU151" i="6"/>
  <c r="CT151" i="6"/>
  <c r="CS151" i="6"/>
  <c r="CS152" i="6" s="1"/>
  <c r="CR152" i="6" s="1"/>
  <c r="CQ151" i="6"/>
  <c r="CP151" i="6"/>
  <c r="CO151" i="6"/>
  <c r="CN151" i="6"/>
  <c r="CM151" i="6"/>
  <c r="CL151" i="6"/>
  <c r="CK151" i="6"/>
  <c r="CK152" i="6" s="1"/>
  <c r="CJ151" i="6"/>
  <c r="CJ152" i="6" s="1"/>
  <c r="CI151" i="6"/>
  <c r="CH151" i="6"/>
  <c r="CG151" i="6"/>
  <c r="CF151" i="6"/>
  <c r="CE151" i="6"/>
  <c r="CD151" i="6"/>
  <c r="CC151" i="6"/>
  <c r="CC152" i="6" s="1"/>
  <c r="CB151" i="6"/>
  <c r="CB152" i="6" s="1"/>
  <c r="CA151" i="6"/>
  <c r="BZ151" i="6"/>
  <c r="BY151" i="6"/>
  <c r="BX151" i="6"/>
  <c r="BW151" i="6"/>
  <c r="BV151" i="6"/>
  <c r="BU151" i="6"/>
  <c r="BU152" i="6" s="1"/>
  <c r="BT151" i="6"/>
  <c r="BT152" i="6" s="1"/>
  <c r="BS151" i="6"/>
  <c r="BR151" i="6"/>
  <c r="BQ151" i="6"/>
  <c r="BP151" i="6"/>
  <c r="BO151" i="6"/>
  <c r="BN151" i="6"/>
  <c r="BM151" i="6"/>
  <c r="BL151" i="6"/>
  <c r="BL152" i="6" s="1"/>
  <c r="BK151" i="6"/>
  <c r="BJ151" i="6"/>
  <c r="BI151" i="6"/>
  <c r="BH151" i="6"/>
  <c r="BG151" i="6"/>
  <c r="BF151" i="6"/>
  <c r="BE151" i="6"/>
  <c r="BD151" i="6"/>
  <c r="BD152" i="6" s="1"/>
  <c r="BC151" i="6"/>
  <c r="BB151" i="6"/>
  <c r="BA151" i="6"/>
  <c r="AZ151" i="6"/>
  <c r="AY151" i="6"/>
  <c r="AX151" i="6"/>
  <c r="AW151" i="6"/>
  <c r="AV151" i="6" s="1"/>
  <c r="AU151" i="6"/>
  <c r="AT151" i="6"/>
  <c r="AS151" i="6" s="1"/>
  <c r="AR151" i="6"/>
  <c r="AQ151" i="6"/>
  <c r="AP151" i="6"/>
  <c r="AO151" i="6"/>
  <c r="AN151" i="6" s="1"/>
  <c r="AM151" i="6"/>
  <c r="AL151" i="6"/>
  <c r="AK151" i="6"/>
  <c r="AJ151" i="6"/>
  <c r="AI151" i="6"/>
  <c r="AH151" i="6"/>
  <c r="AG151" i="6"/>
  <c r="AF151" i="6"/>
  <c r="AE151" i="6" s="1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N151" i="6" s="1"/>
  <c r="O151" i="6"/>
  <c r="M151" i="6"/>
  <c r="L151" i="6"/>
  <c r="K151" i="6"/>
  <c r="J151" i="6"/>
  <c r="I151" i="6"/>
  <c r="H151" i="6"/>
  <c r="G151" i="6"/>
  <c r="F151" i="6"/>
  <c r="E151" i="6"/>
  <c r="D151" i="6"/>
  <c r="C151" i="6" s="1"/>
  <c r="EE150" i="6"/>
  <c r="DZ150" i="6"/>
  <c r="DX150" i="6"/>
  <c r="DV150" i="6"/>
  <c r="DT150" i="6"/>
  <c r="DR150" i="6"/>
  <c r="DP150" i="6"/>
  <c r="DN150" i="6"/>
  <c r="DG150" i="6"/>
  <c r="DE150" i="6"/>
  <c r="DB150" i="6"/>
  <c r="CV150" i="6"/>
  <c r="CT150" i="6"/>
  <c r="CR150" i="6"/>
  <c r="AV150" i="6"/>
  <c r="AS150" i="6"/>
  <c r="AP150" i="6"/>
  <c r="AN150" i="6"/>
  <c r="EI150" i="6" s="1"/>
  <c r="AH150" i="6"/>
  <c r="AE150" i="6"/>
  <c r="Y150" i="6"/>
  <c r="N150" i="6"/>
  <c r="C150" i="6"/>
  <c r="EE149" i="6"/>
  <c r="DZ149" i="6"/>
  <c r="DX149" i="6"/>
  <c r="DV149" i="6"/>
  <c r="DT149" i="6"/>
  <c r="DR149" i="6"/>
  <c r="DP149" i="6"/>
  <c r="DN149" i="6"/>
  <c r="DI149" i="6"/>
  <c r="DG149" i="6"/>
  <c r="DE149" i="6"/>
  <c r="DB149" i="6"/>
  <c r="CV149" i="6"/>
  <c r="CT149" i="6"/>
  <c r="CR149" i="6"/>
  <c r="AV149" i="6"/>
  <c r="AS149" i="6"/>
  <c r="AP149" i="6"/>
  <c r="AN149" i="6"/>
  <c r="AH149" i="6"/>
  <c r="AE149" i="6"/>
  <c r="Y149" i="6"/>
  <c r="N149" i="6"/>
  <c r="C149" i="6"/>
  <c r="EI149" i="6" s="1"/>
  <c r="EE148" i="6"/>
  <c r="DZ148" i="6"/>
  <c r="DX148" i="6"/>
  <c r="DV148" i="6"/>
  <c r="DT148" i="6"/>
  <c r="DR148" i="6"/>
  <c r="DP148" i="6"/>
  <c r="DN148" i="6"/>
  <c r="DI148" i="6"/>
  <c r="DG148" i="6"/>
  <c r="DE148" i="6"/>
  <c r="DB148" i="6"/>
  <c r="CV148" i="6"/>
  <c r="CT148" i="6"/>
  <c r="CR148" i="6"/>
  <c r="AV148" i="6"/>
  <c r="AS148" i="6"/>
  <c r="AP148" i="6"/>
  <c r="AN148" i="6"/>
  <c r="AH148" i="6"/>
  <c r="AE148" i="6"/>
  <c r="Y148" i="6"/>
  <c r="N148" i="6"/>
  <c r="C148" i="6"/>
  <c r="EI148" i="6" s="1"/>
  <c r="EE147" i="6"/>
  <c r="DZ147" i="6"/>
  <c r="DX147" i="6"/>
  <c r="DV147" i="6"/>
  <c r="DT147" i="6"/>
  <c r="DR147" i="6"/>
  <c r="DP147" i="6"/>
  <c r="DN147" i="6"/>
  <c r="DI147" i="6"/>
  <c r="DG147" i="6"/>
  <c r="DE147" i="6"/>
  <c r="DB147" i="6"/>
  <c r="CV147" i="6"/>
  <c r="CT147" i="6"/>
  <c r="CR147" i="6"/>
  <c r="AV147" i="6"/>
  <c r="AS147" i="6"/>
  <c r="AP147" i="6"/>
  <c r="AN147" i="6"/>
  <c r="AH147" i="6"/>
  <c r="AE147" i="6"/>
  <c r="Y147" i="6"/>
  <c r="N147" i="6"/>
  <c r="C147" i="6"/>
  <c r="EI147" i="6" s="1"/>
  <c r="EE146" i="6"/>
  <c r="DZ146" i="6"/>
  <c r="DX146" i="6"/>
  <c r="DV146" i="6"/>
  <c r="DT146" i="6"/>
  <c r="DR146" i="6"/>
  <c r="DP146" i="6"/>
  <c r="DN146" i="6"/>
  <c r="DI146" i="6"/>
  <c r="DG146" i="6"/>
  <c r="DE146" i="6"/>
  <c r="DB146" i="6"/>
  <c r="CV146" i="6"/>
  <c r="CT146" i="6"/>
  <c r="CR146" i="6"/>
  <c r="AV146" i="6"/>
  <c r="AS146" i="6"/>
  <c r="AP146" i="6"/>
  <c r="AN146" i="6"/>
  <c r="AH146" i="6"/>
  <c r="AE146" i="6"/>
  <c r="Y146" i="6"/>
  <c r="N146" i="6"/>
  <c r="C146" i="6"/>
  <c r="EI146" i="6" s="1"/>
  <c r="EE145" i="6"/>
  <c r="DZ145" i="6"/>
  <c r="DX145" i="6"/>
  <c r="DV145" i="6"/>
  <c r="DT145" i="6"/>
  <c r="DR145" i="6"/>
  <c r="DP145" i="6"/>
  <c r="DN145" i="6"/>
  <c r="DI145" i="6"/>
  <c r="DG145" i="6"/>
  <c r="DE145" i="6"/>
  <c r="DB145" i="6"/>
  <c r="CV145" i="6"/>
  <c r="CT145" i="6"/>
  <c r="CR145" i="6"/>
  <c r="AV145" i="6"/>
  <c r="AS145" i="6"/>
  <c r="AP145" i="6"/>
  <c r="AN145" i="6"/>
  <c r="AH145" i="6"/>
  <c r="AE145" i="6"/>
  <c r="Y145" i="6"/>
  <c r="C145" i="6"/>
  <c r="EI145" i="6" s="1"/>
  <c r="EH144" i="6"/>
  <c r="EG144" i="6"/>
  <c r="EF144" i="6"/>
  <c r="EE144" i="6"/>
  <c r="ED144" i="6"/>
  <c r="ED152" i="6" s="1"/>
  <c r="EC144" i="6"/>
  <c r="EC152" i="6" s="1"/>
  <c r="EB144" i="6"/>
  <c r="EB152" i="6" s="1"/>
  <c r="EA144" i="6"/>
  <c r="EA152" i="6" s="1"/>
  <c r="DY144" i="6"/>
  <c r="DX144" i="6" s="1"/>
  <c r="DW144" i="6"/>
  <c r="DW152" i="6" s="1"/>
  <c r="DV144" i="6"/>
  <c r="DU144" i="6"/>
  <c r="DT144" i="6" s="1"/>
  <c r="DS144" i="6"/>
  <c r="DS152" i="6" s="1"/>
  <c r="DR152" i="6" s="1"/>
  <c r="DQ144" i="6"/>
  <c r="DP144" i="6" s="1"/>
  <c r="DO144" i="6"/>
  <c r="DN144" i="6" s="1"/>
  <c r="DM144" i="6"/>
  <c r="DM152" i="6" s="1"/>
  <c r="DL144" i="6"/>
  <c r="DL152" i="6" s="1"/>
  <c r="DK144" i="6"/>
  <c r="DK152" i="6" s="1"/>
  <c r="DJ144" i="6"/>
  <c r="DJ152" i="6" s="1"/>
  <c r="DH144" i="6"/>
  <c r="DG144" i="6"/>
  <c r="DF144" i="6"/>
  <c r="DF152" i="6" s="1"/>
  <c r="DE152" i="6" s="1"/>
  <c r="DE144" i="6"/>
  <c r="DD144" i="6"/>
  <c r="DD152" i="6" s="1"/>
  <c r="DC144" i="6"/>
  <c r="DC152" i="6" s="1"/>
  <c r="DB152" i="6" s="1"/>
  <c r="DA144" i="6"/>
  <c r="CZ144" i="6"/>
  <c r="CY144" i="6"/>
  <c r="CY152" i="6" s="1"/>
  <c r="CX144" i="6"/>
  <c r="CX152" i="6" s="1"/>
  <c r="CW144" i="6"/>
  <c r="CV144" i="6" s="1"/>
  <c r="CU144" i="6"/>
  <c r="CU152" i="6" s="1"/>
  <c r="CT152" i="6" s="1"/>
  <c r="CS144" i="6"/>
  <c r="CR144" i="6" s="1"/>
  <c r="CQ144" i="6"/>
  <c r="CQ152" i="6" s="1"/>
  <c r="CP144" i="6"/>
  <c r="CP152" i="6" s="1"/>
  <c r="CO144" i="6"/>
  <c r="CO152" i="6" s="1"/>
  <c r="CN144" i="6"/>
  <c r="CN152" i="6" s="1"/>
  <c r="CM144" i="6"/>
  <c r="CM152" i="6" s="1"/>
  <c r="CL144" i="6"/>
  <c r="CL152" i="6" s="1"/>
  <c r="CK144" i="6"/>
  <c r="CJ144" i="6"/>
  <c r="CI144" i="6"/>
  <c r="CI152" i="6" s="1"/>
  <c r="CH144" i="6"/>
  <c r="CH152" i="6" s="1"/>
  <c r="CG144" i="6"/>
  <c r="CG152" i="6" s="1"/>
  <c r="CF144" i="6"/>
  <c r="CF152" i="6" s="1"/>
  <c r="CE144" i="6"/>
  <c r="CE152" i="6" s="1"/>
  <c r="CD144" i="6"/>
  <c r="CD152" i="6" s="1"/>
  <c r="CC144" i="6"/>
  <c r="CB144" i="6"/>
  <c r="CA144" i="6"/>
  <c r="CA152" i="6" s="1"/>
  <c r="BZ144" i="6"/>
  <c r="BZ152" i="6" s="1"/>
  <c r="BY144" i="6"/>
  <c r="BY152" i="6" s="1"/>
  <c r="BX144" i="6"/>
  <c r="BX152" i="6" s="1"/>
  <c r="BW144" i="6"/>
  <c r="BW152" i="6" s="1"/>
  <c r="BV144" i="6"/>
  <c r="BV152" i="6" s="1"/>
  <c r="BU144" i="6"/>
  <c r="BT144" i="6"/>
  <c r="BS144" i="6"/>
  <c r="BS152" i="6" s="1"/>
  <c r="BR144" i="6"/>
  <c r="BR152" i="6" s="1"/>
  <c r="BQ144" i="6"/>
  <c r="BQ152" i="6" s="1"/>
  <c r="BP144" i="6"/>
  <c r="BP152" i="6" s="1"/>
  <c r="BO144" i="6"/>
  <c r="BO152" i="6" s="1"/>
  <c r="BN144" i="6"/>
  <c r="BN152" i="6" s="1"/>
  <c r="BM144" i="6"/>
  <c r="BM152" i="6" s="1"/>
  <c r="BL144" i="6"/>
  <c r="BK144" i="6"/>
  <c r="BK152" i="6" s="1"/>
  <c r="BJ144" i="6"/>
  <c r="BJ152" i="6" s="1"/>
  <c r="BI144" i="6"/>
  <c r="BI152" i="6" s="1"/>
  <c r="BH144" i="6"/>
  <c r="BH152" i="6" s="1"/>
  <c r="BG144" i="6"/>
  <c r="BG152" i="6" s="1"/>
  <c r="BF144" i="6"/>
  <c r="BF152" i="6" s="1"/>
  <c r="BE144" i="6"/>
  <c r="BE152" i="6" s="1"/>
  <c r="BD144" i="6"/>
  <c r="BC144" i="6"/>
  <c r="BC152" i="6" s="1"/>
  <c r="BB144" i="6"/>
  <c r="BB152" i="6" s="1"/>
  <c r="BA144" i="6"/>
  <c r="BA152" i="6" s="1"/>
  <c r="AZ144" i="6"/>
  <c r="AZ152" i="6" s="1"/>
  <c r="AY144" i="6"/>
  <c r="AY152" i="6" s="1"/>
  <c r="AX144" i="6"/>
  <c r="AX152" i="6" s="1"/>
  <c r="AW144" i="6"/>
  <c r="AV144" i="6" s="1"/>
  <c r="AU144" i="6"/>
  <c r="AU152" i="6" s="1"/>
  <c r="AT144" i="6"/>
  <c r="AS144" i="6" s="1"/>
  <c r="AR144" i="6"/>
  <c r="AR152" i="6" s="1"/>
  <c r="AQ144" i="6"/>
  <c r="AQ152" i="6" s="1"/>
  <c r="AP152" i="6" s="1"/>
  <c r="AO144" i="6"/>
  <c r="AN144" i="6" s="1"/>
  <c r="AM144" i="6"/>
  <c r="AM152" i="6" s="1"/>
  <c r="AL144" i="6"/>
  <c r="AL152" i="6" s="1"/>
  <c r="AK144" i="6"/>
  <c r="AK152" i="6" s="1"/>
  <c r="AJ144" i="6"/>
  <c r="AJ152" i="6" s="1"/>
  <c r="AI144" i="6"/>
  <c r="AI152" i="6" s="1"/>
  <c r="AG144" i="6"/>
  <c r="AG152" i="6" s="1"/>
  <c r="AF144" i="6"/>
  <c r="AF152" i="6" s="1"/>
  <c r="AE152" i="6" s="1"/>
  <c r="AE144" i="6"/>
  <c r="AD144" i="6"/>
  <c r="AD152" i="6" s="1"/>
  <c r="AC144" i="6"/>
  <c r="AC152" i="6" s="1"/>
  <c r="AB144" i="6"/>
  <c r="AB152" i="6" s="1"/>
  <c r="AA144" i="6"/>
  <c r="AA152" i="6" s="1"/>
  <c r="Z144" i="6"/>
  <c r="Z152" i="6" s="1"/>
  <c r="X144" i="6"/>
  <c r="X152" i="6" s="1"/>
  <c r="W144" i="6"/>
  <c r="W152" i="6" s="1"/>
  <c r="V144" i="6"/>
  <c r="V152" i="6" s="1"/>
  <c r="U144" i="6"/>
  <c r="U152" i="6" s="1"/>
  <c r="T144" i="6"/>
  <c r="T152" i="6" s="1"/>
  <c r="S144" i="6"/>
  <c r="S152" i="6" s="1"/>
  <c r="R144" i="6"/>
  <c r="R152" i="6" s="1"/>
  <c r="Q144" i="6"/>
  <c r="Q152" i="6" s="1"/>
  <c r="P144" i="6"/>
  <c r="P152" i="6" s="1"/>
  <c r="O144" i="6"/>
  <c r="M144" i="6"/>
  <c r="M152" i="6" s="1"/>
  <c r="L144" i="6"/>
  <c r="L152" i="6" s="1"/>
  <c r="K144" i="6"/>
  <c r="K152" i="6" s="1"/>
  <c r="J144" i="6"/>
  <c r="J152" i="6" s="1"/>
  <c r="I144" i="6"/>
  <c r="I152" i="6" s="1"/>
  <c r="H144" i="6"/>
  <c r="H152" i="6" s="1"/>
  <c r="G144" i="6"/>
  <c r="G152" i="6" s="1"/>
  <c r="F144" i="6"/>
  <c r="F152" i="6" s="1"/>
  <c r="E144" i="6"/>
  <c r="E152" i="6" s="1"/>
  <c r="D144" i="6"/>
  <c r="D152" i="6" s="1"/>
  <c r="EI143" i="6"/>
  <c r="ET142" i="6"/>
  <c r="EI142" i="6"/>
  <c r="EU142" i="6" s="1"/>
  <c r="ET141" i="6"/>
  <c r="EI141" i="6"/>
  <c r="EU141" i="6" s="1"/>
  <c r="EU140" i="6"/>
  <c r="FG140" i="6" s="1"/>
  <c r="ET140" i="6"/>
  <c r="EI140" i="6"/>
  <c r="FE139" i="6"/>
  <c r="FD139" i="6"/>
  <c r="FC139" i="6"/>
  <c r="FB139" i="6"/>
  <c r="FA139" i="6"/>
  <c r="EZ139" i="6"/>
  <c r="EY139" i="6"/>
  <c r="EX139" i="6"/>
  <c r="EW139" i="6"/>
  <c r="EV139" i="6"/>
  <c r="ET139" i="6"/>
  <c r="ES139" i="6"/>
  <c r="ER139" i="6"/>
  <c r="EQ139" i="6"/>
  <c r="EP139" i="6"/>
  <c r="EO139" i="6"/>
  <c r="EN139" i="6"/>
  <c r="EM139" i="6"/>
  <c r="EL139" i="6"/>
  <c r="EK139" i="6"/>
  <c r="EJ139" i="6"/>
  <c r="EE139" i="6"/>
  <c r="DZ139" i="6"/>
  <c r="DX139" i="6"/>
  <c r="DV139" i="6"/>
  <c r="DT139" i="6"/>
  <c r="DR139" i="6"/>
  <c r="DP139" i="6"/>
  <c r="DN139" i="6"/>
  <c r="DI139" i="6"/>
  <c r="DG139" i="6"/>
  <c r="DE139" i="6"/>
  <c r="DB139" i="6"/>
  <c r="CV139" i="6"/>
  <c r="CT139" i="6"/>
  <c r="CR139" i="6"/>
  <c r="AV139" i="6"/>
  <c r="AS139" i="6"/>
  <c r="AP139" i="6"/>
  <c r="AN139" i="6"/>
  <c r="AH139" i="6"/>
  <c r="AE139" i="6"/>
  <c r="Y139" i="6"/>
  <c r="N139" i="6"/>
  <c r="C139" i="6"/>
  <c r="EI139" i="6" s="1"/>
  <c r="ET138" i="6"/>
  <c r="EI138" i="6"/>
  <c r="EU138" i="6" s="1"/>
  <c r="ET137" i="6"/>
  <c r="EI137" i="6"/>
  <c r="EU137" i="6" s="1"/>
  <c r="EU136" i="6"/>
  <c r="FG136" i="6" s="1"/>
  <c r="ET136" i="6"/>
  <c r="EI136" i="6"/>
  <c r="ET135" i="6"/>
  <c r="ET134" i="6" s="1"/>
  <c r="EI135" i="6"/>
  <c r="EU135" i="6" s="1"/>
  <c r="FE134" i="6"/>
  <c r="FD134" i="6"/>
  <c r="FC134" i="6"/>
  <c r="FB134" i="6"/>
  <c r="FA134" i="6"/>
  <c r="EZ134" i="6"/>
  <c r="EY134" i="6"/>
  <c r="EX134" i="6"/>
  <c r="EW134" i="6"/>
  <c r="EV134" i="6"/>
  <c r="ES134" i="6"/>
  <c r="ER134" i="6"/>
  <c r="EQ134" i="6"/>
  <c r="EP134" i="6"/>
  <c r="EO134" i="6"/>
  <c r="EN134" i="6"/>
  <c r="EM134" i="6"/>
  <c r="EL134" i="6"/>
  <c r="EK134" i="6"/>
  <c r="EJ134" i="6"/>
  <c r="EE134" i="6"/>
  <c r="DZ134" i="6"/>
  <c r="DX134" i="6"/>
  <c r="DV134" i="6"/>
  <c r="DT134" i="6"/>
  <c r="DR134" i="6"/>
  <c r="DP134" i="6"/>
  <c r="DN134" i="6"/>
  <c r="DI134" i="6"/>
  <c r="DG134" i="6"/>
  <c r="DE134" i="6"/>
  <c r="DB134" i="6"/>
  <c r="CV134" i="6"/>
  <c r="CT134" i="6"/>
  <c r="CR134" i="6"/>
  <c r="AV134" i="6"/>
  <c r="AS134" i="6"/>
  <c r="AP134" i="6"/>
  <c r="AN134" i="6"/>
  <c r="AH134" i="6"/>
  <c r="AE134" i="6"/>
  <c r="Y134" i="6"/>
  <c r="N134" i="6"/>
  <c r="C134" i="6"/>
  <c r="EI134" i="6" s="1"/>
  <c r="ET133" i="6"/>
  <c r="EI133" i="6"/>
  <c r="EU133" i="6" s="1"/>
  <c r="FE132" i="6"/>
  <c r="FD132" i="6"/>
  <c r="FC132" i="6"/>
  <c r="FB132" i="6"/>
  <c r="FA132" i="6"/>
  <c r="EZ132" i="6"/>
  <c r="EY132" i="6"/>
  <c r="EX132" i="6"/>
  <c r="EW132" i="6"/>
  <c r="EV132" i="6"/>
  <c r="ET132" i="6"/>
  <c r="ES132" i="6"/>
  <c r="ER132" i="6"/>
  <c r="EQ132" i="6"/>
  <c r="EP132" i="6"/>
  <c r="EO132" i="6"/>
  <c r="EN132" i="6"/>
  <c r="EM132" i="6"/>
  <c r="EL132" i="6"/>
  <c r="EK132" i="6"/>
  <c r="EJ132" i="6"/>
  <c r="EE132" i="6"/>
  <c r="DZ132" i="6"/>
  <c r="DX132" i="6"/>
  <c r="DV132" i="6"/>
  <c r="DT132" i="6"/>
  <c r="DR132" i="6"/>
  <c r="DP132" i="6"/>
  <c r="DN132" i="6"/>
  <c r="DI132" i="6"/>
  <c r="DG132" i="6"/>
  <c r="DE132" i="6"/>
  <c r="DB132" i="6"/>
  <c r="CV132" i="6"/>
  <c r="CT132" i="6"/>
  <c r="CR132" i="6"/>
  <c r="AV132" i="6"/>
  <c r="AS132" i="6"/>
  <c r="AN132" i="6"/>
  <c r="AH132" i="6"/>
  <c r="AE132" i="6"/>
  <c r="EI132" i="6" s="1"/>
  <c r="Y132" i="6"/>
  <c r="N132" i="6"/>
  <c r="C132" i="6"/>
  <c r="EU131" i="6"/>
  <c r="FG131" i="6" s="1"/>
  <c r="FG130" i="6" s="1"/>
  <c r="ET131" i="6"/>
  <c r="EI131" i="6"/>
  <c r="FE130" i="6"/>
  <c r="FD130" i="6"/>
  <c r="FC130" i="6"/>
  <c r="FB130" i="6"/>
  <c r="FA130" i="6"/>
  <c r="EZ130" i="6"/>
  <c r="EY130" i="6"/>
  <c r="EX130" i="6"/>
  <c r="EW130" i="6"/>
  <c r="EV130" i="6"/>
  <c r="ET130" i="6"/>
  <c r="ES130" i="6"/>
  <c r="ER130" i="6"/>
  <c r="EQ130" i="6"/>
  <c r="EP130" i="6"/>
  <c r="EO130" i="6"/>
  <c r="EN130" i="6"/>
  <c r="EM130" i="6"/>
  <c r="EL130" i="6"/>
  <c r="EK130" i="6"/>
  <c r="EJ130" i="6"/>
  <c r="EE130" i="6"/>
  <c r="DZ130" i="6"/>
  <c r="DX130" i="6"/>
  <c r="DV130" i="6"/>
  <c r="DT130" i="6"/>
  <c r="DR130" i="6"/>
  <c r="DP130" i="6"/>
  <c r="DN130" i="6"/>
  <c r="DI130" i="6"/>
  <c r="DG130" i="6"/>
  <c r="DE130" i="6"/>
  <c r="DB130" i="6"/>
  <c r="CV130" i="6"/>
  <c r="CT130" i="6"/>
  <c r="CR130" i="6"/>
  <c r="AV130" i="6"/>
  <c r="AS130" i="6"/>
  <c r="AH130" i="6"/>
  <c r="AE130" i="6"/>
  <c r="Y130" i="6"/>
  <c r="N130" i="6"/>
  <c r="C130" i="6"/>
  <c r="EI130" i="6" s="1"/>
  <c r="ET129" i="6"/>
  <c r="ET128" i="6" s="1"/>
  <c r="EI129" i="6"/>
  <c r="EU129" i="6" s="1"/>
  <c r="FE128" i="6"/>
  <c r="FD128" i="6"/>
  <c r="FC128" i="6"/>
  <c r="FB128" i="6"/>
  <c r="FA128" i="6"/>
  <c r="EZ128" i="6"/>
  <c r="EY128" i="6"/>
  <c r="EX128" i="6"/>
  <c r="EW128" i="6"/>
  <c r="EV128" i="6"/>
  <c r="ES128" i="6"/>
  <c r="ER128" i="6"/>
  <c r="EQ128" i="6"/>
  <c r="EP128" i="6"/>
  <c r="EO128" i="6"/>
  <c r="EN128" i="6"/>
  <c r="EM128" i="6"/>
  <c r="EL128" i="6"/>
  <c r="EK128" i="6"/>
  <c r="EJ128" i="6"/>
  <c r="EE128" i="6"/>
  <c r="DZ128" i="6"/>
  <c r="DX128" i="6"/>
  <c r="DV128" i="6"/>
  <c r="DT128" i="6"/>
  <c r="DR128" i="6"/>
  <c r="DP128" i="6"/>
  <c r="DN128" i="6"/>
  <c r="DI128" i="6"/>
  <c r="DG128" i="6"/>
  <c r="DE128" i="6"/>
  <c r="DB128" i="6"/>
  <c r="CV128" i="6"/>
  <c r="CT128" i="6"/>
  <c r="CR128" i="6"/>
  <c r="AV128" i="6"/>
  <c r="AS128" i="6"/>
  <c r="AH128" i="6"/>
  <c r="AE128" i="6"/>
  <c r="EI128" i="6" s="1"/>
  <c r="Y128" i="6"/>
  <c r="N128" i="6"/>
  <c r="C128" i="6"/>
  <c r="EU127" i="6"/>
  <c r="FG127" i="6" s="1"/>
  <c r="FG126" i="6" s="1"/>
  <c r="ET127" i="6"/>
  <c r="EI127" i="6"/>
  <c r="FE126" i="6"/>
  <c r="FD126" i="6"/>
  <c r="FC126" i="6"/>
  <c r="FB126" i="6"/>
  <c r="FA126" i="6"/>
  <c r="EZ126" i="6"/>
  <c r="EY126" i="6"/>
  <c r="EX126" i="6"/>
  <c r="EW126" i="6"/>
  <c r="EV126" i="6"/>
  <c r="ET126" i="6"/>
  <c r="ES126" i="6"/>
  <c r="ER126" i="6"/>
  <c r="EQ126" i="6"/>
  <c r="EP126" i="6"/>
  <c r="EO126" i="6"/>
  <c r="EN126" i="6"/>
  <c r="EM126" i="6"/>
  <c r="EL126" i="6"/>
  <c r="EK126" i="6"/>
  <c r="EJ126" i="6"/>
  <c r="EE126" i="6"/>
  <c r="DZ126" i="6"/>
  <c r="DX126" i="6"/>
  <c r="DV126" i="6"/>
  <c r="DT126" i="6"/>
  <c r="DR126" i="6"/>
  <c r="DP126" i="6"/>
  <c r="DN126" i="6"/>
  <c r="DI126" i="6"/>
  <c r="DG126" i="6"/>
  <c r="DE126" i="6"/>
  <c r="DB126" i="6"/>
  <c r="CV126" i="6"/>
  <c r="CT126" i="6"/>
  <c r="CR126" i="6"/>
  <c r="AV126" i="6"/>
  <c r="AS126" i="6"/>
  <c r="AH126" i="6"/>
  <c r="AE126" i="6"/>
  <c r="Y126" i="6"/>
  <c r="N126" i="6"/>
  <c r="C126" i="6"/>
  <c r="EI126" i="6" s="1"/>
  <c r="ET125" i="6"/>
  <c r="ET124" i="6" s="1"/>
  <c r="EI125" i="6"/>
  <c r="EU125" i="6" s="1"/>
  <c r="FE124" i="6"/>
  <c r="FD124" i="6"/>
  <c r="FC124" i="6"/>
  <c r="FB124" i="6"/>
  <c r="FA124" i="6"/>
  <c r="EZ124" i="6"/>
  <c r="EY124" i="6"/>
  <c r="EX124" i="6"/>
  <c r="EW124" i="6"/>
  <c r="EV124" i="6"/>
  <c r="ES124" i="6"/>
  <c r="ER124" i="6"/>
  <c r="EQ124" i="6"/>
  <c r="EP124" i="6"/>
  <c r="EO124" i="6"/>
  <c r="EN124" i="6"/>
  <c r="EM124" i="6"/>
  <c r="EL124" i="6"/>
  <c r="EK124" i="6"/>
  <c r="EJ124" i="6"/>
  <c r="EE124" i="6"/>
  <c r="DZ124" i="6"/>
  <c r="DX124" i="6"/>
  <c r="DV124" i="6"/>
  <c r="DT124" i="6"/>
  <c r="DR124" i="6"/>
  <c r="DP124" i="6"/>
  <c r="DN124" i="6"/>
  <c r="DI124" i="6"/>
  <c r="DG124" i="6"/>
  <c r="DE124" i="6"/>
  <c r="DB124" i="6"/>
  <c r="CV124" i="6"/>
  <c r="CT124" i="6"/>
  <c r="CR124" i="6"/>
  <c r="AV124" i="6"/>
  <c r="AS124" i="6"/>
  <c r="AH124" i="6"/>
  <c r="AE124" i="6"/>
  <c r="EI124" i="6" s="1"/>
  <c r="Y124" i="6"/>
  <c r="N124" i="6"/>
  <c r="C124" i="6"/>
  <c r="EU123" i="6"/>
  <c r="FG123" i="6" s="1"/>
  <c r="FG122" i="6" s="1"/>
  <c r="ET123" i="6"/>
  <c r="EI123" i="6"/>
  <c r="FE122" i="6"/>
  <c r="FD122" i="6"/>
  <c r="FC122" i="6"/>
  <c r="FB122" i="6"/>
  <c r="FA122" i="6"/>
  <c r="EZ122" i="6"/>
  <c r="EY122" i="6"/>
  <c r="EX122" i="6"/>
  <c r="EW122" i="6"/>
  <c r="EV122" i="6"/>
  <c r="ET122" i="6"/>
  <c r="ES122" i="6"/>
  <c r="ER122" i="6"/>
  <c r="EQ122" i="6"/>
  <c r="EP122" i="6"/>
  <c r="EO122" i="6"/>
  <c r="EN122" i="6"/>
  <c r="EM122" i="6"/>
  <c r="EL122" i="6"/>
  <c r="EK122" i="6"/>
  <c r="EJ122" i="6"/>
  <c r="EE122" i="6"/>
  <c r="DZ122" i="6"/>
  <c r="DX122" i="6"/>
  <c r="DV122" i="6"/>
  <c r="DT122" i="6"/>
  <c r="DR122" i="6"/>
  <c r="DP122" i="6"/>
  <c r="DN122" i="6"/>
  <c r="DI122" i="6"/>
  <c r="DG122" i="6"/>
  <c r="DE122" i="6"/>
  <c r="DB122" i="6"/>
  <c r="CV122" i="6"/>
  <c r="CT122" i="6"/>
  <c r="CR122" i="6"/>
  <c r="AV122" i="6"/>
  <c r="AS122" i="6"/>
  <c r="AH122" i="6"/>
  <c r="AE122" i="6"/>
  <c r="Y122" i="6"/>
  <c r="N122" i="6"/>
  <c r="C122" i="6"/>
  <c r="EI122" i="6" s="1"/>
  <c r="ET121" i="6"/>
  <c r="EI121" i="6"/>
  <c r="EU121" i="6" s="1"/>
  <c r="ET120" i="6"/>
  <c r="EI120" i="6"/>
  <c r="EU120" i="6" s="1"/>
  <c r="ET119" i="6"/>
  <c r="ET117" i="6" s="1"/>
  <c r="EI119" i="6"/>
  <c r="EU119" i="6" s="1"/>
  <c r="ET118" i="6"/>
  <c r="EI118" i="6"/>
  <c r="EU118" i="6" s="1"/>
  <c r="FE117" i="6"/>
  <c r="FD117" i="6"/>
  <c r="FC117" i="6"/>
  <c r="FB117" i="6"/>
  <c r="FA117" i="6"/>
  <c r="EZ117" i="6"/>
  <c r="EY117" i="6"/>
  <c r="EX117" i="6"/>
  <c r="EW117" i="6"/>
  <c r="EV117" i="6"/>
  <c r="ES117" i="6"/>
  <c r="ER117" i="6"/>
  <c r="EQ117" i="6"/>
  <c r="EP117" i="6"/>
  <c r="EO117" i="6"/>
  <c r="EN117" i="6"/>
  <c r="EM117" i="6"/>
  <c r="EL117" i="6"/>
  <c r="EK117" i="6"/>
  <c r="EJ117" i="6"/>
  <c r="EE117" i="6"/>
  <c r="DZ117" i="6"/>
  <c r="DX117" i="6"/>
  <c r="DV117" i="6"/>
  <c r="DT117" i="6"/>
  <c r="DR117" i="6"/>
  <c r="DP117" i="6"/>
  <c r="DN117" i="6"/>
  <c r="DI117" i="6"/>
  <c r="DG117" i="6"/>
  <c r="DE117" i="6"/>
  <c r="DB117" i="6"/>
  <c r="CV117" i="6"/>
  <c r="CT117" i="6"/>
  <c r="CR117" i="6"/>
  <c r="AV117" i="6"/>
  <c r="AS117" i="6"/>
  <c r="AP117" i="6"/>
  <c r="AN117" i="6"/>
  <c r="AH117" i="6"/>
  <c r="AE117" i="6"/>
  <c r="Y117" i="6"/>
  <c r="N117" i="6"/>
  <c r="C117" i="6"/>
  <c r="EI117" i="6" s="1"/>
  <c r="ET116" i="6"/>
  <c r="ET115" i="6" s="1"/>
  <c r="EI116" i="6"/>
  <c r="EU116" i="6" s="1"/>
  <c r="FE115" i="6"/>
  <c r="FD115" i="6"/>
  <c r="FC115" i="6"/>
  <c r="FB115" i="6"/>
  <c r="FA115" i="6"/>
  <c r="EZ115" i="6"/>
  <c r="EY115" i="6"/>
  <c r="EX115" i="6"/>
  <c r="EW115" i="6"/>
  <c r="EV115" i="6"/>
  <c r="ES115" i="6"/>
  <c r="ER115" i="6"/>
  <c r="EQ115" i="6"/>
  <c r="EP115" i="6"/>
  <c r="EO115" i="6"/>
  <c r="EN115" i="6"/>
  <c r="EM115" i="6"/>
  <c r="EL115" i="6"/>
  <c r="EK115" i="6"/>
  <c r="EJ115" i="6"/>
  <c r="EE115" i="6"/>
  <c r="DZ115" i="6"/>
  <c r="DX115" i="6"/>
  <c r="DV115" i="6"/>
  <c r="DT115" i="6"/>
  <c r="DR115" i="6"/>
  <c r="DP115" i="6"/>
  <c r="DN115" i="6"/>
  <c r="DI115" i="6"/>
  <c r="DG115" i="6"/>
  <c r="DE115" i="6"/>
  <c r="DB115" i="6"/>
  <c r="CV115" i="6"/>
  <c r="CT115" i="6"/>
  <c r="CR115" i="6"/>
  <c r="AV115" i="6"/>
  <c r="AS115" i="6"/>
  <c r="AH115" i="6"/>
  <c r="AE115" i="6"/>
  <c r="Y115" i="6"/>
  <c r="N115" i="6"/>
  <c r="C115" i="6"/>
  <c r="EI115" i="6" s="1"/>
  <c r="ET114" i="6"/>
  <c r="ET113" i="6" s="1"/>
  <c r="EI114" i="6"/>
  <c r="EU114" i="6" s="1"/>
  <c r="ES113" i="6"/>
  <c r="ER113" i="6"/>
  <c r="EQ113" i="6"/>
  <c r="EP113" i="6"/>
  <c r="EO113" i="6"/>
  <c r="EN113" i="6"/>
  <c r="EM113" i="6"/>
  <c r="EL113" i="6"/>
  <c r="EK113" i="6"/>
  <c r="EJ113" i="6"/>
  <c r="EE113" i="6"/>
  <c r="DZ113" i="6"/>
  <c r="DX113" i="6"/>
  <c r="DV113" i="6"/>
  <c r="DT113" i="6"/>
  <c r="DR113" i="6"/>
  <c r="DP113" i="6"/>
  <c r="DN113" i="6"/>
  <c r="DI113" i="6"/>
  <c r="DG113" i="6"/>
  <c r="DE113" i="6"/>
  <c r="DB113" i="6"/>
  <c r="CV113" i="6"/>
  <c r="CT113" i="6"/>
  <c r="CR113" i="6"/>
  <c r="AV113" i="6"/>
  <c r="AS113" i="6"/>
  <c r="AH113" i="6"/>
  <c r="EI113" i="6" s="1"/>
  <c r="EU113" i="6" s="1"/>
  <c r="AE113" i="6"/>
  <c r="Y113" i="6"/>
  <c r="N113" i="6"/>
  <c r="C113" i="6"/>
  <c r="ET112" i="6"/>
  <c r="EU112" i="6" s="1"/>
  <c r="EI112" i="6"/>
  <c r="ET111" i="6"/>
  <c r="ET110" i="6" s="1"/>
  <c r="EI111" i="6"/>
  <c r="EU111" i="6" s="1"/>
  <c r="FE110" i="6"/>
  <c r="FD110" i="6"/>
  <c r="FC110" i="6"/>
  <c r="FB110" i="6"/>
  <c r="FA110" i="6"/>
  <c r="EZ110" i="6"/>
  <c r="EY110" i="6"/>
  <c r="EX110" i="6"/>
  <c r="EW110" i="6"/>
  <c r="EV110" i="6"/>
  <c r="ES110" i="6"/>
  <c r="ER110" i="6"/>
  <c r="EQ110" i="6"/>
  <c r="EP110" i="6"/>
  <c r="EO110" i="6"/>
  <c r="EN110" i="6"/>
  <c r="EM110" i="6"/>
  <c r="EL110" i="6"/>
  <c r="EK110" i="6"/>
  <c r="EJ110" i="6"/>
  <c r="EE110" i="6"/>
  <c r="DZ110" i="6"/>
  <c r="DX110" i="6"/>
  <c r="DV110" i="6"/>
  <c r="DT110" i="6"/>
  <c r="DR110" i="6"/>
  <c r="DP110" i="6"/>
  <c r="DN110" i="6"/>
  <c r="DI110" i="6"/>
  <c r="DG110" i="6"/>
  <c r="DE110" i="6"/>
  <c r="DB110" i="6"/>
  <c r="CV110" i="6"/>
  <c r="CT110" i="6"/>
  <c r="CR110" i="6"/>
  <c r="AV110" i="6"/>
  <c r="AS110" i="6"/>
  <c r="AP110" i="6"/>
  <c r="AN110" i="6"/>
  <c r="AH110" i="6"/>
  <c r="AE110" i="6"/>
  <c r="Y110" i="6"/>
  <c r="N110" i="6"/>
  <c r="C110" i="6"/>
  <c r="EI110" i="6" s="1"/>
  <c r="FG109" i="6"/>
  <c r="EU109" i="6"/>
  <c r="FF109" i="6" s="1"/>
  <c r="ET109" i="6"/>
  <c r="EI109" i="6"/>
  <c r="ET108" i="6"/>
  <c r="EU108" i="6" s="1"/>
  <c r="EI108" i="6"/>
  <c r="ET107" i="6"/>
  <c r="EI107" i="6"/>
  <c r="EU107" i="6" s="1"/>
  <c r="ET106" i="6"/>
  <c r="EI106" i="6"/>
  <c r="EU106" i="6" s="1"/>
  <c r="EU105" i="6"/>
  <c r="FG105" i="6" s="1"/>
  <c r="ET105" i="6"/>
  <c r="EI105" i="6"/>
  <c r="FE104" i="6"/>
  <c r="FD104" i="6"/>
  <c r="FC104" i="6"/>
  <c r="FB104" i="6"/>
  <c r="FA104" i="6"/>
  <c r="EZ104" i="6"/>
  <c r="EY104" i="6"/>
  <c r="EX104" i="6"/>
  <c r="EW104" i="6"/>
  <c r="EV104" i="6"/>
  <c r="ET104" i="6"/>
  <c r="ES104" i="6"/>
  <c r="ER104" i="6"/>
  <c r="EQ104" i="6"/>
  <c r="EP104" i="6"/>
  <c r="EO104" i="6"/>
  <c r="EN104" i="6"/>
  <c r="EM104" i="6"/>
  <c r="EL104" i="6"/>
  <c r="EK104" i="6"/>
  <c r="EJ104" i="6"/>
  <c r="EE104" i="6"/>
  <c r="DZ104" i="6"/>
  <c r="DX104" i="6"/>
  <c r="DV104" i="6"/>
  <c r="DT104" i="6"/>
  <c r="DR104" i="6"/>
  <c r="DP104" i="6"/>
  <c r="DN104" i="6"/>
  <c r="DI104" i="6"/>
  <c r="DG104" i="6"/>
  <c r="DE104" i="6"/>
  <c r="DB104" i="6"/>
  <c r="CV104" i="6"/>
  <c r="CT104" i="6"/>
  <c r="CR104" i="6"/>
  <c r="AV104" i="6"/>
  <c r="AS104" i="6"/>
  <c r="AP104" i="6"/>
  <c r="AN104" i="6"/>
  <c r="AH104" i="6"/>
  <c r="AE104" i="6"/>
  <c r="Y104" i="6"/>
  <c r="N104" i="6"/>
  <c r="C104" i="6"/>
  <c r="EI104" i="6" s="1"/>
  <c r="ET103" i="6"/>
  <c r="EI103" i="6"/>
  <c r="EU103" i="6" s="1"/>
  <c r="C103" i="6"/>
  <c r="FE102" i="6"/>
  <c r="FD102" i="6"/>
  <c r="FC102" i="6"/>
  <c r="FB102" i="6"/>
  <c r="FA102" i="6"/>
  <c r="EZ102" i="6"/>
  <c r="EY102" i="6"/>
  <c r="EX102" i="6"/>
  <c r="EW102" i="6"/>
  <c r="EV102" i="6"/>
  <c r="ET102" i="6"/>
  <c r="ES102" i="6"/>
  <c r="ER102" i="6"/>
  <c r="EQ102" i="6"/>
  <c r="EP102" i="6"/>
  <c r="EO102" i="6"/>
  <c r="EN102" i="6"/>
  <c r="EM102" i="6"/>
  <c r="EL102" i="6"/>
  <c r="EK102" i="6"/>
  <c r="EJ102" i="6"/>
  <c r="EE102" i="6"/>
  <c r="DZ102" i="6"/>
  <c r="DX102" i="6"/>
  <c r="DV102" i="6"/>
  <c r="DT102" i="6"/>
  <c r="DR102" i="6"/>
  <c r="DP102" i="6"/>
  <c r="DN102" i="6"/>
  <c r="DI102" i="6"/>
  <c r="DG102" i="6"/>
  <c r="DE102" i="6"/>
  <c r="DB102" i="6"/>
  <c r="CV102" i="6"/>
  <c r="CT102" i="6"/>
  <c r="CR102" i="6"/>
  <c r="AV102" i="6"/>
  <c r="AS102" i="6"/>
  <c r="AN102" i="6"/>
  <c r="AH102" i="6"/>
  <c r="AE102" i="6"/>
  <c r="Y102" i="6"/>
  <c r="N102" i="6"/>
  <c r="EI102" i="6" s="1"/>
  <c r="ET101" i="6"/>
  <c r="ET100" i="6" s="1"/>
  <c r="EI101" i="6"/>
  <c r="EU101" i="6" s="1"/>
  <c r="FE100" i="6"/>
  <c r="FD100" i="6"/>
  <c r="FC100" i="6"/>
  <c r="FB100" i="6"/>
  <c r="FA100" i="6"/>
  <c r="EZ100" i="6"/>
  <c r="EY100" i="6"/>
  <c r="EX100" i="6"/>
  <c r="EW100" i="6"/>
  <c r="EV100" i="6"/>
  <c r="ES100" i="6"/>
  <c r="ER100" i="6"/>
  <c r="EQ100" i="6"/>
  <c r="EP100" i="6"/>
  <c r="EO100" i="6"/>
  <c r="EN100" i="6"/>
  <c r="EM100" i="6"/>
  <c r="EL100" i="6"/>
  <c r="EK100" i="6"/>
  <c r="EJ100" i="6"/>
  <c r="EE100" i="6"/>
  <c r="DZ100" i="6"/>
  <c r="DX100" i="6"/>
  <c r="DV100" i="6"/>
  <c r="DT100" i="6"/>
  <c r="DR100" i="6"/>
  <c r="DP100" i="6"/>
  <c r="DN100" i="6"/>
  <c r="DI100" i="6"/>
  <c r="DG100" i="6"/>
  <c r="DE100" i="6"/>
  <c r="DB100" i="6"/>
  <c r="CV100" i="6"/>
  <c r="CT100" i="6"/>
  <c r="CR100" i="6"/>
  <c r="AV100" i="6"/>
  <c r="AS100" i="6"/>
  <c r="AH100" i="6"/>
  <c r="AE100" i="6"/>
  <c r="Y100" i="6"/>
  <c r="N100" i="6"/>
  <c r="C100" i="6"/>
  <c r="EI100" i="6" s="1"/>
  <c r="ET99" i="6"/>
  <c r="EI99" i="6"/>
  <c r="EU99" i="6" s="1"/>
  <c r="FG98" i="6"/>
  <c r="EU98" i="6"/>
  <c r="FF98" i="6" s="1"/>
  <c r="ET98" i="6"/>
  <c r="EI98" i="6"/>
  <c r="ET97" i="6"/>
  <c r="EU97" i="6" s="1"/>
  <c r="EI97" i="6"/>
  <c r="ET96" i="6"/>
  <c r="EI96" i="6"/>
  <c r="EU96" i="6" s="1"/>
  <c r="ET95" i="6"/>
  <c r="EI95" i="6"/>
  <c r="EU95" i="6" s="1"/>
  <c r="EU94" i="6"/>
  <c r="FG94" i="6" s="1"/>
  <c r="ET94" i="6"/>
  <c r="EI94" i="6"/>
  <c r="FF93" i="6"/>
  <c r="EU93" i="6"/>
  <c r="FG93" i="6" s="1"/>
  <c r="ET93" i="6"/>
  <c r="EI93" i="6"/>
  <c r="FG92" i="6"/>
  <c r="EU92" i="6"/>
  <c r="FF92" i="6" s="1"/>
  <c r="ET92" i="6"/>
  <c r="EI92" i="6"/>
  <c r="ET91" i="6"/>
  <c r="EI91" i="6"/>
  <c r="EU91" i="6" s="1"/>
  <c r="FG90" i="6"/>
  <c r="EU90" i="6"/>
  <c r="FF90" i="6" s="1"/>
  <c r="ET90" i="6"/>
  <c r="EI90" i="6"/>
  <c r="ET89" i="6"/>
  <c r="EU89" i="6" s="1"/>
  <c r="EI89" i="6"/>
  <c r="ET88" i="6"/>
  <c r="EI88" i="6"/>
  <c r="EU88" i="6" s="1"/>
  <c r="ET87" i="6"/>
  <c r="EI87" i="6"/>
  <c r="EU87" i="6" s="1"/>
  <c r="EU86" i="6"/>
  <c r="FG86" i="6" s="1"/>
  <c r="ET86" i="6"/>
  <c r="EI86" i="6"/>
  <c r="FF85" i="6"/>
  <c r="EU85" i="6"/>
  <c r="FG85" i="6" s="1"/>
  <c r="ET85" i="6"/>
  <c r="EI85" i="6"/>
  <c r="FG84" i="6"/>
  <c r="EU84" i="6"/>
  <c r="FF84" i="6" s="1"/>
  <c r="ET84" i="6"/>
  <c r="EI84" i="6"/>
  <c r="ET83" i="6"/>
  <c r="EI83" i="6"/>
  <c r="EU83" i="6" s="1"/>
  <c r="FG82" i="6"/>
  <c r="EU82" i="6"/>
  <c r="FF82" i="6" s="1"/>
  <c r="ET82" i="6"/>
  <c r="EI82" i="6"/>
  <c r="ET81" i="6"/>
  <c r="EU81" i="6" s="1"/>
  <c r="EI81" i="6"/>
  <c r="ET80" i="6"/>
  <c r="EI80" i="6"/>
  <c r="EU80" i="6" s="1"/>
  <c r="ET79" i="6"/>
  <c r="EI79" i="6"/>
  <c r="EU79" i="6" s="1"/>
  <c r="EU78" i="6"/>
  <c r="FG78" i="6" s="1"/>
  <c r="ET78" i="6"/>
  <c r="EI78" i="6"/>
  <c r="FF77" i="6"/>
  <c r="EU77" i="6"/>
  <c r="FG77" i="6" s="1"/>
  <c r="ET77" i="6"/>
  <c r="EI77" i="6"/>
  <c r="FG76" i="6"/>
  <c r="EU76" i="6"/>
  <c r="FF76" i="6" s="1"/>
  <c r="ET76" i="6"/>
  <c r="EI76" i="6"/>
  <c r="EU75" i="6"/>
  <c r="ET75" i="6"/>
  <c r="EI75" i="6"/>
  <c r="EU74" i="6"/>
  <c r="ET74" i="6"/>
  <c r="EI74" i="6"/>
  <c r="ET73" i="6"/>
  <c r="EI73" i="6"/>
  <c r="EU73" i="6" s="1"/>
  <c r="ET72" i="6"/>
  <c r="EI72" i="6"/>
  <c r="EU72" i="6" s="1"/>
  <c r="ET71" i="6"/>
  <c r="EU71" i="6" s="1"/>
  <c r="EI71" i="6"/>
  <c r="EU70" i="6"/>
  <c r="ET70" i="6"/>
  <c r="EI70" i="6"/>
  <c r="ET69" i="6"/>
  <c r="EI69" i="6"/>
  <c r="EU69" i="6" s="1"/>
  <c r="EU68" i="6"/>
  <c r="ET68" i="6"/>
  <c r="EI68" i="6"/>
  <c r="EU67" i="6"/>
  <c r="ET67" i="6"/>
  <c r="EI67" i="6"/>
  <c r="EU66" i="6"/>
  <c r="ET66" i="6"/>
  <c r="EI66" i="6"/>
  <c r="ET65" i="6"/>
  <c r="EI65" i="6"/>
  <c r="EU65" i="6" s="1"/>
  <c r="ET64" i="6"/>
  <c r="EI64" i="6"/>
  <c r="EU64" i="6" s="1"/>
  <c r="ET63" i="6"/>
  <c r="EU63" i="6" s="1"/>
  <c r="EI63" i="6"/>
  <c r="EU62" i="6"/>
  <c r="ET62" i="6"/>
  <c r="EI62" i="6"/>
  <c r="ET61" i="6"/>
  <c r="EI61" i="6"/>
  <c r="EU61" i="6" s="1"/>
  <c r="EU60" i="6"/>
  <c r="ET60" i="6"/>
  <c r="EI60" i="6"/>
  <c r="EU59" i="6"/>
  <c r="ET59" i="6"/>
  <c r="EI59" i="6"/>
  <c r="EU58" i="6"/>
  <c r="ET58" i="6"/>
  <c r="EI58" i="6"/>
  <c r="ET57" i="6"/>
  <c r="EI57" i="6"/>
  <c r="EU57" i="6" s="1"/>
  <c r="ET56" i="6"/>
  <c r="EI56" i="6"/>
  <c r="EU56" i="6" s="1"/>
  <c r="ET55" i="6"/>
  <c r="EU55" i="6" s="1"/>
  <c r="EI55" i="6"/>
  <c r="EU54" i="6"/>
  <c r="ET54" i="6"/>
  <c r="EI54" i="6"/>
  <c r="ET53" i="6"/>
  <c r="ET52" i="6" s="1"/>
  <c r="EI53" i="6"/>
  <c r="EU53" i="6" s="1"/>
  <c r="EU52" i="6" s="1"/>
  <c r="FE52" i="6"/>
  <c r="FD52" i="6"/>
  <c r="FC52" i="6"/>
  <c r="FB52" i="6"/>
  <c r="FA52" i="6"/>
  <c r="EZ52" i="6"/>
  <c r="EY52" i="6"/>
  <c r="EX52" i="6"/>
  <c r="EW52" i="6"/>
  <c r="EV52" i="6"/>
  <c r="ES52" i="6"/>
  <c r="ER52" i="6"/>
  <c r="EQ52" i="6"/>
  <c r="EP52" i="6"/>
  <c r="EO52" i="6"/>
  <c r="EN52" i="6"/>
  <c r="EM52" i="6"/>
  <c r="EL52" i="6"/>
  <c r="EK52" i="6"/>
  <c r="EJ52" i="6"/>
  <c r="EE52" i="6"/>
  <c r="DZ52" i="6"/>
  <c r="DX52" i="6"/>
  <c r="DV52" i="6"/>
  <c r="DT52" i="6"/>
  <c r="DR52" i="6"/>
  <c r="DP52" i="6"/>
  <c r="DN52" i="6"/>
  <c r="DI52" i="6"/>
  <c r="DG52" i="6"/>
  <c r="DE52" i="6"/>
  <c r="DB52" i="6"/>
  <c r="CV52" i="6"/>
  <c r="CT52" i="6"/>
  <c r="CR52" i="6"/>
  <c r="AV52" i="6"/>
  <c r="AS52" i="6"/>
  <c r="AP52" i="6"/>
  <c r="AN52" i="6"/>
  <c r="AH52" i="6"/>
  <c r="AE52" i="6"/>
  <c r="Y52" i="6"/>
  <c r="N52" i="6"/>
  <c r="C52" i="6"/>
  <c r="EI52" i="6" s="1"/>
  <c r="ET51" i="6"/>
  <c r="ET49" i="6" s="1"/>
  <c r="EI51" i="6"/>
  <c r="ET50" i="6"/>
  <c r="EI50" i="6"/>
  <c r="EU50" i="6" s="1"/>
  <c r="FG49" i="6"/>
  <c r="FF49" i="6"/>
  <c r="FE49" i="6"/>
  <c r="FD49" i="6"/>
  <c r="FC49" i="6"/>
  <c r="FB49" i="6"/>
  <c r="FA49" i="6"/>
  <c r="EZ49" i="6"/>
  <c r="EY49" i="6"/>
  <c r="EX49" i="6"/>
  <c r="EW49" i="6"/>
  <c r="EV49" i="6"/>
  <c r="ES49" i="6"/>
  <c r="ER49" i="6"/>
  <c r="EQ49" i="6"/>
  <c r="EP49" i="6"/>
  <c r="EO49" i="6"/>
  <c r="EN49" i="6"/>
  <c r="EM49" i="6"/>
  <c r="EL49" i="6"/>
  <c r="EK49" i="6"/>
  <c r="EJ49" i="6"/>
  <c r="EE49" i="6"/>
  <c r="DZ49" i="6"/>
  <c r="DX49" i="6"/>
  <c r="DV49" i="6"/>
  <c r="DT49" i="6"/>
  <c r="DR49" i="6"/>
  <c r="DP49" i="6"/>
  <c r="DN49" i="6"/>
  <c r="DI49" i="6"/>
  <c r="DG49" i="6"/>
  <c r="DE49" i="6"/>
  <c r="DB49" i="6"/>
  <c r="CV49" i="6"/>
  <c r="CT49" i="6"/>
  <c r="CR49" i="6"/>
  <c r="AV49" i="6"/>
  <c r="AS49" i="6"/>
  <c r="EI49" i="6" s="1"/>
  <c r="Y49" i="6"/>
  <c r="C49" i="6"/>
  <c r="EU48" i="6"/>
  <c r="ET48" i="6"/>
  <c r="EI48" i="6"/>
  <c r="ET47" i="6"/>
  <c r="EI47" i="6"/>
  <c r="EU47" i="6" s="1"/>
  <c r="EU46" i="6" s="1"/>
  <c r="FG46" i="6"/>
  <c r="FF46" i="6"/>
  <c r="FE46" i="6"/>
  <c r="FD46" i="6"/>
  <c r="FC46" i="6"/>
  <c r="FB46" i="6"/>
  <c r="FA46" i="6"/>
  <c r="EZ46" i="6"/>
  <c r="EY46" i="6"/>
  <c r="EX46" i="6"/>
  <c r="EW46" i="6"/>
  <c r="EV46" i="6"/>
  <c r="ET46" i="6"/>
  <c r="ES46" i="6"/>
  <c r="ER46" i="6"/>
  <c r="EQ46" i="6"/>
  <c r="EP46" i="6"/>
  <c r="EO46" i="6"/>
  <c r="EN46" i="6"/>
  <c r="EM46" i="6"/>
  <c r="EL46" i="6"/>
  <c r="EK46" i="6"/>
  <c r="EJ46" i="6"/>
  <c r="EE46" i="6"/>
  <c r="DZ46" i="6"/>
  <c r="DX46" i="6"/>
  <c r="DV46" i="6"/>
  <c r="DT46" i="6"/>
  <c r="DR46" i="6"/>
  <c r="DP46" i="6"/>
  <c r="DN46" i="6"/>
  <c r="DI46" i="6"/>
  <c r="DG46" i="6"/>
  <c r="DE46" i="6"/>
  <c r="DB46" i="6"/>
  <c r="CV46" i="6"/>
  <c r="CT46" i="6"/>
  <c r="CR46" i="6"/>
  <c r="AV46" i="6"/>
  <c r="AS46" i="6"/>
  <c r="EI46" i="6" s="1"/>
  <c r="AE46" i="6"/>
  <c r="Y46" i="6"/>
  <c r="C46" i="6"/>
  <c r="ET45" i="6"/>
  <c r="EI45" i="6"/>
  <c r="EU45" i="6" s="1"/>
  <c r="EU44" i="6" s="1"/>
  <c r="FG44" i="6"/>
  <c r="FF44" i="6"/>
  <c r="FE44" i="6"/>
  <c r="FD44" i="6"/>
  <c r="FC44" i="6"/>
  <c r="FB44" i="6"/>
  <c r="FA44" i="6"/>
  <c r="EZ44" i="6"/>
  <c r="EY44" i="6"/>
  <c r="EX44" i="6"/>
  <c r="EW44" i="6"/>
  <c r="EV44" i="6"/>
  <c r="ET44" i="6"/>
  <c r="ES44" i="6"/>
  <c r="ER44" i="6"/>
  <c r="EQ44" i="6"/>
  <c r="EP44" i="6"/>
  <c r="EO44" i="6"/>
  <c r="EN44" i="6"/>
  <c r="EM44" i="6"/>
  <c r="EL44" i="6"/>
  <c r="EK44" i="6"/>
  <c r="EJ44" i="6"/>
  <c r="EE44" i="6"/>
  <c r="DZ44" i="6"/>
  <c r="DX44" i="6"/>
  <c r="DV44" i="6"/>
  <c r="DT44" i="6"/>
  <c r="DR44" i="6"/>
  <c r="DP44" i="6"/>
  <c r="DN44" i="6"/>
  <c r="DI44" i="6"/>
  <c r="DG44" i="6"/>
  <c r="DE44" i="6"/>
  <c r="DB44" i="6"/>
  <c r="CV44" i="6"/>
  <c r="CT44" i="6"/>
  <c r="CR44" i="6"/>
  <c r="AV44" i="6"/>
  <c r="AS44" i="6"/>
  <c r="EI44" i="6" s="1"/>
  <c r="AH44" i="6"/>
  <c r="Y44" i="6"/>
  <c r="C44" i="6"/>
  <c r="ET43" i="6"/>
  <c r="EI43" i="6"/>
  <c r="EU43" i="6" s="1"/>
  <c r="ET42" i="6"/>
  <c r="EU42" i="6" s="1"/>
  <c r="EI42" i="6"/>
  <c r="ET41" i="6"/>
  <c r="EI41" i="6"/>
  <c r="EU41" i="6" s="1"/>
  <c r="ET40" i="6"/>
  <c r="EU40" i="6" s="1"/>
  <c r="EI40" i="6"/>
  <c r="EU39" i="6"/>
  <c r="ET39" i="6"/>
  <c r="EI39" i="6"/>
  <c r="FG38" i="6"/>
  <c r="FF38" i="6"/>
  <c r="FE38" i="6"/>
  <c r="FD38" i="6"/>
  <c r="FC38" i="6"/>
  <c r="FB38" i="6"/>
  <c r="FA38" i="6"/>
  <c r="EZ38" i="6"/>
  <c r="EY38" i="6"/>
  <c r="EX38" i="6"/>
  <c r="EW38" i="6"/>
  <c r="EV38" i="6"/>
  <c r="ES38" i="6"/>
  <c r="ER38" i="6"/>
  <c r="EQ38" i="6"/>
  <c r="EP38" i="6"/>
  <c r="EO38" i="6"/>
  <c r="EN38" i="6"/>
  <c r="EM38" i="6"/>
  <c r="EL38" i="6"/>
  <c r="EK38" i="6"/>
  <c r="EJ38" i="6"/>
  <c r="EE38" i="6"/>
  <c r="DZ38" i="6"/>
  <c r="DX38" i="6"/>
  <c r="DV38" i="6"/>
  <c r="DT38" i="6"/>
  <c r="DR38" i="6"/>
  <c r="DP38" i="6"/>
  <c r="DN38" i="6"/>
  <c r="DI38" i="6"/>
  <c r="DG38" i="6"/>
  <c r="DE38" i="6"/>
  <c r="DB38" i="6"/>
  <c r="CV38" i="6"/>
  <c r="CT38" i="6"/>
  <c r="CR38" i="6"/>
  <c r="AV38" i="6"/>
  <c r="AS38" i="6"/>
  <c r="AH38" i="6"/>
  <c r="AE38" i="6"/>
  <c r="Y38" i="6"/>
  <c r="N38" i="6"/>
  <c r="C38" i="6"/>
  <c r="EI38" i="6" s="1"/>
  <c r="ET37" i="6"/>
  <c r="EI37" i="6"/>
  <c r="EU37" i="6" s="1"/>
  <c r="ET36" i="6"/>
  <c r="EU36" i="6" s="1"/>
  <c r="EU35" i="6" s="1"/>
  <c r="EI36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S35" i="6"/>
  <c r="ER35" i="6"/>
  <c r="EQ35" i="6"/>
  <c r="EP35" i="6"/>
  <c r="EO35" i="6"/>
  <c r="EN35" i="6"/>
  <c r="EM35" i="6"/>
  <c r="EL35" i="6"/>
  <c r="EK35" i="6"/>
  <c r="EJ35" i="6"/>
  <c r="EE35" i="6"/>
  <c r="DZ35" i="6"/>
  <c r="DP35" i="6"/>
  <c r="DN35" i="6"/>
  <c r="DI35" i="6"/>
  <c r="DG35" i="6"/>
  <c r="DE35" i="6"/>
  <c r="DB35" i="6"/>
  <c r="CV35" i="6"/>
  <c r="AV35" i="6"/>
  <c r="AS35" i="6"/>
  <c r="AH35" i="6"/>
  <c r="AE35" i="6"/>
  <c r="Y35" i="6"/>
  <c r="N35" i="6"/>
  <c r="C35" i="6"/>
  <c r="EI35" i="6" s="1"/>
  <c r="ET34" i="6"/>
  <c r="EI34" i="6"/>
  <c r="EU34" i="6" s="1"/>
  <c r="ET33" i="6"/>
  <c r="EI33" i="6"/>
  <c r="EU33" i="6" s="1"/>
  <c r="ET32" i="6"/>
  <c r="EU32" i="6" s="1"/>
  <c r="EI32" i="6"/>
  <c r="ET31" i="6"/>
  <c r="EI31" i="6"/>
  <c r="EU31" i="6" s="1"/>
  <c r="ET30" i="6"/>
  <c r="EU30" i="6" s="1"/>
  <c r="EU29" i="6" s="1"/>
  <c r="EI30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R29" i="6"/>
  <c r="EQ29" i="6"/>
  <c r="EP29" i="6"/>
  <c r="EO29" i="6"/>
  <c r="EN29" i="6"/>
  <c r="EM29" i="6"/>
  <c r="EL29" i="6"/>
  <c r="EK29" i="6"/>
  <c r="EJ29" i="6"/>
  <c r="EE29" i="6"/>
  <c r="DZ29" i="6"/>
  <c r="DP29" i="6"/>
  <c r="DN29" i="6"/>
  <c r="DI29" i="6"/>
  <c r="DG29" i="6"/>
  <c r="DE29" i="6"/>
  <c r="DB29" i="6"/>
  <c r="AV29" i="6"/>
  <c r="AN29" i="6"/>
  <c r="AH29" i="6"/>
  <c r="AE29" i="6"/>
  <c r="Y29" i="6"/>
  <c r="N29" i="6"/>
  <c r="C29" i="6"/>
  <c r="EI29" i="6" s="1"/>
  <c r="ET28" i="6"/>
  <c r="EU28" i="6" s="1"/>
  <c r="EI28" i="6"/>
  <c r="ET27" i="6"/>
  <c r="EI27" i="6"/>
  <c r="EU27" i="6" s="1"/>
  <c r="ET26" i="6"/>
  <c r="EU26" i="6" s="1"/>
  <c r="EI26" i="6"/>
  <c r="EU25" i="6"/>
  <c r="ET25" i="6"/>
  <c r="EI25" i="6"/>
  <c r="ET24" i="6"/>
  <c r="EI24" i="6"/>
  <c r="EU24" i="6" s="1"/>
  <c r="EU23" i="6"/>
  <c r="ET23" i="6"/>
  <c r="EI23" i="6"/>
  <c r="ET22" i="6"/>
  <c r="EI22" i="6"/>
  <c r="EU22" i="6" s="1"/>
  <c r="ET21" i="6"/>
  <c r="EI21" i="6"/>
  <c r="EU21" i="6" s="1"/>
  <c r="ET20" i="6"/>
  <c r="EU20" i="6" s="1"/>
  <c r="EI20" i="6"/>
  <c r="ET19" i="6"/>
  <c r="ET18" i="6" s="1"/>
  <c r="EI19" i="6"/>
  <c r="EU19" i="6" s="1"/>
  <c r="FG18" i="6"/>
  <c r="FF18" i="6"/>
  <c r="FE18" i="6"/>
  <c r="FE144" i="6" s="1"/>
  <c r="FD18" i="6"/>
  <c r="FD144" i="6" s="1"/>
  <c r="FC18" i="6"/>
  <c r="FC144" i="6" s="1"/>
  <c r="FB18" i="6"/>
  <c r="FB144" i="6" s="1"/>
  <c r="FA18" i="6"/>
  <c r="FA144" i="6" s="1"/>
  <c r="EZ18" i="6"/>
  <c r="EZ144" i="6" s="1"/>
  <c r="EY18" i="6"/>
  <c r="EY144" i="6" s="1"/>
  <c r="EX18" i="6"/>
  <c r="EX144" i="6" s="1"/>
  <c r="EW18" i="6"/>
  <c r="EW144" i="6" s="1"/>
  <c r="EV18" i="6"/>
  <c r="EV144" i="6" s="1"/>
  <c r="ER18" i="6"/>
  <c r="ER144" i="6" s="1"/>
  <c r="EQ18" i="6"/>
  <c r="EQ144" i="6" s="1"/>
  <c r="EP18" i="6"/>
  <c r="EP144" i="6" s="1"/>
  <c r="EO18" i="6"/>
  <c r="EO144" i="6" s="1"/>
  <c r="EN18" i="6"/>
  <c r="EN144" i="6" s="1"/>
  <c r="EM18" i="6"/>
  <c r="EM144" i="6" s="1"/>
  <c r="EL18" i="6"/>
  <c r="EL144" i="6" s="1"/>
  <c r="EK18" i="6"/>
  <c r="EK144" i="6" s="1"/>
  <c r="EJ18" i="6"/>
  <c r="EJ144" i="6" s="1"/>
  <c r="EE18" i="6"/>
  <c r="DZ18" i="6"/>
  <c r="DR18" i="6"/>
  <c r="DP18" i="6"/>
  <c r="DN18" i="6"/>
  <c r="DI18" i="6"/>
  <c r="DG18" i="6"/>
  <c r="DE18" i="6"/>
  <c r="DB18" i="6"/>
  <c r="AV18" i="6"/>
  <c r="AN18" i="6"/>
  <c r="AH18" i="6"/>
  <c r="AE18" i="6"/>
  <c r="Y18" i="6"/>
  <c r="ET17" i="6"/>
  <c r="EU17" i="6" s="1"/>
  <c r="EI17" i="6"/>
  <c r="EU16" i="6"/>
  <c r="ET16" i="6"/>
  <c r="EI16" i="6"/>
  <c r="ET15" i="6"/>
  <c r="EI15" i="6"/>
  <c r="EU15" i="6" s="1"/>
  <c r="EU14" i="6"/>
  <c r="ET14" i="6"/>
  <c r="EI14" i="6"/>
  <c r="ET13" i="6"/>
  <c r="EI13" i="6"/>
  <c r="EU13" i="6" s="1"/>
  <c r="ET12" i="6"/>
  <c r="EI12" i="6"/>
  <c r="EU12" i="6" s="1"/>
  <c r="ET11" i="6"/>
  <c r="EU11" i="6" s="1"/>
  <c r="EI11" i="6"/>
  <c r="ET10" i="6"/>
  <c r="EI10" i="6"/>
  <c r="EU10" i="6" s="1"/>
  <c r="ET9" i="6"/>
  <c r="ET7" i="6" s="1"/>
  <c r="EI9" i="6"/>
  <c r="EU8" i="6"/>
  <c r="ET8" i="6"/>
  <c r="EI8" i="6"/>
  <c r="FG7" i="6"/>
  <c r="FF7" i="6"/>
  <c r="FE7" i="6"/>
  <c r="FD7" i="6"/>
  <c r="FC7" i="6"/>
  <c r="FB7" i="6"/>
  <c r="FA7" i="6"/>
  <c r="EZ7" i="6"/>
  <c r="EY7" i="6"/>
  <c r="EX7" i="6"/>
  <c r="EW7" i="6"/>
  <c r="EV7" i="6"/>
  <c r="ER7" i="6"/>
  <c r="EQ7" i="6"/>
  <c r="EP7" i="6"/>
  <c r="EO7" i="6"/>
  <c r="EN7" i="6"/>
  <c r="EM7" i="6"/>
  <c r="EL7" i="6"/>
  <c r="EK7" i="6"/>
  <c r="EJ7" i="6"/>
  <c r="EE7" i="6"/>
  <c r="DZ7" i="6"/>
  <c r="DT7" i="6"/>
  <c r="DR7" i="6"/>
  <c r="DP7" i="6"/>
  <c r="DN7" i="6"/>
  <c r="DI7" i="6"/>
  <c r="DG7" i="6"/>
  <c r="DE7" i="6"/>
  <c r="DB7" i="6"/>
  <c r="AV7" i="6"/>
  <c r="AN7" i="6"/>
  <c r="AH7" i="6"/>
  <c r="AE7" i="6"/>
  <c r="Y7" i="6"/>
  <c r="EI7" i="6"/>
  <c r="AZ159" i="5"/>
  <c r="AY159" i="5" s="1"/>
  <c r="AX159" i="5"/>
  <c r="AW159" i="5" s="1"/>
  <c r="AV159" i="5"/>
  <c r="AU159" i="5" s="1"/>
  <c r="AT159" i="5"/>
  <c r="AS159" i="5" s="1"/>
  <c r="AR159" i="5"/>
  <c r="AQ159" i="5" s="1"/>
  <c r="AP159" i="5"/>
  <c r="AO159" i="5" s="1"/>
  <c r="AN159" i="5"/>
  <c r="AM159" i="5" s="1"/>
  <c r="AL159" i="5"/>
  <c r="AK159" i="5"/>
  <c r="AJ159" i="5"/>
  <c r="AI159" i="5"/>
  <c r="AG159" i="5"/>
  <c r="AF159" i="5" s="1"/>
  <c r="AE159" i="5"/>
  <c r="AD159" i="5" s="1"/>
  <c r="AC159" i="5"/>
  <c r="AB159" i="5" s="1"/>
  <c r="AA159" i="5"/>
  <c r="Z159" i="5" s="1"/>
  <c r="Y159" i="5"/>
  <c r="X159" i="5" s="1"/>
  <c r="W159" i="5"/>
  <c r="V159" i="5"/>
  <c r="U159" i="5"/>
  <c r="T159" i="5"/>
  <c r="S159" i="5"/>
  <c r="R159" i="5"/>
  <c r="Q159" i="5"/>
  <c r="P159" i="5"/>
  <c r="O159" i="5"/>
  <c r="M159" i="5"/>
  <c r="L159" i="5"/>
  <c r="J159" i="5"/>
  <c r="H159" i="5"/>
  <c r="G159" i="5"/>
  <c r="F159" i="5"/>
  <c r="BA158" i="5"/>
  <c r="BA157" i="5"/>
  <c r="BA156" i="5"/>
  <c r="BJ153" i="5"/>
  <c r="BI153" i="5"/>
  <c r="BF153" i="5"/>
  <c r="BE153" i="5"/>
  <c r="BD153" i="5"/>
  <c r="BC153" i="5"/>
  <c r="BB153" i="5"/>
  <c r="AZ153" i="5"/>
  <c r="AY153" i="5" s="1"/>
  <c r="AX153" i="5"/>
  <c r="AW153" i="5" s="1"/>
  <c r="AV153" i="5"/>
  <c r="AU153" i="5" s="1"/>
  <c r="AT153" i="5"/>
  <c r="AS153" i="5" s="1"/>
  <c r="AR153" i="5"/>
  <c r="AQ153" i="5" s="1"/>
  <c r="AP153" i="5"/>
  <c r="AO153" i="5" s="1"/>
  <c r="AN153" i="5"/>
  <c r="AM153" i="5" s="1"/>
  <c r="AL153" i="5"/>
  <c r="AK153" i="5"/>
  <c r="AJ153" i="5"/>
  <c r="AI153" i="5"/>
  <c r="AG153" i="5"/>
  <c r="AF153" i="5" s="1"/>
  <c r="AE153" i="5"/>
  <c r="AD153" i="5" s="1"/>
  <c r="AC153" i="5"/>
  <c r="AB153" i="5" s="1"/>
  <c r="AA153" i="5"/>
  <c r="Z153" i="5" s="1"/>
  <c r="Y153" i="5"/>
  <c r="X153" i="5" s="1"/>
  <c r="W153" i="5"/>
  <c r="V153" i="5"/>
  <c r="U153" i="5"/>
  <c r="T153" i="5"/>
  <c r="S153" i="5"/>
  <c r="R153" i="5"/>
  <c r="Q153" i="5"/>
  <c r="P153" i="5"/>
  <c r="O153" i="5"/>
  <c r="M153" i="5"/>
  <c r="L153" i="5"/>
  <c r="J153" i="5"/>
  <c r="G153" i="5"/>
  <c r="F153" i="5"/>
  <c r="E153" i="5"/>
  <c r="BG152" i="5"/>
  <c r="BA152" i="5"/>
  <c r="BG150" i="5"/>
  <c r="BA150" i="5"/>
  <c r="BG148" i="5"/>
  <c r="BA148" i="5"/>
  <c r="BG146" i="5"/>
  <c r="BA146" i="5"/>
  <c r="BG144" i="5"/>
  <c r="BA144" i="5"/>
  <c r="BG142" i="5"/>
  <c r="BA142" i="5"/>
  <c r="BG140" i="5"/>
  <c r="BA140" i="5"/>
  <c r="BG138" i="5"/>
  <c r="BA138" i="5"/>
  <c r="BG137" i="5"/>
  <c r="BA137" i="5"/>
  <c r="BG136" i="5"/>
  <c r="BA136" i="5"/>
  <c r="BG135" i="5"/>
  <c r="BA135" i="5"/>
  <c r="BG133" i="5"/>
  <c r="BA133" i="5"/>
  <c r="BG131" i="5"/>
  <c r="BA131" i="5"/>
  <c r="BG129" i="5"/>
  <c r="BA129" i="5"/>
  <c r="BG127" i="5"/>
  <c r="BA127" i="5"/>
  <c r="BG125" i="5"/>
  <c r="BA125" i="5"/>
  <c r="BG123" i="5"/>
  <c r="BA123" i="5"/>
  <c r="BG122" i="5"/>
  <c r="BA122" i="5"/>
  <c r="BG121" i="5"/>
  <c r="BA121" i="5"/>
  <c r="BG120" i="5"/>
  <c r="BA120" i="5"/>
  <c r="BG119" i="5"/>
  <c r="BA119" i="5"/>
  <c r="BG118" i="5"/>
  <c r="BA118" i="5"/>
  <c r="BG117" i="5"/>
  <c r="BA117" i="5"/>
  <c r="BG116" i="5"/>
  <c r="BA116" i="5"/>
  <c r="BG115" i="5"/>
  <c r="BA115" i="5"/>
  <c r="BG113" i="5"/>
  <c r="BA113" i="5"/>
  <c r="BG112" i="5"/>
  <c r="BA112" i="5"/>
  <c r="BG110" i="5"/>
  <c r="BA110" i="5"/>
  <c r="BG108" i="5"/>
  <c r="BA108" i="5"/>
  <c r="BG107" i="5"/>
  <c r="BA107" i="5"/>
  <c r="BG106" i="5"/>
  <c r="BA106" i="5"/>
  <c r="BG105" i="5"/>
  <c r="AZ92" i="5"/>
  <c r="AX92" i="5"/>
  <c r="AV92" i="5"/>
  <c r="AT92" i="5"/>
  <c r="AR92" i="5"/>
  <c r="AP92" i="5"/>
  <c r="AN92" i="5"/>
  <c r="AL92" i="5"/>
  <c r="AK92" i="5"/>
  <c r="AJ92" i="5"/>
  <c r="AI92" i="5"/>
  <c r="AG92" i="5"/>
  <c r="AE92" i="5"/>
  <c r="AC92" i="5"/>
  <c r="AA92" i="5"/>
  <c r="Y92" i="5"/>
  <c r="W92" i="5"/>
  <c r="V92" i="5"/>
  <c r="U92" i="5"/>
  <c r="T92" i="5"/>
  <c r="S92" i="5"/>
  <c r="R92" i="5"/>
  <c r="Q92" i="5"/>
  <c r="P92" i="5"/>
  <c r="O92" i="5"/>
  <c r="M92" i="5"/>
  <c r="L92" i="5"/>
  <c r="J92" i="5"/>
  <c r="H92" i="5"/>
  <c r="G92" i="5"/>
  <c r="F92" i="5"/>
  <c r="E92" i="5"/>
  <c r="BA91" i="5"/>
  <c r="BA90" i="5"/>
  <c r="BA89" i="5"/>
  <c r="BA88" i="5"/>
  <c r="BJ86" i="5"/>
  <c r="BJ87" i="5" s="1"/>
  <c r="BJ88" i="5" s="1"/>
  <c r="BI86" i="5"/>
  <c r="BI87" i="5" s="1"/>
  <c r="BI88" i="5" s="1"/>
  <c r="BF86" i="5"/>
  <c r="BE86" i="5"/>
  <c r="BD86" i="5"/>
  <c r="BC86" i="5"/>
  <c r="BB86" i="5"/>
  <c r="BB87" i="5" s="1"/>
  <c r="BB88" i="5" s="1"/>
  <c r="AZ86" i="5"/>
  <c r="AX86" i="5"/>
  <c r="AV86" i="5"/>
  <c r="AT86" i="5"/>
  <c r="AR86" i="5"/>
  <c r="AP86" i="5"/>
  <c r="AN86" i="5"/>
  <c r="AL86" i="5"/>
  <c r="AK86" i="5"/>
  <c r="AJ86" i="5"/>
  <c r="AI86" i="5"/>
  <c r="AG86" i="5"/>
  <c r="AE86" i="5"/>
  <c r="AC86" i="5"/>
  <c r="AA86" i="5"/>
  <c r="Y86" i="5"/>
  <c r="W86" i="5"/>
  <c r="V86" i="5"/>
  <c r="U86" i="5"/>
  <c r="T86" i="5"/>
  <c r="S86" i="5"/>
  <c r="R86" i="5"/>
  <c r="Q86" i="5"/>
  <c r="P86" i="5"/>
  <c r="O86" i="5"/>
  <c r="M86" i="5"/>
  <c r="L86" i="5"/>
  <c r="J86" i="5"/>
  <c r="H86" i="5"/>
  <c r="G86" i="5"/>
  <c r="F86" i="5"/>
  <c r="E86" i="5"/>
  <c r="BG85" i="5"/>
  <c r="BA85" i="5"/>
  <c r="BG84" i="5"/>
  <c r="BA84" i="5"/>
  <c r="BG83" i="5"/>
  <c r="BA83" i="5"/>
  <c r="BG82" i="5"/>
  <c r="BA82" i="5"/>
  <c r="BG81" i="5"/>
  <c r="BA81" i="5"/>
  <c r="BG80" i="5"/>
  <c r="BA80" i="5"/>
  <c r="BG79" i="5"/>
  <c r="BA79" i="5"/>
  <c r="BG78" i="5"/>
  <c r="BA78" i="5"/>
  <c r="BG77" i="5"/>
  <c r="BA77" i="5"/>
  <c r="BG76" i="5"/>
  <c r="BA76" i="5"/>
  <c r="BG75" i="5"/>
  <c r="BA75" i="5"/>
  <c r="BG74" i="5"/>
  <c r="BA74" i="5"/>
  <c r="BG73" i="5"/>
  <c r="BA73" i="5"/>
  <c r="BG72" i="5"/>
  <c r="BA72" i="5"/>
  <c r="BG71" i="5"/>
  <c r="BA71" i="5"/>
  <c r="BG70" i="5"/>
  <c r="BA70" i="5"/>
  <c r="BG69" i="5"/>
  <c r="BA69" i="5"/>
  <c r="BG68" i="5"/>
  <c r="BA68" i="5"/>
  <c r="BG67" i="5"/>
  <c r="BA67" i="5"/>
  <c r="BG66" i="5"/>
  <c r="BA66" i="5"/>
  <c r="BG65" i="5"/>
  <c r="BA65" i="5"/>
  <c r="BG64" i="5"/>
  <c r="BA64" i="5"/>
  <c r="BG63" i="5"/>
  <c r="BA63" i="5"/>
  <c r="BG62" i="5"/>
  <c r="BA62" i="5"/>
  <c r="BG61" i="5"/>
  <c r="BA61" i="5"/>
  <c r="BG60" i="5"/>
  <c r="BA60" i="5"/>
  <c r="BG59" i="5"/>
  <c r="BA59" i="5"/>
  <c r="BG58" i="5"/>
  <c r="BA58" i="5"/>
  <c r="BG57" i="5"/>
  <c r="BA57" i="5"/>
  <c r="BG56" i="5"/>
  <c r="BA56" i="5"/>
  <c r="BG55" i="5"/>
  <c r="BA55" i="5"/>
  <c r="BG54" i="5"/>
  <c r="BA54" i="5"/>
  <c r="BK50" i="5"/>
  <c r="AZ42" i="5"/>
  <c r="AX42" i="5"/>
  <c r="AV42" i="5"/>
  <c r="AT42" i="5"/>
  <c r="AR42" i="5"/>
  <c r="AP42" i="5"/>
  <c r="AN42" i="5"/>
  <c r="AL42" i="5"/>
  <c r="AK42" i="5"/>
  <c r="AJ42" i="5"/>
  <c r="AI42" i="5"/>
  <c r="AG42" i="5"/>
  <c r="AE42" i="5"/>
  <c r="AC42" i="5"/>
  <c r="AA42" i="5"/>
  <c r="Y42" i="5"/>
  <c r="W42" i="5"/>
  <c r="V42" i="5"/>
  <c r="U42" i="5"/>
  <c r="T42" i="5"/>
  <c r="S42" i="5"/>
  <c r="R42" i="5"/>
  <c r="Q42" i="5"/>
  <c r="P42" i="5"/>
  <c r="O42" i="5"/>
  <c r="M42" i="5"/>
  <c r="L42" i="5"/>
  <c r="J42" i="5"/>
  <c r="H42" i="5"/>
  <c r="G42" i="5"/>
  <c r="F42" i="5"/>
  <c r="E42" i="5"/>
  <c r="BA41" i="5"/>
  <c r="BA40" i="5"/>
  <c r="BA39" i="5"/>
  <c r="BA38" i="5"/>
  <c r="BJ36" i="5"/>
  <c r="BJ38" i="5" s="1"/>
  <c r="BI36" i="5"/>
  <c r="BI38" i="5" s="1"/>
  <c r="BF36" i="5"/>
  <c r="BF38" i="5" s="1"/>
  <c r="BE36" i="5"/>
  <c r="BE38" i="5" s="1"/>
  <c r="BD36" i="5"/>
  <c r="BD38" i="5" s="1"/>
  <c r="BC36" i="5"/>
  <c r="BC38" i="5" s="1"/>
  <c r="BB36" i="5"/>
  <c r="BB38" i="5" s="1"/>
  <c r="AZ36" i="5"/>
  <c r="AX36" i="5"/>
  <c r="AV36" i="5"/>
  <c r="AT36" i="5"/>
  <c r="AR36" i="5"/>
  <c r="AP36" i="5"/>
  <c r="AN36" i="5"/>
  <c r="AL36" i="5"/>
  <c r="AK36" i="5"/>
  <c r="AJ36" i="5"/>
  <c r="AI36" i="5"/>
  <c r="AG36" i="5"/>
  <c r="AE36" i="5"/>
  <c r="AC36" i="5"/>
  <c r="AA36" i="5"/>
  <c r="Y36" i="5"/>
  <c r="W36" i="5"/>
  <c r="V36" i="5"/>
  <c r="U36" i="5"/>
  <c r="T36" i="5"/>
  <c r="S36" i="5"/>
  <c r="R36" i="5"/>
  <c r="Q36" i="5"/>
  <c r="P36" i="5"/>
  <c r="O36" i="5"/>
  <c r="M36" i="5"/>
  <c r="L36" i="5"/>
  <c r="J36" i="5"/>
  <c r="H36" i="5"/>
  <c r="G36" i="5"/>
  <c r="F36" i="5"/>
  <c r="E36" i="5"/>
  <c r="BG35" i="5"/>
  <c r="BA35" i="5"/>
  <c r="BG34" i="5"/>
  <c r="BA34" i="5"/>
  <c r="BG33" i="5"/>
  <c r="BA33" i="5"/>
  <c r="BG32" i="5"/>
  <c r="BA32" i="5"/>
  <c r="BG31" i="5"/>
  <c r="BA31" i="5"/>
  <c r="BG30" i="5"/>
  <c r="BA30" i="5"/>
  <c r="BG29" i="5"/>
  <c r="BA29" i="5"/>
  <c r="BG28" i="5"/>
  <c r="BA28" i="5"/>
  <c r="BG27" i="5"/>
  <c r="BA27" i="5"/>
  <c r="BG26" i="5"/>
  <c r="BA26" i="5"/>
  <c r="BG25" i="5"/>
  <c r="BA25" i="5"/>
  <c r="BG24" i="5"/>
  <c r="BA24" i="5"/>
  <c r="BG23" i="5"/>
  <c r="BA23" i="5"/>
  <c r="BG22" i="5"/>
  <c r="BA22" i="5"/>
  <c r="BG21" i="5"/>
  <c r="BA21" i="5"/>
  <c r="BG20" i="5"/>
  <c r="BA20" i="5"/>
  <c r="BG19" i="5"/>
  <c r="BA19" i="5"/>
  <c r="BG18" i="5"/>
  <c r="BA18" i="5"/>
  <c r="BG17" i="5"/>
  <c r="BA17" i="5"/>
  <c r="BG16" i="5"/>
  <c r="BA16" i="5"/>
  <c r="BG15" i="5"/>
  <c r="BA15" i="5"/>
  <c r="BG14" i="5"/>
  <c r="BA14" i="5"/>
  <c r="BG13" i="5"/>
  <c r="BA13" i="5"/>
  <c r="BG12" i="5"/>
  <c r="BA12" i="5"/>
  <c r="BG11" i="5"/>
  <c r="BA11" i="5"/>
  <c r="BG10" i="5"/>
  <c r="BA10" i="5"/>
  <c r="BG9" i="5"/>
  <c r="BA9" i="5"/>
  <c r="BG8" i="5"/>
  <c r="BA8" i="5"/>
  <c r="BG7" i="5"/>
  <c r="BA7" i="5"/>
  <c r="BG6" i="5"/>
  <c r="BA6" i="5"/>
  <c r="BG5" i="5"/>
  <c r="BA5" i="5"/>
  <c r="BG4" i="5"/>
  <c r="BA4" i="5"/>
  <c r="BB2" i="5"/>
  <c r="BH58" i="5" l="1"/>
  <c r="E154" i="5"/>
  <c r="E160" i="5" s="1"/>
  <c r="P154" i="5"/>
  <c r="Y154" i="5"/>
  <c r="X154" i="5" s="1"/>
  <c r="AL154" i="5"/>
  <c r="AL160" i="5" s="1"/>
  <c r="BK138" i="5" s="1"/>
  <c r="BL138" i="5" s="1"/>
  <c r="N159" i="5"/>
  <c r="K153" i="5"/>
  <c r="AH153" i="5"/>
  <c r="BH55" i="5"/>
  <c r="BH71" i="5"/>
  <c r="K159" i="5"/>
  <c r="AH159" i="5"/>
  <c r="N153" i="5"/>
  <c r="L154" i="5"/>
  <c r="U154" i="5"/>
  <c r="AI154" i="5"/>
  <c r="AI160" i="5" s="1"/>
  <c r="AV154" i="5"/>
  <c r="AU154" i="5" s="1"/>
  <c r="M154" i="5"/>
  <c r="M160" i="5" s="1"/>
  <c r="BK113" i="5" s="1"/>
  <c r="BL113" i="5" s="1"/>
  <c r="V154" i="5"/>
  <c r="V160" i="5" s="1"/>
  <c r="BK122" i="5" s="1"/>
  <c r="BL122" i="5" s="1"/>
  <c r="AJ154" i="5"/>
  <c r="AX154" i="5"/>
  <c r="AW154" i="5" s="1"/>
  <c r="BJ152" i="1"/>
  <c r="BK105" i="1"/>
  <c r="BK152" i="1" s="1"/>
  <c r="E43" i="5"/>
  <c r="BK4" i="5" s="1"/>
  <c r="BL4" i="5" s="1"/>
  <c r="BH4" i="5"/>
  <c r="F154" i="5"/>
  <c r="F160" i="5" s="1"/>
  <c r="BK106" i="5" s="1"/>
  <c r="BL106" i="5" s="1"/>
  <c r="Q154" i="5"/>
  <c r="AA154" i="5"/>
  <c r="AN154" i="5"/>
  <c r="BC154" i="5"/>
  <c r="AC154" i="5"/>
  <c r="BD154" i="5"/>
  <c r="H160" i="5"/>
  <c r="BK108" i="5" s="1"/>
  <c r="BL108" i="5" s="1"/>
  <c r="S154" i="5"/>
  <c r="S160" i="5" s="1"/>
  <c r="BK119" i="5" s="1"/>
  <c r="BL119" i="5" s="1"/>
  <c r="AE154" i="5"/>
  <c r="AR154" i="5"/>
  <c r="BE154" i="5"/>
  <c r="R154" i="5"/>
  <c r="R160" i="5" s="1"/>
  <c r="BK118" i="5" s="1"/>
  <c r="BL118" i="5" s="1"/>
  <c r="AP154" i="5"/>
  <c r="J154" i="5"/>
  <c r="J160" i="5" s="1"/>
  <c r="BK110" i="5" s="1"/>
  <c r="BL110" i="5" s="1"/>
  <c r="T154" i="5"/>
  <c r="T160" i="5" s="1"/>
  <c r="BK120" i="5" s="1"/>
  <c r="BL120" i="5" s="1"/>
  <c r="AG154" i="5"/>
  <c r="AF154" i="5" s="1"/>
  <c r="AT154" i="5"/>
  <c r="BF154" i="5"/>
  <c r="BH17" i="5"/>
  <c r="BH21" i="5"/>
  <c r="BH25" i="5"/>
  <c r="BH33" i="5"/>
  <c r="BH57" i="5"/>
  <c r="BH61" i="5"/>
  <c r="P97" i="5"/>
  <c r="AL97" i="5"/>
  <c r="E97" i="5"/>
  <c r="Y97" i="5"/>
  <c r="BH65" i="5"/>
  <c r="BH69" i="5"/>
  <c r="BH73" i="5"/>
  <c r="BH81" i="5"/>
  <c r="BH85" i="5"/>
  <c r="BH62" i="5"/>
  <c r="BH66" i="5"/>
  <c r="BH70" i="5"/>
  <c r="BH8" i="5"/>
  <c r="BH16" i="5"/>
  <c r="BH28" i="5"/>
  <c r="BH32" i="5"/>
  <c r="BH56" i="5"/>
  <c r="BH60" i="5"/>
  <c r="AC43" i="5"/>
  <c r="BK22" i="5" s="1"/>
  <c r="BL22" i="5" s="1"/>
  <c r="AK97" i="5"/>
  <c r="L43" i="5"/>
  <c r="BK9" i="5" s="1"/>
  <c r="BL9" i="5" s="1"/>
  <c r="AA97" i="5"/>
  <c r="AN97" i="5"/>
  <c r="W97" i="5"/>
  <c r="U43" i="5"/>
  <c r="BK17" i="5" s="1"/>
  <c r="BL17" i="5" s="1"/>
  <c r="AV43" i="5"/>
  <c r="BK33" i="5" s="1"/>
  <c r="BL33" i="5" s="1"/>
  <c r="O97" i="5"/>
  <c r="AZ97" i="5"/>
  <c r="AI43" i="5"/>
  <c r="BK25" i="5" s="1"/>
  <c r="BL25" i="5" s="1"/>
  <c r="BH121" i="5"/>
  <c r="BH148" i="5"/>
  <c r="BH110" i="5"/>
  <c r="BH133" i="5"/>
  <c r="BH68" i="5"/>
  <c r="BH72" i="5"/>
  <c r="BH76" i="5"/>
  <c r="BH80" i="5"/>
  <c r="BH84" i="5"/>
  <c r="AJ43" i="5"/>
  <c r="BK26" i="5" s="1"/>
  <c r="BL26" i="5" s="1"/>
  <c r="AK43" i="5"/>
  <c r="BK27" i="5" s="1"/>
  <c r="BL27" i="5" s="1"/>
  <c r="M43" i="5"/>
  <c r="BK10" i="5" s="1"/>
  <c r="BL10" i="5" s="1"/>
  <c r="AX43" i="5"/>
  <c r="BK34" i="5" s="1"/>
  <c r="BL34" i="5" s="1"/>
  <c r="L93" i="5"/>
  <c r="BK59" i="5" s="1"/>
  <c r="BL59" i="5" s="1"/>
  <c r="U93" i="5"/>
  <c r="BK67" i="5" s="1"/>
  <c r="BL67" i="5" s="1"/>
  <c r="AI93" i="5"/>
  <c r="BK75" i="5" s="1"/>
  <c r="BL75" i="5" s="1"/>
  <c r="AV93" i="5"/>
  <c r="BK83" i="5" s="1"/>
  <c r="BL83" i="5" s="1"/>
  <c r="V43" i="5"/>
  <c r="BK18" i="5" s="1"/>
  <c r="BL18" i="5" s="1"/>
  <c r="BH10" i="5"/>
  <c r="BH18" i="5"/>
  <c r="BH107" i="5"/>
  <c r="BH113" i="5"/>
  <c r="BH118" i="5"/>
  <c r="BH129" i="5"/>
  <c r="BH136" i="5"/>
  <c r="BH142" i="5"/>
  <c r="BH27" i="5"/>
  <c r="BH108" i="5"/>
  <c r="BH119" i="5"/>
  <c r="BH123" i="5"/>
  <c r="BH131" i="5"/>
  <c r="BH144" i="5"/>
  <c r="BH152" i="5"/>
  <c r="AP97" i="5"/>
  <c r="H97" i="5"/>
  <c r="AE97" i="5"/>
  <c r="O43" i="5"/>
  <c r="BK11" i="5" s="1"/>
  <c r="BL11" i="5" s="1"/>
  <c r="T97" i="5"/>
  <c r="AT97" i="5"/>
  <c r="Q97" i="5"/>
  <c r="S97" i="5"/>
  <c r="W43" i="5"/>
  <c r="BK19" i="5" s="1"/>
  <c r="BL19" i="5" s="1"/>
  <c r="G93" i="5"/>
  <c r="BK56" i="5" s="1"/>
  <c r="BL56" i="5" s="1"/>
  <c r="R93" i="5"/>
  <c r="BK64" i="5" s="1"/>
  <c r="BL64" i="5" s="1"/>
  <c r="AP93" i="5"/>
  <c r="BK80" i="5" s="1"/>
  <c r="BL80" i="5" s="1"/>
  <c r="R97" i="5"/>
  <c r="G43" i="5"/>
  <c r="BK6" i="5" s="1"/>
  <c r="BL6" i="5" s="1"/>
  <c r="R43" i="5"/>
  <c r="BK14" i="5" s="1"/>
  <c r="BL14" i="5" s="1"/>
  <c r="AP43" i="5"/>
  <c r="BK30" i="5" s="1"/>
  <c r="BL30" i="5" s="1"/>
  <c r="O93" i="5"/>
  <c r="BK61" i="5" s="1"/>
  <c r="BL61" i="5" s="1"/>
  <c r="W93" i="5"/>
  <c r="BK69" i="5" s="1"/>
  <c r="BL69" i="5" s="1"/>
  <c r="AK93" i="5"/>
  <c r="BK77" i="5" s="1"/>
  <c r="BL77" i="5" s="1"/>
  <c r="AZ93" i="5"/>
  <c r="BK85" i="5" s="1"/>
  <c r="BL85" i="5" s="1"/>
  <c r="BC87" i="5"/>
  <c r="BC88" i="5" s="1"/>
  <c r="F97" i="5"/>
  <c r="G97" i="5"/>
  <c r="AR97" i="5"/>
  <c r="AZ43" i="5"/>
  <c r="BK35" i="5" s="1"/>
  <c r="BL35" i="5" s="1"/>
  <c r="G154" i="5"/>
  <c r="G160" i="5" s="1"/>
  <c r="BK107" i="5" s="1"/>
  <c r="BL107" i="5" s="1"/>
  <c r="BH125" i="5"/>
  <c r="BH82" i="5"/>
  <c r="BH117" i="5"/>
  <c r="BH75" i="5"/>
  <c r="BH140" i="5"/>
  <c r="BH22" i="5"/>
  <c r="BH105" i="5"/>
  <c r="U97" i="5"/>
  <c r="AJ93" i="5"/>
  <c r="BK76" i="5" s="1"/>
  <c r="BL76" i="5" s="1"/>
  <c r="P43" i="5"/>
  <c r="BK12" i="5" s="1"/>
  <c r="BL12" i="5" s="1"/>
  <c r="Y43" i="5"/>
  <c r="BK20" i="5" s="1"/>
  <c r="BL20" i="5" s="1"/>
  <c r="AL43" i="5"/>
  <c r="BK28" i="5" s="1"/>
  <c r="BL28" i="5" s="1"/>
  <c r="BD87" i="5"/>
  <c r="BD88" i="5" s="1"/>
  <c r="E93" i="5"/>
  <c r="BK54" i="5" s="1"/>
  <c r="BL54" i="5" s="1"/>
  <c r="P93" i="5"/>
  <c r="BK62" i="5" s="1"/>
  <c r="BL62" i="5" s="1"/>
  <c r="Y93" i="5"/>
  <c r="BK70" i="5" s="1"/>
  <c r="BL70" i="5" s="1"/>
  <c r="AL93" i="5"/>
  <c r="BK78" i="5" s="1"/>
  <c r="BL78" i="5" s="1"/>
  <c r="Q160" i="5"/>
  <c r="BK117" i="5" s="1"/>
  <c r="BL117" i="5" s="1"/>
  <c r="J43" i="5"/>
  <c r="BK8" i="5" s="1"/>
  <c r="BL8" i="5" s="1"/>
  <c r="L97" i="5"/>
  <c r="AV97" i="5"/>
  <c r="V93" i="5"/>
  <c r="BK68" i="5" s="1"/>
  <c r="BL68" i="5" s="1"/>
  <c r="F43" i="5"/>
  <c r="BK5" i="5" s="1"/>
  <c r="BL5" i="5" s="1"/>
  <c r="Q43" i="5"/>
  <c r="BK13" i="5" s="1"/>
  <c r="BL13" i="5" s="1"/>
  <c r="AA43" i="5"/>
  <c r="BK21" i="5" s="1"/>
  <c r="BL21" i="5" s="1"/>
  <c r="AN43" i="5"/>
  <c r="BK29" i="5" s="1"/>
  <c r="BL29" i="5" s="1"/>
  <c r="BE87" i="5"/>
  <c r="BE88" i="5" s="1"/>
  <c r="F93" i="5"/>
  <c r="BK55" i="5" s="1"/>
  <c r="BL55" i="5" s="1"/>
  <c r="Q93" i="5"/>
  <c r="BK63" i="5" s="1"/>
  <c r="BL63" i="5" s="1"/>
  <c r="AA93" i="5"/>
  <c r="BK71" i="5" s="1"/>
  <c r="BL71" i="5" s="1"/>
  <c r="AN93" i="5"/>
  <c r="BK79" i="5" s="1"/>
  <c r="BL79" i="5" s="1"/>
  <c r="BF87" i="5"/>
  <c r="BF88" i="5" s="1"/>
  <c r="H43" i="5"/>
  <c r="BK7" i="5" s="1"/>
  <c r="BL7" i="5" s="1"/>
  <c r="S43" i="5"/>
  <c r="BK15" i="5" s="1"/>
  <c r="BL15" i="5" s="1"/>
  <c r="AE43" i="5"/>
  <c r="BK23" i="5" s="1"/>
  <c r="BL23" i="5" s="1"/>
  <c r="AR43" i="5"/>
  <c r="BK31" i="5" s="1"/>
  <c r="BL31" i="5" s="1"/>
  <c r="H93" i="5"/>
  <c r="BK57" i="5" s="1"/>
  <c r="BL57" i="5" s="1"/>
  <c r="S93" i="5"/>
  <c r="BK65" i="5" s="1"/>
  <c r="BL65" i="5" s="1"/>
  <c r="AE93" i="5"/>
  <c r="BK73" i="5" s="1"/>
  <c r="BL73" i="5" s="1"/>
  <c r="AR93" i="5"/>
  <c r="BK81" i="5" s="1"/>
  <c r="BL81" i="5" s="1"/>
  <c r="J93" i="5"/>
  <c r="BK58" i="5" s="1"/>
  <c r="BL58" i="5" s="1"/>
  <c r="T93" i="5"/>
  <c r="BK66" i="5" s="1"/>
  <c r="BL66" i="5" s="1"/>
  <c r="AG93" i="5"/>
  <c r="BK74" i="5" s="1"/>
  <c r="BL74" i="5" s="1"/>
  <c r="AT93" i="5"/>
  <c r="BK82" i="5" s="1"/>
  <c r="BL82" i="5" s="1"/>
  <c r="AC93" i="5"/>
  <c r="BK72" i="5" s="1"/>
  <c r="BL72" i="5" s="1"/>
  <c r="L160" i="5"/>
  <c r="U160" i="5"/>
  <c r="BK121" i="5" s="1"/>
  <c r="BL121" i="5" s="1"/>
  <c r="AG43" i="5"/>
  <c r="BK24" i="5" s="1"/>
  <c r="BL24" i="5" s="1"/>
  <c r="AC97" i="5"/>
  <c r="M93" i="5"/>
  <c r="BK60" i="5" s="1"/>
  <c r="BL60" i="5" s="1"/>
  <c r="AI97" i="5"/>
  <c r="AX93" i="5"/>
  <c r="BK84" i="5" s="1"/>
  <c r="BL84" i="5" s="1"/>
  <c r="M97" i="5"/>
  <c r="V97" i="5"/>
  <c r="AJ97" i="5"/>
  <c r="AX97" i="5"/>
  <c r="BH30" i="5"/>
  <c r="BH83" i="5"/>
  <c r="BH9" i="5"/>
  <c r="BH20" i="5"/>
  <c r="BH24" i="5"/>
  <c r="BH31" i="5"/>
  <c r="BH35" i="5"/>
  <c r="BH77" i="5"/>
  <c r="BH112" i="5"/>
  <c r="BH120" i="5"/>
  <c r="BH137" i="5"/>
  <c r="BH150" i="5"/>
  <c r="BH127" i="5"/>
  <c r="BH138" i="5"/>
  <c r="BH11" i="5"/>
  <c r="BH14" i="5"/>
  <c r="BH26" i="5"/>
  <c r="BH79" i="5"/>
  <c r="BH115" i="5"/>
  <c r="BH122" i="5"/>
  <c r="BH135" i="5"/>
  <c r="BH146" i="5"/>
  <c r="BH106" i="5"/>
  <c r="BH116" i="5"/>
  <c r="BH74" i="5"/>
  <c r="BH5" i="5"/>
  <c r="BH15" i="5"/>
  <c r="BH59" i="5"/>
  <c r="BH78" i="5"/>
  <c r="BG36" i="5"/>
  <c r="BG38" i="5" s="1"/>
  <c r="BH12" i="5"/>
  <c r="BH19" i="5"/>
  <c r="BH29" i="5"/>
  <c r="BH63" i="5"/>
  <c r="BA86" i="5"/>
  <c r="BH6" i="5"/>
  <c r="BH13" i="5"/>
  <c r="BH23" i="5"/>
  <c r="BH64" i="5"/>
  <c r="BH7" i="5"/>
  <c r="BH34" i="5"/>
  <c r="BG86" i="5"/>
  <c r="BG87" i="5" s="1"/>
  <c r="BG88" i="5" s="1"/>
  <c r="BH67" i="5"/>
  <c r="FG95" i="6"/>
  <c r="FF95" i="6"/>
  <c r="FG121" i="6"/>
  <c r="FF121" i="6"/>
  <c r="FG133" i="6"/>
  <c r="FG132" i="6" s="1"/>
  <c r="FF133" i="6"/>
  <c r="FF132" i="6" s="1"/>
  <c r="EU132" i="6"/>
  <c r="FG87" i="6"/>
  <c r="FF87" i="6"/>
  <c r="FG79" i="6"/>
  <c r="FF79" i="6"/>
  <c r="FG96" i="6"/>
  <c r="FF96" i="6"/>
  <c r="FF99" i="6"/>
  <c r="FG99" i="6"/>
  <c r="FG118" i="6"/>
  <c r="FF118" i="6"/>
  <c r="EU117" i="6"/>
  <c r="FG125" i="6"/>
  <c r="FG124" i="6" s="1"/>
  <c r="FF125" i="6"/>
  <c r="FF124" i="6" s="1"/>
  <c r="EU124" i="6"/>
  <c r="FG107" i="6"/>
  <c r="FF107" i="6"/>
  <c r="FF114" i="6"/>
  <c r="FG114" i="6"/>
  <c r="AH152" i="6"/>
  <c r="EU18" i="6"/>
  <c r="FG88" i="6"/>
  <c r="FF88" i="6"/>
  <c r="FF91" i="6"/>
  <c r="FG91" i="6"/>
  <c r="FG108" i="6"/>
  <c r="FF108" i="6"/>
  <c r="FG137" i="6"/>
  <c r="FF137" i="6"/>
  <c r="FF83" i="6"/>
  <c r="FG83" i="6"/>
  <c r="FG113" i="6"/>
  <c r="FF113" i="6"/>
  <c r="FG116" i="6"/>
  <c r="FG115" i="6" s="1"/>
  <c r="FF116" i="6"/>
  <c r="FF115" i="6" s="1"/>
  <c r="EU115" i="6"/>
  <c r="FG119" i="6"/>
  <c r="FF119" i="6"/>
  <c r="C152" i="6"/>
  <c r="FG80" i="6"/>
  <c r="FF80" i="6"/>
  <c r="EU102" i="6"/>
  <c r="FG103" i="6"/>
  <c r="FG102" i="6" s="1"/>
  <c r="FF103" i="6"/>
  <c r="FF102" i="6" s="1"/>
  <c r="FG111" i="6"/>
  <c r="FG110" i="6" s="1"/>
  <c r="FF111" i="6"/>
  <c r="EU110" i="6"/>
  <c r="FG129" i="6"/>
  <c r="FG128" i="6" s="1"/>
  <c r="FF129" i="6"/>
  <c r="FF128" i="6" s="1"/>
  <c r="EU128" i="6"/>
  <c r="FG97" i="6"/>
  <c r="FG52" i="6" s="1"/>
  <c r="FF97" i="6"/>
  <c r="FG138" i="6"/>
  <c r="FF138" i="6"/>
  <c r="FG89" i="6"/>
  <c r="FF89" i="6"/>
  <c r="FG101" i="6"/>
  <c r="FG100" i="6" s="1"/>
  <c r="FF101" i="6"/>
  <c r="FF100" i="6" s="1"/>
  <c r="EU100" i="6"/>
  <c r="FG106" i="6"/>
  <c r="FG104" i="6" s="1"/>
  <c r="FF106" i="6"/>
  <c r="FG120" i="6"/>
  <c r="FF120" i="6"/>
  <c r="FF135" i="6"/>
  <c r="FF134" i="6" s="1"/>
  <c r="EU134" i="6"/>
  <c r="FG135" i="6"/>
  <c r="DI152" i="6"/>
  <c r="DI151" i="6"/>
  <c r="FG81" i="6"/>
  <c r="FF81" i="6"/>
  <c r="FF52" i="6" s="1"/>
  <c r="FG112" i="6"/>
  <c r="FF112" i="6"/>
  <c r="FG141" i="6"/>
  <c r="FG139" i="6" s="1"/>
  <c r="FF141" i="6"/>
  <c r="EU38" i="6"/>
  <c r="Y152" i="6"/>
  <c r="FG142" i="6"/>
  <c r="FF142" i="6"/>
  <c r="DZ152" i="6"/>
  <c r="EU9" i="6"/>
  <c r="EU7" i="6" s="1"/>
  <c r="AH144" i="6"/>
  <c r="AP144" i="6"/>
  <c r="CT144" i="6"/>
  <c r="DB144" i="6"/>
  <c r="DR144" i="6"/>
  <c r="DZ144" i="6"/>
  <c r="ET38" i="6"/>
  <c r="C144" i="6"/>
  <c r="EI144" i="6" s="1"/>
  <c r="CW152" i="6"/>
  <c r="CV152" i="6" s="1"/>
  <c r="DU152" i="6"/>
  <c r="DT152" i="6" s="1"/>
  <c r="EU51" i="6"/>
  <c r="EU49" i="6" s="1"/>
  <c r="DG151" i="6"/>
  <c r="EE151" i="6"/>
  <c r="AT152" i="6"/>
  <c r="AS152" i="6" s="1"/>
  <c r="CR151" i="6"/>
  <c r="DP151" i="6"/>
  <c r="DX151" i="6"/>
  <c r="O152" i="6"/>
  <c r="N152" i="6" s="1"/>
  <c r="DO152" i="6"/>
  <c r="DN152" i="6" s="1"/>
  <c r="ET29" i="6"/>
  <c r="ET144" i="6" s="1"/>
  <c r="ET35" i="6"/>
  <c r="EU122" i="6"/>
  <c r="FF123" i="6"/>
  <c r="FF122" i="6" s="1"/>
  <c r="EU126" i="6"/>
  <c r="FF127" i="6"/>
  <c r="FF126" i="6" s="1"/>
  <c r="EU130" i="6"/>
  <c r="FF131" i="6"/>
  <c r="FF130" i="6" s="1"/>
  <c r="FF136" i="6"/>
  <c r="EU139" i="6"/>
  <c r="FF140" i="6"/>
  <c r="FF139" i="6" s="1"/>
  <c r="AO152" i="6"/>
  <c r="AN152" i="6" s="1"/>
  <c r="AW152" i="6"/>
  <c r="AV152" i="6" s="1"/>
  <c r="FF78" i="6"/>
  <c r="FF86" i="6"/>
  <c r="FF94" i="6"/>
  <c r="EU104" i="6"/>
  <c r="FF105" i="6"/>
  <c r="FF104" i="6" s="1"/>
  <c r="Y144" i="6"/>
  <c r="DI144" i="6"/>
  <c r="P160" i="5"/>
  <c r="BK116" i="5" s="1"/>
  <c r="BL116" i="5" s="1"/>
  <c r="AJ160" i="5"/>
  <c r="BK136" i="5" s="1"/>
  <c r="BL136" i="5" s="1"/>
  <c r="O154" i="5"/>
  <c r="W154" i="5"/>
  <c r="W160" i="5" s="1"/>
  <c r="BK123" i="5" s="1"/>
  <c r="BL123" i="5" s="1"/>
  <c r="AK154" i="5"/>
  <c r="AK160" i="5" s="1"/>
  <c r="BK137" i="5" s="1"/>
  <c r="BL137" i="5" s="1"/>
  <c r="AZ154" i="5"/>
  <c r="J97" i="5"/>
  <c r="BB154" i="5"/>
  <c r="AG97" i="5"/>
  <c r="BA36" i="5"/>
  <c r="T43" i="5"/>
  <c r="BK16" i="5" s="1"/>
  <c r="BL16" i="5" s="1"/>
  <c r="AT43" i="5"/>
  <c r="BK32" i="5" s="1"/>
  <c r="BL32" i="5" s="1"/>
  <c r="BH54" i="5"/>
  <c r="BA92" i="5"/>
  <c r="BG153" i="5"/>
  <c r="BA42" i="5"/>
  <c r="AG160" i="5" l="1"/>
  <c r="BK133" i="5" s="1"/>
  <c r="BL133" i="5" s="1"/>
  <c r="AX160" i="5"/>
  <c r="BA159" i="5"/>
  <c r="Y160" i="5"/>
  <c r="BK125" i="5" s="1"/>
  <c r="BL125" i="5" s="1"/>
  <c r="BK135" i="5"/>
  <c r="BL135" i="5" s="1"/>
  <c r="AH160" i="5"/>
  <c r="AT160" i="5"/>
  <c r="AS154" i="5"/>
  <c r="AE160" i="5"/>
  <c r="AD154" i="5"/>
  <c r="BK150" i="5"/>
  <c r="BL150" i="5" s="1"/>
  <c r="AW160" i="5"/>
  <c r="AP160" i="5"/>
  <c r="AO154" i="5"/>
  <c r="AC160" i="5"/>
  <c r="AB154" i="5"/>
  <c r="AH154" i="5"/>
  <c r="O160" i="5"/>
  <c r="N154" i="5"/>
  <c r="BK112" i="5"/>
  <c r="BL112" i="5" s="1"/>
  <c r="K160" i="5"/>
  <c r="BK105" i="5"/>
  <c r="BL105" i="5" s="1"/>
  <c r="AN160" i="5"/>
  <c r="AM154" i="5"/>
  <c r="K154" i="5"/>
  <c r="AZ160" i="5"/>
  <c r="AY154" i="5"/>
  <c r="AF160" i="5"/>
  <c r="AV160" i="5"/>
  <c r="AR160" i="5"/>
  <c r="AQ154" i="5"/>
  <c r="AA160" i="5"/>
  <c r="Z154" i="5"/>
  <c r="BH154" i="5"/>
  <c r="BH153" i="5"/>
  <c r="BH36" i="5"/>
  <c r="BH38" i="5" s="1"/>
  <c r="BK86" i="5"/>
  <c r="BL86" i="5"/>
  <c r="BA43" i="5"/>
  <c r="BA93" i="5"/>
  <c r="BH86" i="5"/>
  <c r="BH87" i="5" s="1"/>
  <c r="BH88" i="5" s="1"/>
  <c r="BG154" i="5"/>
  <c r="FG134" i="6"/>
  <c r="EU144" i="6"/>
  <c r="FF117" i="6"/>
  <c r="EI152" i="6"/>
  <c r="FG117" i="6"/>
  <c r="FG144" i="6" s="1"/>
  <c r="FF110" i="6"/>
  <c r="FF144" i="6" s="1"/>
  <c r="BK36" i="5"/>
  <c r="BK38" i="5" s="1"/>
  <c r="BL36" i="5"/>
  <c r="BL38" i="5" s="1"/>
  <c r="X160" i="5" l="1"/>
  <c r="BK127" i="5"/>
  <c r="BL127" i="5" s="1"/>
  <c r="Z160" i="5"/>
  <c r="BK115" i="5"/>
  <c r="BL115" i="5" s="1"/>
  <c r="N160" i="5"/>
  <c r="BK148" i="5"/>
  <c r="BL148" i="5" s="1"/>
  <c r="AU160" i="5"/>
  <c r="BK131" i="5"/>
  <c r="BL131" i="5" s="1"/>
  <c r="AD160" i="5"/>
  <c r="BK129" i="5"/>
  <c r="BL129" i="5" s="1"/>
  <c r="AB160" i="5"/>
  <c r="BK146" i="5"/>
  <c r="BL146" i="5" s="1"/>
  <c r="AS160" i="5"/>
  <c r="BK144" i="5"/>
  <c r="BL144" i="5" s="1"/>
  <c r="AQ160" i="5"/>
  <c r="BK140" i="5"/>
  <c r="BL140" i="5" s="1"/>
  <c r="AM160" i="5"/>
  <c r="BK152" i="5"/>
  <c r="BL152" i="5" s="1"/>
  <c r="AY160" i="5"/>
  <c r="BK142" i="5"/>
  <c r="BL142" i="5" s="1"/>
  <c r="AO160" i="5"/>
  <c r="BA160" i="5"/>
  <c r="BG155" i="5"/>
  <c r="G18" i="4"/>
  <c r="G19" i="4" s="1"/>
  <c r="G15" i="4"/>
  <c r="H15" i="4" s="1"/>
  <c r="C21" i="4"/>
  <c r="G12" i="4"/>
  <c r="H10" i="4" l="1"/>
  <c r="H7" i="4"/>
  <c r="H9" i="4"/>
  <c r="H8" i="4"/>
  <c r="H12" i="4"/>
  <c r="BL153" i="5"/>
  <c r="BK153" i="5"/>
</calcChain>
</file>

<file path=xl/comments1.xml><?xml version="1.0" encoding="utf-8"?>
<comments xmlns="http://schemas.openxmlformats.org/spreadsheetml/2006/main">
  <authors>
    <author>Author</author>
  </authors>
  <commentList>
    <comment ref="L3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pdrb penggunaan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selisih pdrb penggunaan dengan pdrb adhb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Y21" authorId="0">
      <text>
        <r>
          <rPr>
            <b/>
            <sz val="9"/>
            <color indexed="81"/>
            <rFont val="Tahoma"/>
            <family val="2"/>
          </rPr>
          <t>IMPOR=FD-PDRB (200=309-209)</t>
        </r>
      </text>
    </comment>
  </commentList>
</comments>
</file>

<file path=xl/sharedStrings.xml><?xml version="1.0" encoding="utf-8"?>
<sst xmlns="http://schemas.openxmlformats.org/spreadsheetml/2006/main" count="1313" uniqueCount="291">
  <si>
    <t>Tanaman Bahan Makanan</t>
  </si>
  <si>
    <t>Kehutanan</t>
  </si>
  <si>
    <t>NO</t>
  </si>
  <si>
    <t>URAIAN</t>
  </si>
  <si>
    <t>Perikanan</t>
  </si>
  <si>
    <t>Pengeluaran Konsumsi Pemerintah</t>
  </si>
  <si>
    <t>Pembentukan Modal Tetap Bruto</t>
  </si>
  <si>
    <t>Air Bersih</t>
  </si>
  <si>
    <t>Perubahan Stok</t>
  </si>
  <si>
    <t>Ekspor :</t>
  </si>
  <si>
    <t>a. Antar Negara</t>
  </si>
  <si>
    <t>Restauran</t>
  </si>
  <si>
    <t>b. Antar Provinsi</t>
  </si>
  <si>
    <t>Impor :</t>
  </si>
  <si>
    <t>Komunikasi</t>
  </si>
  <si>
    <t>Bank</t>
  </si>
  <si>
    <t>PDRB</t>
  </si>
  <si>
    <t>FD</t>
  </si>
  <si>
    <t>Jasa Perusahaan</t>
  </si>
  <si>
    <t>Pemerintahan Umum</t>
  </si>
  <si>
    <t>Pertanian, Kehutanan, dan Perikanan</t>
  </si>
  <si>
    <t>Pertambangan dan Penggalian</t>
  </si>
  <si>
    <t>Industri Pengolahan</t>
  </si>
  <si>
    <t>Pengadaan Listrik dan Gas</t>
  </si>
  <si>
    <t>Pengadaan Air, pengelolaan Sampah,Limbah Konstruksi</t>
  </si>
  <si>
    <t>Konstruksi</t>
  </si>
  <si>
    <t>Perdagangan Besar dan Eceran; Reparasi Mobil dan Sepeda</t>
  </si>
  <si>
    <t>Transportasi dan Pergudangan</t>
  </si>
  <si>
    <t>Penyediaan Akomodasi dan Makan Minum</t>
  </si>
  <si>
    <t>Informasi dan Komunikasi</t>
  </si>
  <si>
    <t>Jasa Keuangan dan Asuransi</t>
  </si>
  <si>
    <t>Real Estate</t>
  </si>
  <si>
    <t>Administrasi Pemerintahan, Pertahanan dan Jaminan Sosial</t>
  </si>
  <si>
    <t>Jasa Pendidikan</t>
  </si>
  <si>
    <t>Jasa Kesehatan dan Kegiatan Sosial</t>
  </si>
  <si>
    <t>Jasa lainnya</t>
  </si>
  <si>
    <t>PDRB KEPRI ADHB 2017</t>
  </si>
  <si>
    <t>MILIAR RUPIAH</t>
  </si>
  <si>
    <t>Sumber : BPS Provinsi Kepri, 2018</t>
  </si>
  <si>
    <t>PRODUK DOMESTIK REGIONAL BRUTO PROVINSI KEPULAUAU RIAU</t>
  </si>
  <si>
    <t>ATAS DASAR HARGA BERLAKU MENURUT PENGELUARAN</t>
  </si>
  <si>
    <t>2017 (Miliar Rupiah)</t>
  </si>
  <si>
    <t xml:space="preserve">Pengeluaran Konsumsi Rumah Tangga </t>
  </si>
  <si>
    <t>Pengeluaran Konsumsi LNPRT</t>
  </si>
  <si>
    <t>Tabel 1. Transaksi Total Atas Dasar Harga Pembeli (Kepulauan Riau)</t>
  </si>
  <si>
    <t>pengeluaran konsumsi rumah tangga</t>
  </si>
  <si>
    <t>pengeluaran konsumsi pemerintah</t>
  </si>
  <si>
    <t>pembentukan modal tetap bruto</t>
  </si>
  <si>
    <t>perubahan stok</t>
  </si>
  <si>
    <t>ekspor</t>
  </si>
  <si>
    <t>impor</t>
  </si>
  <si>
    <t>margin perdagangan</t>
  </si>
  <si>
    <t>Sektor</t>
  </si>
  <si>
    <t>Tanaman Perkebunan</t>
  </si>
  <si>
    <t>Peternakan dan Hasil-hasilnya</t>
  </si>
  <si>
    <t>Minyak dan Gas Bumi</t>
  </si>
  <si>
    <t>Pertambangan dan penggalina lainnya</t>
  </si>
  <si>
    <t>Industri Makanan, Minuman dan Tembakau</t>
  </si>
  <si>
    <t>Industri Tekstil, Brg. Kulit &amp; Alas kaki</t>
  </si>
  <si>
    <t>Industri Brg. Kayu &amp; Hasil Hutan lainnya</t>
  </si>
  <si>
    <t>Industri Kertas dan Barang Cetakan</t>
  </si>
  <si>
    <t>Industri Pupuk, Kimia &amp; Brg. dari Karet</t>
  </si>
  <si>
    <t>Industri Semen &amp; Brg. Galian bukan logam</t>
  </si>
  <si>
    <t>Industri Logam Dasar Besi &amp; Baja</t>
  </si>
  <si>
    <t>Industri Alat Angk., Mesin &amp; Peralatannya</t>
  </si>
  <si>
    <t>Industri Barang lainnya</t>
  </si>
  <si>
    <t>Listrik dan Gas</t>
  </si>
  <si>
    <t>Bangunan</t>
  </si>
  <si>
    <t>Perdagangan Besar &amp; Eceran</t>
  </si>
  <si>
    <t xml:space="preserve">Hotel dan Restoran   </t>
  </si>
  <si>
    <t xml:space="preserve">Angkutan Jalan Raya  </t>
  </si>
  <si>
    <t>Angkutan Laut</t>
  </si>
  <si>
    <t>Angkutan Udara</t>
  </si>
  <si>
    <t>Jasa Penunjang Angkutan</t>
  </si>
  <si>
    <t>Bank dan Lembaga Keuangan tanpa Bank</t>
  </si>
  <si>
    <t>Sewa Bangunan dan Jasa Perusahaan</t>
  </si>
  <si>
    <t>Jasa Sosial Kemasyarakatan</t>
  </si>
  <si>
    <t>Jasa Hiburan &amp; Rekreasi</t>
  </si>
  <si>
    <t>Jasa Perorangan &amp; Rumahtangga</t>
  </si>
  <si>
    <t>Jumlah Input Antara</t>
  </si>
  <si>
    <t>Impor Input Antara</t>
  </si>
  <si>
    <t>Upah dan Gaji</t>
  </si>
  <si>
    <t>Surplus Usaha</t>
  </si>
  <si>
    <t>Penyusutan</t>
  </si>
  <si>
    <t>Pajak Tak Langsung Neto</t>
  </si>
  <si>
    <t>Nilai Tambah Bruto</t>
  </si>
  <si>
    <t>Jumlah Input</t>
  </si>
  <si>
    <t>Tabel 2. Transaksi Total Atas Dasar Harga Produsen (Kepulauan Riau)</t>
  </si>
  <si>
    <t>Tabel 3. Transaksi Domestik Atas Dasar Harga Produsen (Kepulauan Riau)</t>
  </si>
  <si>
    <t>TABEL 1. TABEL IO SULSEL TH. 2009</t>
  </si>
  <si>
    <t>TRANSAKSI DOMESTIK ATAS DASAR HARGA PRODUSEN (JUTA RP.)</t>
  </si>
  <si>
    <t>112 X 112 SEKTOR</t>
  </si>
  <si>
    <t>Kode</t>
  </si>
  <si>
    <t>Padi</t>
  </si>
  <si>
    <t>Jagung</t>
  </si>
  <si>
    <t>Ketela Pohon</t>
  </si>
  <si>
    <t>Umbi-Umbian Lainnya</t>
  </si>
  <si>
    <t>Kacang Tanah</t>
  </si>
  <si>
    <t>Kedelai</t>
  </si>
  <si>
    <t>Kacang-Kacang Lainnya</t>
  </si>
  <si>
    <t>Sayur-Sayuran</t>
  </si>
  <si>
    <t>Buah-Buahan</t>
  </si>
  <si>
    <t>Padi-Padian dan Bahan Makanan Lainnya</t>
  </si>
  <si>
    <t>Karet</t>
  </si>
  <si>
    <t>Tebu</t>
  </si>
  <si>
    <t>Kelapa</t>
  </si>
  <si>
    <t>Kelapa Sawit</t>
  </si>
  <si>
    <t>Kopi</t>
  </si>
  <si>
    <t>Cengkeh</t>
  </si>
  <si>
    <t>Kakao</t>
  </si>
  <si>
    <t>Jambu Mete</t>
  </si>
  <si>
    <t>Hasil Perkebunan Lainnya</t>
  </si>
  <si>
    <t>Hasil Pertanian Lainnya</t>
  </si>
  <si>
    <t>Sapi</t>
  </si>
  <si>
    <t>Ternak Lainnya dan Hasil-Hasilnya (Termasuk Susu Segar)</t>
  </si>
  <si>
    <t>Unggas dan hasil-Hasilnya</t>
  </si>
  <si>
    <t>Ulat Sutera</t>
  </si>
  <si>
    <t>Hasil Pemeliharaan Hewan Lainnya</t>
  </si>
  <si>
    <t>Kayu dan Hasil-Hasilnya</t>
  </si>
  <si>
    <t>Hasil Hutan Lainnya</t>
  </si>
  <si>
    <t xml:space="preserve">Ikan Laut dan Hasil Lainnya </t>
  </si>
  <si>
    <t>Budidaya Udang</t>
  </si>
  <si>
    <t>Budidaya Bandeng</t>
  </si>
  <si>
    <t>Ikan Darat dan Hasil Peraraian Darat Lainnya</t>
  </si>
  <si>
    <t>Jasa Pertanian</t>
  </si>
  <si>
    <t>Gas Bumi</t>
  </si>
  <si>
    <t>Bijih Nikel</t>
  </si>
  <si>
    <t>Barang Tambang Lainnya</t>
  </si>
  <si>
    <t>Garam Kasar</t>
  </si>
  <si>
    <t>Barang Galian Segala Jenis</t>
  </si>
  <si>
    <t>Industri Daging, Jeroan dan Sejenisnya</t>
  </si>
  <si>
    <t>Industri Daging Olahan dan Awetan</t>
  </si>
  <si>
    <t>Industri Buah-Buahan dan Sayur-Sayuran Olahan dan Awetan</t>
  </si>
  <si>
    <t>Industri Ikan Olahan dan Awetan</t>
  </si>
  <si>
    <t>Industri Kopra dan Minyak Hewani dan Nabati</t>
  </si>
  <si>
    <t>Industri Beras</t>
  </si>
  <si>
    <t>Industri Tepung Terigu</t>
  </si>
  <si>
    <t>Industri Tepung Lainnya</t>
  </si>
  <si>
    <t>Industri Roti, Biskuit dan Sejenisnya</t>
  </si>
  <si>
    <t>Industri Mie, Makaroni dan Sejenisnya</t>
  </si>
  <si>
    <t>Industri Gula</t>
  </si>
  <si>
    <t>Industri Biji-Bijian Kupasan, Coklat Bubuk dan Kembang Gula</t>
  </si>
  <si>
    <t>Industri Kopi Giling dan Kupasan</t>
  </si>
  <si>
    <t>Industri Makanan Lainnya</t>
  </si>
  <si>
    <t>Industri Pakan Ternak</t>
  </si>
  <si>
    <t>Industri Minuman (Termasuk Minuman Beralkohol)</t>
  </si>
  <si>
    <t>Industri Tembakau Olahan dan Rokok</t>
  </si>
  <si>
    <t>Industri Kapuk Bersih</t>
  </si>
  <si>
    <t>Industri Benang Sutra</t>
  </si>
  <si>
    <t>Industri Benang</t>
  </si>
  <si>
    <t>Industri Tekstil Sutera</t>
  </si>
  <si>
    <t>Industri Tekstil</t>
  </si>
  <si>
    <t>Industri Tekstil Jadi dan Pakaian Jadi</t>
  </si>
  <si>
    <t>Industri Permadani, Tali dan Tekstil Lainnya</t>
  </si>
  <si>
    <t>Industri Kulit Samakan dan Olahan, serta Barang-barang dari Kulit dan Alas Kaki</t>
  </si>
  <si>
    <t>Industri Kayu Gergajian dan Awetan</t>
  </si>
  <si>
    <t>Industri Kayu Lapis dan Sejenisnya</t>
  </si>
  <si>
    <t>Industri Bahan Bangunan dari Kayu</t>
  </si>
  <si>
    <t>Industri Perabot Rumah Tangga Terbuat dari Kayu, Bambu dan Rotan</t>
  </si>
  <si>
    <t>Industri Kertas dan Barang dari Kertas dan Karton, termasuk Barang-Barang Cetakan</t>
  </si>
  <si>
    <t>Industri Pupuk dan Pestisida</t>
  </si>
  <si>
    <t>Industri Barang-barang Kimia Lainnya</t>
  </si>
  <si>
    <t>Industri Barang-barang Hasil Kilang Minyak</t>
  </si>
  <si>
    <t>Industri Karet dan Barang-Barang dari Karet</t>
  </si>
  <si>
    <t>Industri Barang-Barang Plastik</t>
  </si>
  <si>
    <t>Industri Bahan Bangunan dari Keramik dan Tanah Liat</t>
  </si>
  <si>
    <t>Industri Semen</t>
  </si>
  <si>
    <t>Industri Barang-Barang Lainnya dari Bahan Bukan Logam</t>
  </si>
  <si>
    <t>Industri Besi dan Baja Dasar</t>
  </si>
  <si>
    <t>Industri Barang-Barang dari Besi dan Baja Dasar</t>
  </si>
  <si>
    <t>Industri Seng</t>
  </si>
  <si>
    <t>Industri Barang-Barang dari Logam Kecuali Mesin dan Peralatannya</t>
  </si>
  <si>
    <t>Industri Mesin dan Peralatan dan Perlengkapannya Termasuk Alat Listrik dan Bahan-Bahan Keperluan Listrik</t>
  </si>
  <si>
    <t>Industri Alat Angkutan Laut</t>
  </si>
  <si>
    <t>Industri Alat Angkutan Darat</t>
  </si>
  <si>
    <t>Industri Alat Pengangkutan Lainnya</t>
  </si>
  <si>
    <t>Industri Barang-Barang Industri Lainnya</t>
  </si>
  <si>
    <t>Bangunan Tempat Tinggal dan Bukan Tempat Tinggal</t>
  </si>
  <si>
    <t>Prasarana Pertanian</t>
  </si>
  <si>
    <t>Jalan Jembatan dan Pelabuhan</t>
  </si>
  <si>
    <t>Bangunan dan Instalasi Listrik, Gas, Air Minum, dan Komunikasi</t>
  </si>
  <si>
    <t>Banguinan Lainnya</t>
  </si>
  <si>
    <t>Jasa Perdagangan</t>
  </si>
  <si>
    <t>Jasa Perbengkelan</t>
  </si>
  <si>
    <t>Hotel</t>
  </si>
  <si>
    <t>Jasa Angkut Jalan Raya</t>
  </si>
  <si>
    <t>jasa Angkutan Laut</t>
  </si>
  <si>
    <t>Jasa Angkutan Udara</t>
  </si>
  <si>
    <t>Jasa Komunikasi</t>
  </si>
  <si>
    <t>Lembaga Keuangan Lainnya (Tanpa Bank)</t>
  </si>
  <si>
    <t>Asuransi dan Dana Pensiun</t>
  </si>
  <si>
    <t>Sewa Bangunan dan Sewa Tanah</t>
  </si>
  <si>
    <t>Jasa Pemerintahan Umum</t>
  </si>
  <si>
    <t>Jasa Kesehatan</t>
  </si>
  <si>
    <t>Jasa Masyarakat Lainnya</t>
  </si>
  <si>
    <t>Jasa Hiburan, Rekreasi dan Kebudayaan</t>
  </si>
  <si>
    <t>Jasa Perorangan dan Rumah Tangga</t>
  </si>
  <si>
    <t>Barang dan Jasa yang Tidak Masuk Dimanapun</t>
  </si>
  <si>
    <t>Pajak Tak Langsung</t>
  </si>
  <si>
    <t>Subsidi</t>
  </si>
  <si>
    <t>kode</t>
  </si>
  <si>
    <t>12+13</t>
  </si>
  <si>
    <t>Jasa Hiburan &amp; Rekreasi (Pendidikan)</t>
  </si>
  <si>
    <t>24 X 24 SEKTOR</t>
  </si>
  <si>
    <t>CEK</t>
  </si>
  <si>
    <t>PROPORSI</t>
  </si>
  <si>
    <t>Perkebunan</t>
  </si>
  <si>
    <t>Peternakan</t>
  </si>
  <si>
    <t>Pertambangan Gas Bumi</t>
  </si>
  <si>
    <t xml:space="preserve">Pertambangan Tanpa Migas </t>
  </si>
  <si>
    <t>Penggalian</t>
  </si>
  <si>
    <t>Industri Non Migas</t>
  </si>
  <si>
    <t>Listrik</t>
  </si>
  <si>
    <t>Bangunan/Konstruksi</t>
  </si>
  <si>
    <t>Perdagangan</t>
  </si>
  <si>
    <t>Pengangkutan</t>
  </si>
  <si>
    <t>Lembaga Keuangan Tanpa Bank</t>
  </si>
  <si>
    <t>Jasa Penunjang Keuangan</t>
  </si>
  <si>
    <t>Usaha Sewa Bangunan</t>
  </si>
  <si>
    <t>Swasta</t>
  </si>
  <si>
    <t>Total Impor Input Antara</t>
  </si>
  <si>
    <t>200=309-209</t>
  </si>
  <si>
    <t>IMPORT=FINAL DEMAND-PDRB</t>
  </si>
  <si>
    <t>PDRB PROVINSI ADHB 2008 = TOTAL INPUT PRIMER- TOTAL IMPOR INPUT ANTARA</t>
  </si>
  <si>
    <t>Alokasi Proporsi NTB</t>
  </si>
  <si>
    <t>Upah Gaji</t>
  </si>
  <si>
    <t>Pajak Tidak Langsung</t>
  </si>
  <si>
    <t>Total Input Primer</t>
  </si>
  <si>
    <t>Real estate dan Jasa Perusahaan</t>
  </si>
  <si>
    <t>2010</t>
  </si>
  <si>
    <t>Data PDRB prov SULSEL ADHB menurut Penggunaan 2012</t>
  </si>
  <si>
    <t>Pengeluaran Konsumsi Rumah Tangga :</t>
  </si>
  <si>
    <t>Pengeluaran Konsumsi Lembaga Nirlaba</t>
  </si>
  <si>
    <t>(Final Demand)</t>
  </si>
  <si>
    <t>Total PDRB Penggunaan - Impor</t>
  </si>
  <si>
    <t>PDRB + Impor</t>
  </si>
  <si>
    <t>PDRB = Total PDRB Penggunaan - Impor</t>
  </si>
  <si>
    <t>FD = PDRB + Impor</t>
  </si>
  <si>
    <t>PDRB ADHB SULSEL 2012</t>
  </si>
  <si>
    <t>PDRB IO SULSEL 2009 (Total Input Primer)</t>
  </si>
  <si>
    <t>Total Permintaan Input IO 2009 (310)</t>
  </si>
  <si>
    <t>Koefisien PDRB SULSEL IO 2009</t>
  </si>
  <si>
    <t>PDRB SULSEL 2012</t>
  </si>
  <si>
    <t>%Selisih Angka PDRB dengan Penggunaan</t>
  </si>
  <si>
    <t>PDRB SULSEL 2012 Rekon</t>
  </si>
  <si>
    <t>Total Input tabel IO SULSEL 2012 (Dugaan)</t>
  </si>
  <si>
    <t>dugaan sementara bukan hasi ras</t>
  </si>
  <si>
    <t xml:space="preserve"> Tanaman Perkebunan</t>
  </si>
  <si>
    <t>data ini yg dimasukkan u/ RAS</t>
  </si>
  <si>
    <t xml:space="preserve">Peternakan </t>
  </si>
  <si>
    <t xml:space="preserve">Hotel </t>
  </si>
  <si>
    <t>=</t>
  </si>
  <si>
    <t>17 x 17 sektor</t>
  </si>
  <si>
    <t>Real Estate dan jasa perusahaan</t>
  </si>
  <si>
    <t>PDRB IO KEPRI 2010 (Total Input Primer) 209</t>
  </si>
  <si>
    <t>310/209</t>
  </si>
  <si>
    <t>Koefisien PDRB KEPRI IO 2010</t>
  </si>
  <si>
    <t>KODE</t>
  </si>
  <si>
    <t>PDRB KEPRI 2017</t>
  </si>
  <si>
    <t>PDRB KEPRI 2017 Rekon</t>
  </si>
  <si>
    <t>16 x 16 sektor PDRB KEPRI 2017</t>
  </si>
  <si>
    <t>PDRB (Milyar Rp)</t>
  </si>
  <si>
    <t>Total Input tabel IO KEPRI 2017 (Dugaan)</t>
  </si>
  <si>
    <t>TABEL 1. TABEL IO SULSEL TH. 2012</t>
  </si>
  <si>
    <t>Transaksi Domestik Atas Dasar Harga Produsen (Kepulauan Riau)</t>
  </si>
  <si>
    <t>kode GAMS</t>
  </si>
  <si>
    <t>HASIL RAS</t>
  </si>
  <si>
    <t>IMPOR</t>
  </si>
  <si>
    <t>OK</t>
  </si>
  <si>
    <t xml:space="preserve">        MP2017         </t>
  </si>
  <si>
    <t>FD2017</t>
  </si>
  <si>
    <t xml:space="preserve"> TO2017</t>
  </si>
  <si>
    <t>Impor =200</t>
  </si>
  <si>
    <t>210/310</t>
  </si>
  <si>
    <t>TES</t>
  </si>
  <si>
    <t>Total Pengeluaran Input Antara</t>
  </si>
  <si>
    <t>Impor</t>
  </si>
  <si>
    <t>Pembulatan</t>
  </si>
  <si>
    <t>Nilai Tambah Bruto (NTB)-tanpa impor</t>
  </si>
  <si>
    <t>Total Permintaan</t>
  </si>
  <si>
    <t>16 X 16 SEKTOR</t>
  </si>
  <si>
    <t>TABEL 1. TABEL IO KEPRI TH 2017</t>
  </si>
  <si>
    <t>TRANSAKSI DOMESTIK ATAS DASAR HARGA PRODUSEN (Milyar RP.)</t>
  </si>
  <si>
    <t xml:space="preserve">        MP2017          </t>
  </si>
  <si>
    <t>perikanan</t>
  </si>
  <si>
    <t>sisa</t>
  </si>
  <si>
    <t>13+14</t>
  </si>
  <si>
    <t>Transportasi dan pergudangan</t>
  </si>
  <si>
    <t>kode pdrb</t>
  </si>
  <si>
    <t>cek</t>
  </si>
  <si>
    <t>Pertanian, Kehutanan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</si>
</sst>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&quot;$&quot;#,##0\ ;\(&quot;$&quot;#,##0\)"/>
    <numFmt numFmtId="167" formatCode="m\o\n\th\ d\,\ yyyy"/>
    <numFmt numFmtId="168" formatCode="#,#00"/>
    <numFmt numFmtId="169" formatCode="#,"/>
    <numFmt numFmtId="170" formatCode="0.00_)"/>
    <numFmt numFmtId="171" formatCode="#,##0_ "/>
    <numFmt numFmtId="172" formatCode="0.000"/>
    <numFmt numFmtId="173" formatCode="_(* #,##0.000_);_(* \(#,##0.000\);_(* &quot;-&quot;_);_(@_)"/>
    <numFmt numFmtId="174" formatCode="_(* #,##0.00000_);_(* \(#,##0.00000\);_(* &quot;-&quot;_);_(@_)"/>
    <numFmt numFmtId="175" formatCode="_(* #,##0.000000_);_(* \(#,##0.000000\);_(* &quot;-&quot;_);_(@_)"/>
    <numFmt numFmtId="176" formatCode="0.00000000000000000E+00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17"/>
      <name val="Courier"/>
      <family val="3"/>
    </font>
    <font>
      <i/>
      <sz val="1"/>
      <color indexed="1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name val="Franklin Gothic Medium"/>
      <family val="2"/>
    </font>
    <font>
      <sz val="8"/>
      <name val="Franklin Gothic Medium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B050"/>
      <name val="Arial Narrow"/>
      <family val="2"/>
    </font>
    <font>
      <b/>
      <sz val="8"/>
      <color theme="1"/>
      <name val="Arial Narrow"/>
      <family val="2"/>
    </font>
    <font>
      <b/>
      <sz val="8"/>
      <color rgb="FF00B050"/>
      <name val="Franklin Gothic Medium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1"/>
      <color rgb="FFFF0000"/>
      <name val="Calibri"/>
      <family val="2"/>
      <charset val="1"/>
      <scheme val="minor"/>
    </font>
    <font>
      <sz val="8"/>
      <color rgb="FFFFFF00"/>
      <name val="Arial Narrow"/>
      <family val="2"/>
    </font>
    <font>
      <b/>
      <sz val="8"/>
      <color rgb="FFFFFF00"/>
      <name val="Arial Narrow"/>
      <family val="2"/>
    </font>
    <font>
      <sz val="11"/>
      <color rgb="FFFFFF00"/>
      <name val="Calibri"/>
      <family val="2"/>
      <charset val="1"/>
      <scheme val="minor"/>
    </font>
    <font>
      <b/>
      <sz val="8"/>
      <color rgb="FF00B050"/>
      <name val="Arial Narrow"/>
      <family val="2"/>
    </font>
    <font>
      <sz val="11"/>
      <color rgb="FF00B050"/>
      <name val="Calibri"/>
      <family val="2"/>
      <charset val="1"/>
      <scheme val="minor"/>
    </font>
    <font>
      <sz val="8"/>
      <color theme="3" tint="0.39997558519241921"/>
      <name val="Arial Narrow"/>
      <family val="2"/>
    </font>
    <font>
      <b/>
      <sz val="8"/>
      <color theme="3" tint="0.39997558519241921"/>
      <name val="Arial Narrow"/>
      <family val="2"/>
    </font>
    <font>
      <sz val="11"/>
      <color theme="3" tint="0.39997558519241921"/>
      <name val="Calibri"/>
      <family val="2"/>
      <charset val="1"/>
      <scheme val="minor"/>
    </font>
    <font>
      <sz val="8"/>
      <color theme="9" tint="-0.249977111117893"/>
      <name val="Arial Narrow"/>
      <family val="2"/>
    </font>
    <font>
      <b/>
      <sz val="8"/>
      <color theme="9" tint="-0.249977111117893"/>
      <name val="Arial Narrow"/>
      <family val="2"/>
    </font>
    <font>
      <sz val="11"/>
      <color theme="9" tint="-0.249977111117893"/>
      <name val="Calibri"/>
      <family val="2"/>
      <charset val="1"/>
      <scheme val="minor"/>
    </font>
    <font>
      <sz val="10"/>
      <color theme="1"/>
      <name val="Bookman Old Style"/>
      <family val="2"/>
      <charset val="1"/>
    </font>
    <font>
      <b/>
      <sz val="1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8"/>
      <name val="Narro"/>
    </font>
    <font>
      <b/>
      <sz val="11"/>
      <name val="Franklin Gothic Medium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1"/>
      <color theme="3" tint="0.39997558519241921"/>
      <name val="Calibri"/>
      <family val="2"/>
      <scheme val="minor"/>
    </font>
    <font>
      <sz val="8"/>
      <color rgb="FFFF0000"/>
      <name val="Narro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6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10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3" fillId="0" borderId="0">
      <protection locked="0"/>
    </xf>
    <xf numFmtId="168" fontId="11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70" fontId="15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6" fillId="0" borderId="0"/>
    <xf numFmtId="41" fontId="8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0" fillId="0" borderId="0"/>
    <xf numFmtId="0" fontId="1" fillId="0" borderId="0"/>
  </cellStyleXfs>
  <cellXfs count="555">
    <xf numFmtId="0" fontId="0" fillId="0" borderId="0" xfId="0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164" fontId="3" fillId="0" borderId="1" xfId="2" applyNumberFormat="1" applyFont="1" applyBorder="1"/>
    <xf numFmtId="43" fontId="0" fillId="0" borderId="0" xfId="0" applyNumberFormat="1"/>
    <xf numFmtId="0" fontId="6" fillId="0" borderId="3" xfId="0" applyFont="1" applyBorder="1" applyAlignment="1">
      <alignment horizontal="left" vertical="center"/>
    </xf>
    <xf numFmtId="0" fontId="0" fillId="0" borderId="1" xfId="0" applyBorder="1"/>
    <xf numFmtId="164" fontId="0" fillId="0" borderId="1" xfId="2" applyNumberFormat="1" applyFont="1" applyBorder="1"/>
    <xf numFmtId="0" fontId="6" fillId="0" borderId="3" xfId="0" applyFont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41" fontId="0" fillId="0" borderId="0" xfId="2" applyFont="1"/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43" fontId="3" fillId="0" borderId="1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164" fontId="3" fillId="0" borderId="1" xfId="0" applyNumberFormat="1" applyFont="1" applyBorder="1"/>
    <xf numFmtId="0" fontId="0" fillId="0" borderId="0" xfId="0" applyFill="1" applyBorder="1"/>
    <xf numFmtId="43" fontId="0" fillId="0" borderId="0" xfId="0" applyNumberFormat="1" applyBorder="1"/>
    <xf numFmtId="0" fontId="0" fillId="0" borderId="0" xfId="0" applyBorder="1"/>
    <xf numFmtId="2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1" fontId="19" fillId="0" borderId="0" xfId="30" applyFont="1" applyFill="1" applyBorder="1"/>
    <xf numFmtId="4" fontId="19" fillId="0" borderId="0" xfId="30" applyNumberFormat="1" applyFont="1" applyFill="1" applyBorder="1" applyAlignment="1">
      <alignment horizontal="center" vertical="center" wrapText="1"/>
    </xf>
    <xf numFmtId="0" fontId="9" fillId="0" borderId="0" xfId="24"/>
    <xf numFmtId="41" fontId="21" fillId="0" borderId="1" xfId="30" applyFont="1" applyBorder="1" applyAlignment="1">
      <alignment horizontal="center"/>
    </xf>
    <xf numFmtId="41" fontId="22" fillId="0" borderId="1" xfId="30" applyFont="1" applyFill="1" applyBorder="1" applyAlignment="1">
      <alignment horizontal="center" vertical="center"/>
    </xf>
    <xf numFmtId="41" fontId="21" fillId="0" borderId="1" xfId="30" applyFont="1" applyFill="1" applyBorder="1" applyAlignment="1">
      <alignment horizontal="center" vertical="center"/>
    </xf>
    <xf numFmtId="41" fontId="21" fillId="0" borderId="1" xfId="30" applyFont="1" applyBorder="1"/>
    <xf numFmtId="41" fontId="23" fillId="0" borderId="1" xfId="30" applyFont="1" applyFill="1" applyBorder="1" applyAlignment="1" applyProtection="1">
      <alignment vertical="center"/>
    </xf>
    <xf numFmtId="41" fontId="22" fillId="0" borderId="1" xfId="30" applyFont="1" applyBorder="1"/>
    <xf numFmtId="41" fontId="24" fillId="0" borderId="0" xfId="30" applyFont="1"/>
    <xf numFmtId="41" fontId="21" fillId="0" borderId="1" xfId="30" applyFont="1" applyFill="1" applyBorder="1" applyAlignment="1" applyProtection="1">
      <alignment vertical="center"/>
    </xf>
    <xf numFmtId="41" fontId="21" fillId="0" borderId="0" xfId="30" applyFont="1"/>
    <xf numFmtId="41" fontId="26" fillId="0" borderId="1" xfId="30" applyFont="1" applyBorder="1"/>
    <xf numFmtId="41" fontId="26" fillId="0" borderId="1" xfId="30" applyFont="1" applyFill="1" applyBorder="1" applyAlignment="1" applyProtection="1">
      <alignment vertical="center"/>
    </xf>
    <xf numFmtId="41" fontId="27" fillId="0" borderId="1" xfId="30" applyFont="1" applyBorder="1"/>
    <xf numFmtId="41" fontId="27" fillId="0" borderId="0" xfId="30" applyFont="1"/>
    <xf numFmtId="0" fontId="28" fillId="0" borderId="0" xfId="24" applyFont="1"/>
    <xf numFmtId="41" fontId="29" fillId="0" borderId="1" xfId="30" applyFont="1" applyBorder="1"/>
    <xf numFmtId="41" fontId="29" fillId="0" borderId="1" xfId="30" applyFont="1" applyFill="1" applyBorder="1" applyAlignment="1" applyProtection="1">
      <alignment vertical="center"/>
    </xf>
    <xf numFmtId="41" fontId="30" fillId="0" borderId="1" xfId="30" applyFont="1" applyBorder="1"/>
    <xf numFmtId="41" fontId="30" fillId="0" borderId="0" xfId="30" applyFont="1"/>
    <xf numFmtId="0" fontId="31" fillId="0" borderId="0" xfId="24" applyFont="1"/>
    <xf numFmtId="41" fontId="23" fillId="0" borderId="1" xfId="30" applyFont="1" applyBorder="1"/>
    <xf numFmtId="41" fontId="32" fillId="0" borderId="1" xfId="30" applyFont="1" applyBorder="1"/>
    <xf numFmtId="41" fontId="32" fillId="0" borderId="0" xfId="30" applyFont="1"/>
    <xf numFmtId="0" fontId="33" fillId="0" borderId="0" xfId="24" applyFont="1"/>
    <xf numFmtId="41" fontId="34" fillId="0" borderId="1" xfId="30" applyFont="1" applyBorder="1"/>
    <xf numFmtId="41" fontId="34" fillId="0" borderId="1" xfId="30" applyFont="1" applyFill="1" applyBorder="1" applyAlignment="1" applyProtection="1">
      <alignment vertical="center"/>
    </xf>
    <xf numFmtId="41" fontId="35" fillId="0" borderId="1" xfId="30" applyFont="1" applyBorder="1"/>
    <xf numFmtId="41" fontId="35" fillId="0" borderId="0" xfId="30" applyFont="1"/>
    <xf numFmtId="0" fontId="36" fillId="0" borderId="0" xfId="24" applyFont="1"/>
    <xf numFmtId="41" fontId="37" fillId="0" borderId="1" xfId="30" applyFont="1" applyBorder="1"/>
    <xf numFmtId="41" fontId="37" fillId="0" borderId="1" xfId="30" applyFont="1" applyFill="1" applyBorder="1" applyAlignment="1" applyProtection="1">
      <alignment vertical="center"/>
    </xf>
    <xf numFmtId="41" fontId="38" fillId="0" borderId="1" xfId="30" applyFont="1" applyBorder="1"/>
    <xf numFmtId="41" fontId="38" fillId="0" borderId="0" xfId="30" applyFont="1"/>
    <xf numFmtId="0" fontId="39" fillId="0" borderId="0" xfId="24" applyFont="1"/>
    <xf numFmtId="0" fontId="8" fillId="0" borderId="0" xfId="29" applyFont="1" applyFill="1"/>
    <xf numFmtId="0" fontId="0" fillId="2" borderId="0" xfId="0" applyFill="1"/>
    <xf numFmtId="0" fontId="8" fillId="2" borderId="0" xfId="29" applyFont="1" applyFill="1"/>
    <xf numFmtId="0" fontId="8" fillId="0" borderId="0" xfId="29" applyFont="1"/>
    <xf numFmtId="0" fontId="41" fillId="2" borderId="0" xfId="29" applyFont="1" applyFill="1"/>
    <xf numFmtId="0" fontId="41" fillId="0" borderId="0" xfId="29" applyFont="1"/>
    <xf numFmtId="41" fontId="0" fillId="0" borderId="0" xfId="2" applyFont="1" applyFill="1"/>
    <xf numFmtId="41" fontId="0" fillId="2" borderId="0" xfId="2" applyFont="1" applyFill="1"/>
    <xf numFmtId="0" fontId="8" fillId="3" borderId="0" xfId="29" applyFont="1" applyFill="1"/>
    <xf numFmtId="0" fontId="0" fillId="3" borderId="6" xfId="0" applyFill="1" applyBorder="1" applyAlignment="1">
      <alignment horizontal="center"/>
    </xf>
    <xf numFmtId="0" fontId="8" fillId="3" borderId="6" xfId="29" applyFont="1" applyFill="1" applyBorder="1" applyAlignment="1">
      <alignment horizontal="center"/>
    </xf>
    <xf numFmtId="0" fontId="8" fillId="2" borderId="7" xfId="29" applyFont="1" applyFill="1" applyBorder="1" applyAlignment="1">
      <alignment horizontal="center"/>
    </xf>
    <xf numFmtId="0" fontId="8" fillId="3" borderId="7" xfId="29" applyFont="1" applyFill="1" applyBorder="1" applyAlignment="1">
      <alignment horizontal="center"/>
    </xf>
    <xf numFmtId="0" fontId="41" fillId="2" borderId="7" xfId="29" applyFont="1" applyFill="1" applyBorder="1" applyAlignment="1">
      <alignment horizontal="center"/>
    </xf>
    <xf numFmtId="0" fontId="41" fillId="3" borderId="7" xfId="29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2" borderId="8" xfId="29" applyFont="1" applyFill="1" applyBorder="1" applyAlignment="1">
      <alignment horizontal="center"/>
    </xf>
    <xf numFmtId="41" fontId="8" fillId="2" borderId="0" xfId="29" applyNumberFormat="1" applyFont="1" applyFill="1" applyBorder="1" applyAlignment="1">
      <alignment horizontal="center"/>
    </xf>
    <xf numFmtId="0" fontId="8" fillId="2" borderId="0" xfId="29" applyFont="1" applyFill="1" applyBorder="1" applyAlignment="1">
      <alignment horizontal="center"/>
    </xf>
    <xf numFmtId="41" fontId="0" fillId="2" borderId="0" xfId="0" applyNumberFormat="1" applyFill="1"/>
    <xf numFmtId="41" fontId="8" fillId="2" borderId="0" xfId="29" applyNumberFormat="1" applyFont="1" applyFill="1"/>
    <xf numFmtId="43" fontId="8" fillId="2" borderId="0" xfId="1" applyFont="1" applyFill="1" applyBorder="1" applyAlignment="1">
      <alignment horizontal="right"/>
    </xf>
    <xf numFmtId="41" fontId="41" fillId="2" borderId="0" xfId="29" applyNumberFormat="1" applyFont="1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3" borderId="8" xfId="0" applyFill="1" applyBorder="1"/>
    <xf numFmtId="41" fontId="0" fillId="2" borderId="0" xfId="0" applyNumberFormat="1" applyFill="1" applyBorder="1"/>
    <xf numFmtId="171" fontId="8" fillId="2" borderId="0" xfId="29" applyNumberFormat="1" applyFont="1" applyFill="1"/>
    <xf numFmtId="171" fontId="8" fillId="0" borderId="0" xfId="29" applyNumberFormat="1" applyFont="1" applyFill="1"/>
    <xf numFmtId="41" fontId="3" fillId="0" borderId="0" xfId="2" applyFont="1" applyFill="1"/>
    <xf numFmtId="41" fontId="1" fillId="0" borderId="0" xfId="2" applyFont="1" applyFill="1"/>
    <xf numFmtId="0" fontId="0" fillId="2" borderId="0" xfId="0" applyFill="1" applyBorder="1"/>
    <xf numFmtId="41" fontId="0" fillId="0" borderId="0" xfId="2" applyNumberFormat="1" applyFont="1"/>
    <xf numFmtId="0" fontId="0" fillId="2" borderId="8" xfId="0" applyFill="1" applyBorder="1" applyAlignment="1">
      <alignment horizontal="left" vertical="center"/>
    </xf>
    <xf numFmtId="0" fontId="0" fillId="2" borderId="8" xfId="0" applyFill="1" applyBorder="1"/>
    <xf numFmtId="43" fontId="8" fillId="2" borderId="0" xfId="1" applyFont="1" applyFill="1"/>
    <xf numFmtId="41" fontId="41" fillId="2" borderId="0" xfId="29" applyNumberFormat="1" applyFont="1" applyFill="1"/>
    <xf numFmtId="43" fontId="8" fillId="2" borderId="0" xfId="1" applyFont="1" applyFill="1" applyAlignment="1">
      <alignment horizontal="right"/>
    </xf>
    <xf numFmtId="165" fontId="8" fillId="0" borderId="0" xfId="1" applyNumberFormat="1" applyFont="1" applyFill="1"/>
    <xf numFmtId="165" fontId="8" fillId="2" borderId="0" xfId="1" applyNumberFormat="1" applyFont="1" applyFill="1"/>
    <xf numFmtId="41" fontId="3" fillId="2" borderId="0" xfId="2" applyFont="1" applyFill="1"/>
    <xf numFmtId="0" fontId="0" fillId="0" borderId="8" xfId="0" applyFill="1" applyBorder="1" applyAlignment="1">
      <alignment horizontal="left" vertical="center"/>
    </xf>
    <xf numFmtId="165" fontId="0" fillId="2" borderId="0" xfId="1" applyNumberFormat="1" applyFont="1" applyFill="1"/>
    <xf numFmtId="0" fontId="2" fillId="2" borderId="8" xfId="0" applyFont="1" applyFill="1" applyBorder="1" applyAlignment="1">
      <alignment horizontal="left" vertical="center"/>
    </xf>
    <xf numFmtId="41" fontId="1" fillId="2" borderId="0" xfId="2" applyFont="1" applyFill="1"/>
    <xf numFmtId="41" fontId="0" fillId="4" borderId="0" xfId="2" applyFont="1" applyFill="1"/>
    <xf numFmtId="0" fontId="0" fillId="0" borderId="9" xfId="0" applyFill="1" applyBorder="1" applyAlignment="1">
      <alignment horizontal="left" vertical="center"/>
    </xf>
    <xf numFmtId="0" fontId="0" fillId="3" borderId="9" xfId="0" applyFill="1" applyBorder="1"/>
    <xf numFmtId="0" fontId="8" fillId="0" borderId="10" xfId="29" applyFont="1" applyFill="1" applyBorder="1"/>
    <xf numFmtId="0" fontId="0" fillId="3" borderId="0" xfId="0" applyFill="1"/>
    <xf numFmtId="0" fontId="41" fillId="3" borderId="0" xfId="29" applyFont="1" applyFill="1"/>
    <xf numFmtId="0" fontId="3" fillId="3" borderId="0" xfId="0" applyFont="1" applyFill="1"/>
    <xf numFmtId="41" fontId="3" fillId="2" borderId="0" xfId="0" applyNumberFormat="1" applyFont="1" applyFill="1"/>
    <xf numFmtId="41" fontId="41" fillId="0" borderId="0" xfId="29" applyNumberFormat="1" applyFont="1" applyFill="1"/>
    <xf numFmtId="41" fontId="0" fillId="2" borderId="0" xfId="0" applyNumberFormat="1" applyFont="1" applyFill="1"/>
    <xf numFmtId="0" fontId="0" fillId="3" borderId="0" xfId="0" applyFont="1" applyFill="1"/>
    <xf numFmtId="0" fontId="0" fillId="3" borderId="0" xfId="0" applyFont="1" applyFill="1" applyBorder="1"/>
    <xf numFmtId="41" fontId="0" fillId="3" borderId="0" xfId="2" applyFont="1" applyFill="1"/>
    <xf numFmtId="41" fontId="3" fillId="0" borderId="0" xfId="2" applyNumberFormat="1" applyFont="1" applyFill="1"/>
    <xf numFmtId="41" fontId="3" fillId="2" borderId="0" xfId="2" applyNumberFormat="1" applyFont="1" applyFill="1"/>
    <xf numFmtId="41" fontId="1" fillId="0" borderId="0" xfId="2" applyNumberFormat="1" applyFont="1" applyFill="1"/>
    <xf numFmtId="41" fontId="20" fillId="3" borderId="5" xfId="30" applyFont="1" applyFill="1" applyBorder="1" applyAlignment="1">
      <alignment horizontal="center" vertical="center"/>
    </xf>
    <xf numFmtId="41" fontId="21" fillId="3" borderId="1" xfId="30" applyFont="1" applyFill="1" applyBorder="1" applyAlignment="1">
      <alignment horizontal="center"/>
    </xf>
    <xf numFmtId="41" fontId="22" fillId="3" borderId="1" xfId="30" applyFont="1" applyFill="1" applyBorder="1" applyAlignment="1">
      <alignment horizontal="center" vertical="center"/>
    </xf>
    <xf numFmtId="41" fontId="21" fillId="3" borderId="1" xfId="30" applyFont="1" applyFill="1" applyBorder="1" applyAlignment="1">
      <alignment horizontal="center" vertical="center"/>
    </xf>
    <xf numFmtId="0" fontId="9" fillId="3" borderId="0" xfId="24" applyFill="1"/>
    <xf numFmtId="41" fontId="18" fillId="3" borderId="0" xfId="30" applyFont="1" applyFill="1" applyBorder="1" applyAlignment="1">
      <alignment horizontal="left" vertical="center"/>
    </xf>
    <xf numFmtId="41" fontId="19" fillId="3" borderId="0" xfId="30" applyFont="1" applyFill="1" applyBorder="1"/>
    <xf numFmtId="41" fontId="21" fillId="3" borderId="1" xfId="30" applyFont="1" applyFill="1" applyBorder="1"/>
    <xf numFmtId="41" fontId="25" fillId="3" borderId="0" xfId="30" applyFont="1" applyFill="1" applyBorder="1" applyAlignment="1">
      <alignment horizontal="left" vertical="center"/>
    </xf>
    <xf numFmtId="41" fontId="26" fillId="3" borderId="1" xfId="30" applyFont="1" applyFill="1" applyBorder="1"/>
    <xf numFmtId="41" fontId="29" fillId="3" borderId="1" xfId="30" applyFont="1" applyFill="1" applyBorder="1"/>
    <xf numFmtId="41" fontId="23" fillId="3" borderId="1" xfId="30" applyFont="1" applyFill="1" applyBorder="1"/>
    <xf numFmtId="41" fontId="34" fillId="3" borderId="1" xfId="30" applyFont="1" applyFill="1" applyBorder="1"/>
    <xf numFmtId="41" fontId="37" fillId="3" borderId="1" xfId="30" applyFont="1" applyFill="1" applyBorder="1"/>
    <xf numFmtId="41" fontId="20" fillId="5" borderId="3" xfId="30" applyFont="1" applyFill="1" applyBorder="1" applyAlignment="1">
      <alignment horizontal="center" vertical="center"/>
    </xf>
    <xf numFmtId="41" fontId="20" fillId="5" borderId="5" xfId="30" applyFont="1" applyFill="1" applyBorder="1" applyAlignment="1">
      <alignment horizontal="center" vertical="center"/>
    </xf>
    <xf numFmtId="41" fontId="21" fillId="5" borderId="1" xfId="30" applyFont="1" applyFill="1" applyBorder="1" applyAlignment="1">
      <alignment horizontal="center"/>
    </xf>
    <xf numFmtId="41" fontId="22" fillId="5" borderId="1" xfId="30" applyFont="1" applyFill="1" applyBorder="1" applyAlignment="1">
      <alignment horizontal="center" vertical="center"/>
    </xf>
    <xf numFmtId="41" fontId="21" fillId="5" borderId="1" xfId="30" applyFont="1" applyFill="1" applyBorder="1" applyAlignment="1">
      <alignment horizontal="center" vertical="center"/>
    </xf>
    <xf numFmtId="41" fontId="22" fillId="5" borderId="0" xfId="30" applyFont="1" applyFill="1" applyBorder="1" applyAlignment="1">
      <alignment horizontal="center" vertical="center"/>
    </xf>
    <xf numFmtId="0" fontId="9" fillId="5" borderId="0" xfId="24" applyFill="1"/>
    <xf numFmtId="41" fontId="23" fillId="3" borderId="1" xfId="30" applyFont="1" applyFill="1" applyBorder="1" applyAlignment="1" applyProtection="1">
      <alignment vertical="center"/>
    </xf>
    <xf numFmtId="41" fontId="21" fillId="3" borderId="1" xfId="30" applyFont="1" applyFill="1" applyBorder="1" applyAlignment="1" applyProtection="1">
      <alignment vertical="center"/>
    </xf>
    <xf numFmtId="41" fontId="22" fillId="3" borderId="5" xfId="30" applyFont="1" applyFill="1" applyBorder="1" applyAlignment="1">
      <alignment horizontal="center" vertical="center"/>
    </xf>
    <xf numFmtId="41" fontId="21" fillId="3" borderId="5" xfId="30" applyFont="1" applyFill="1" applyBorder="1" applyAlignment="1">
      <alignment horizontal="center" vertical="center"/>
    </xf>
    <xf numFmtId="41" fontId="26" fillId="3" borderId="1" xfId="30" applyFont="1" applyFill="1" applyBorder="1" applyAlignment="1" applyProtection="1">
      <alignment vertical="center"/>
    </xf>
    <xf numFmtId="41" fontId="29" fillId="3" borderId="1" xfId="30" applyFont="1" applyFill="1" applyBorder="1" applyAlignment="1" applyProtection="1">
      <alignment vertical="center"/>
    </xf>
    <xf numFmtId="41" fontId="34" fillId="3" borderId="1" xfId="30" applyFont="1" applyFill="1" applyBorder="1" applyAlignment="1" applyProtection="1">
      <alignment vertical="center"/>
    </xf>
    <xf numFmtId="41" fontId="37" fillId="3" borderId="1" xfId="30" applyFont="1" applyFill="1" applyBorder="1" applyAlignment="1" applyProtection="1">
      <alignment vertical="center"/>
    </xf>
    <xf numFmtId="41" fontId="19" fillId="5" borderId="0" xfId="30" applyFont="1" applyFill="1" applyBorder="1"/>
    <xf numFmtId="41" fontId="23" fillId="5" borderId="1" xfId="30" applyFont="1" applyFill="1" applyBorder="1" applyAlignment="1" applyProtection="1">
      <alignment vertical="center"/>
    </xf>
    <xf numFmtId="41" fontId="21" fillId="5" borderId="1" xfId="30" applyFont="1" applyFill="1" applyBorder="1" applyAlignment="1" applyProtection="1">
      <alignment vertical="center"/>
    </xf>
    <xf numFmtId="41" fontId="22" fillId="5" borderId="5" xfId="30" applyFont="1" applyFill="1" applyBorder="1" applyAlignment="1">
      <alignment horizontal="center" vertical="center"/>
    </xf>
    <xf numFmtId="41" fontId="21" fillId="5" borderId="5" xfId="30" applyFont="1" applyFill="1" applyBorder="1" applyAlignment="1">
      <alignment horizontal="center" vertical="center"/>
    </xf>
    <xf numFmtId="41" fontId="26" fillId="5" borderId="1" xfId="30" applyFont="1" applyFill="1" applyBorder="1" applyAlignment="1" applyProtection="1">
      <alignment vertical="center"/>
    </xf>
    <xf numFmtId="41" fontId="29" fillId="5" borderId="1" xfId="30" applyFont="1" applyFill="1" applyBorder="1" applyAlignment="1" applyProtection="1">
      <alignment vertical="center"/>
    </xf>
    <xf numFmtId="41" fontId="34" fillId="5" borderId="1" xfId="30" applyFont="1" applyFill="1" applyBorder="1" applyAlignment="1" applyProtection="1">
      <alignment vertical="center"/>
    </xf>
    <xf numFmtId="41" fontId="37" fillId="5" borderId="1" xfId="30" applyFont="1" applyFill="1" applyBorder="1" applyAlignment="1" applyProtection="1">
      <alignment vertical="center"/>
    </xf>
    <xf numFmtId="41" fontId="21" fillId="5" borderId="1" xfId="30" applyFont="1" applyFill="1" applyBorder="1"/>
    <xf numFmtId="41" fontId="22" fillId="5" borderId="1" xfId="30" applyFont="1" applyFill="1" applyBorder="1"/>
    <xf numFmtId="41" fontId="26" fillId="5" borderId="1" xfId="30" applyFont="1" applyFill="1" applyBorder="1"/>
    <xf numFmtId="41" fontId="29" fillId="5" borderId="1" xfId="30" applyFont="1" applyFill="1" applyBorder="1"/>
    <xf numFmtId="41" fontId="23" fillId="5" borderId="1" xfId="30" applyFont="1" applyFill="1" applyBorder="1"/>
    <xf numFmtId="41" fontId="34" fillId="5" borderId="1" xfId="30" applyFont="1" applyFill="1" applyBorder="1"/>
    <xf numFmtId="41" fontId="37" fillId="5" borderId="1" xfId="30" applyFont="1" applyFill="1" applyBorder="1"/>
    <xf numFmtId="41" fontId="24" fillId="5" borderId="0" xfId="30" applyFont="1" applyFill="1"/>
    <xf numFmtId="41" fontId="21" fillId="6" borderId="1" xfId="30" applyFont="1" applyFill="1" applyBorder="1" applyAlignment="1">
      <alignment horizontal="center"/>
    </xf>
    <xf numFmtId="41" fontId="21" fillId="6" borderId="1" xfId="30" applyFont="1" applyFill="1" applyBorder="1"/>
    <xf numFmtId="41" fontId="21" fillId="6" borderId="1" xfId="30" applyFont="1" applyFill="1" applyBorder="1" applyAlignment="1" applyProtection="1">
      <alignment vertical="center"/>
    </xf>
    <xf numFmtId="41" fontId="21" fillId="0" borderId="5" xfId="30" applyFont="1" applyFill="1" applyBorder="1" applyAlignment="1">
      <alignment horizontal="center" vertical="center"/>
    </xf>
    <xf numFmtId="41" fontId="22" fillId="0" borderId="5" xfId="30" applyFont="1" applyFill="1" applyBorder="1" applyAlignment="1">
      <alignment horizontal="center" vertical="center"/>
    </xf>
    <xf numFmtId="41" fontId="20" fillId="3" borderId="5" xfId="30" applyFont="1" applyFill="1" applyBorder="1" applyAlignment="1">
      <alignment horizontal="center" vertical="center"/>
    </xf>
    <xf numFmtId="41" fontId="21" fillId="0" borderId="1" xfId="30" applyFont="1" applyFill="1" applyBorder="1"/>
    <xf numFmtId="41" fontId="22" fillId="0" borderId="1" xfId="30" applyFont="1" applyFill="1" applyBorder="1"/>
    <xf numFmtId="41" fontId="24" fillId="0" borderId="0" xfId="30" applyFont="1" applyFill="1"/>
    <xf numFmtId="0" fontId="9" fillId="0" borderId="0" xfId="24" applyFill="1"/>
    <xf numFmtId="0" fontId="42" fillId="0" borderId="1" xfId="0" applyFont="1" applyFill="1" applyBorder="1" applyAlignment="1"/>
    <xf numFmtId="0" fontId="42" fillId="0" borderId="1" xfId="0" applyFont="1" applyFill="1" applyBorder="1" applyAlignment="1">
      <alignment horizontal="left" vertical="center"/>
    </xf>
    <xf numFmtId="4" fontId="42" fillId="0" borderId="1" xfId="0" applyNumberFormat="1" applyFont="1" applyFill="1" applyBorder="1" applyAlignment="1">
      <alignment horizontal="right"/>
    </xf>
    <xf numFmtId="0" fontId="42" fillId="0" borderId="3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left"/>
    </xf>
    <xf numFmtId="165" fontId="8" fillId="0" borderId="0" xfId="1" applyNumberFormat="1" applyFont="1"/>
    <xf numFmtId="0" fontId="0" fillId="3" borderId="11" xfId="0" applyFill="1" applyBorder="1" applyAlignment="1">
      <alignment horizontal="center"/>
    </xf>
    <xf numFmtId="0" fontId="8" fillId="3" borderId="12" xfId="29" applyFont="1" applyFill="1" applyBorder="1" applyAlignment="1">
      <alignment horizontal="center"/>
    </xf>
    <xf numFmtId="0" fontId="0" fillId="0" borderId="13" xfId="0" applyBorder="1" applyAlignment="1">
      <alignment vertical="top"/>
    </xf>
    <xf numFmtId="0" fontId="0" fillId="3" borderId="14" xfId="0" applyFill="1" applyBorder="1"/>
    <xf numFmtId="41" fontId="0" fillId="0" borderId="15" xfId="0" applyNumberFormat="1" applyFill="1" applyBorder="1"/>
    <xf numFmtId="41" fontId="0" fillId="0" borderId="15" xfId="2" applyFont="1" applyBorder="1"/>
    <xf numFmtId="41" fontId="0" fillId="0" borderId="15" xfId="2" applyFont="1" applyFill="1" applyBorder="1"/>
    <xf numFmtId="41" fontId="3" fillId="0" borderId="14" xfId="2" applyFont="1" applyFill="1" applyBorder="1"/>
    <xf numFmtId="165" fontId="8" fillId="0" borderId="16" xfId="1" applyNumberFormat="1" applyFont="1" applyBorder="1"/>
    <xf numFmtId="43" fontId="8" fillId="0" borderId="0" xfId="1" applyFont="1"/>
    <xf numFmtId="0" fontId="0" fillId="0" borderId="17" xfId="0" applyBorder="1" applyAlignment="1">
      <alignment vertical="top"/>
    </xf>
    <xf numFmtId="0" fontId="0" fillId="3" borderId="18" xfId="0" applyFill="1" applyBorder="1"/>
    <xf numFmtId="41" fontId="0" fillId="0" borderId="0" xfId="2" applyFont="1" applyBorder="1"/>
    <xf numFmtId="41" fontId="0" fillId="0" borderId="0" xfId="2" applyFont="1" applyFill="1" applyBorder="1"/>
    <xf numFmtId="41" fontId="3" fillId="0" borderId="18" xfId="2" applyFont="1" applyFill="1" applyBorder="1"/>
    <xf numFmtId="165" fontId="8" fillId="0" borderId="19" xfId="1" applyNumberFormat="1" applyFont="1" applyBorder="1"/>
    <xf numFmtId="0" fontId="0" fillId="0" borderId="17" xfId="0" applyBorder="1" applyAlignment="1">
      <alignment vertical="top" wrapText="1"/>
    </xf>
    <xf numFmtId="41" fontId="0" fillId="0" borderId="0" xfId="2" applyNumberFormat="1" applyFont="1" applyBorder="1"/>
    <xf numFmtId="0" fontId="0" fillId="0" borderId="17" xfId="0" applyBorder="1" applyAlignment="1">
      <alignment horizontal="left" vertical="center"/>
    </xf>
    <xf numFmtId="0" fontId="41" fillId="0" borderId="17" xfId="29" applyFont="1" applyBorder="1"/>
    <xf numFmtId="0" fontId="3" fillId="3" borderId="2" xfId="0" applyFont="1" applyFill="1" applyBorder="1"/>
    <xf numFmtId="41" fontId="3" fillId="0" borderId="0" xfId="2" applyFont="1" applyFill="1" applyBorder="1"/>
    <xf numFmtId="41" fontId="3" fillId="0" borderId="2" xfId="2" applyFont="1" applyFill="1" applyBorder="1"/>
    <xf numFmtId="41" fontId="3" fillId="0" borderId="10" xfId="2" applyFont="1" applyFill="1" applyBorder="1"/>
    <xf numFmtId="41" fontId="3" fillId="3" borderId="10" xfId="2" applyFont="1" applyFill="1" applyBorder="1"/>
    <xf numFmtId="165" fontId="41" fillId="0" borderId="20" xfId="1" applyNumberFormat="1" applyFont="1" applyBorder="1"/>
    <xf numFmtId="43" fontId="41" fillId="0" borderId="0" xfId="29" applyNumberFormat="1" applyFont="1"/>
    <xf numFmtId="0" fontId="8" fillId="0" borderId="17" xfId="29" applyFont="1" applyBorder="1"/>
    <xf numFmtId="0" fontId="0" fillId="3" borderId="2" xfId="0" applyFont="1" applyFill="1" applyBorder="1"/>
    <xf numFmtId="41" fontId="3" fillId="3" borderId="18" xfId="2" applyFont="1" applyFill="1" applyBorder="1"/>
    <xf numFmtId="165" fontId="0" fillId="0" borderId="0" xfId="1" applyNumberFormat="1" applyFont="1" applyFill="1"/>
    <xf numFmtId="165" fontId="3" fillId="0" borderId="0" xfId="1" applyNumberFormat="1" applyFont="1" applyFill="1"/>
    <xf numFmtId="165" fontId="41" fillId="0" borderId="0" xfId="1" applyNumberFormat="1" applyFont="1"/>
    <xf numFmtId="165" fontId="3" fillId="0" borderId="2" xfId="1" applyNumberFormat="1" applyFont="1" applyFill="1" applyBorder="1"/>
    <xf numFmtId="0" fontId="41" fillId="0" borderId="21" xfId="29" applyFont="1" applyBorder="1"/>
    <xf numFmtId="0" fontId="3" fillId="3" borderId="22" xfId="0" applyFont="1" applyFill="1" applyBorder="1"/>
    <xf numFmtId="41" fontId="3" fillId="0" borderId="23" xfId="2" applyFont="1" applyFill="1" applyBorder="1"/>
    <xf numFmtId="41" fontId="3" fillId="0" borderId="0" xfId="2" applyFont="1"/>
    <xf numFmtId="41" fontId="8" fillId="0" borderId="0" xfId="29" applyNumberFormat="1" applyFont="1" applyFill="1"/>
    <xf numFmtId="41" fontId="41" fillId="0" borderId="0" xfId="29" applyNumberFormat="1" applyFont="1"/>
    <xf numFmtId="41" fontId="43" fillId="3" borderId="0" xfId="0" applyNumberFormat="1" applyFont="1" applyFill="1" applyAlignment="1">
      <alignment wrapText="1"/>
    </xf>
    <xf numFmtId="41" fontId="43" fillId="3" borderId="0" xfId="0" applyNumberFormat="1" applyFont="1" applyFill="1"/>
    <xf numFmtId="165" fontId="8" fillId="3" borderId="0" xfId="1" applyNumberFormat="1" applyFont="1" applyFill="1"/>
    <xf numFmtId="0" fontId="3" fillId="0" borderId="0" xfId="0" applyFont="1"/>
    <xf numFmtId="2" fontId="8" fillId="0" borderId="0" xfId="29" applyNumberFormat="1" applyFont="1" applyFill="1"/>
    <xf numFmtId="172" fontId="8" fillId="0" borderId="0" xfId="29" applyNumberFormat="1" applyFont="1" applyFill="1"/>
    <xf numFmtId="165" fontId="8" fillId="0" borderId="0" xfId="1" applyNumberFormat="1" applyFont="1" applyFill="1" applyAlignment="1">
      <alignment horizontal="center"/>
    </xf>
    <xf numFmtId="165" fontId="41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43" fontId="8" fillId="0" borderId="0" xfId="1" applyFont="1" applyFill="1"/>
    <xf numFmtId="43" fontId="41" fillId="0" borderId="0" xfId="1" applyFont="1"/>
    <xf numFmtId="41" fontId="20" fillId="0" borderId="3" xfId="30" applyFont="1" applyFill="1" applyBorder="1" applyAlignment="1">
      <alignment horizontal="center" vertical="center"/>
    </xf>
    <xf numFmtId="41" fontId="20" fillId="0" borderId="5" xfId="30" applyFont="1" applyFill="1" applyBorder="1" applyAlignment="1">
      <alignment horizontal="center" vertical="center"/>
    </xf>
    <xf numFmtId="41" fontId="21" fillId="0" borderId="1" xfId="30" applyFont="1" applyFill="1" applyBorder="1" applyAlignment="1">
      <alignment horizontal="center"/>
    </xf>
    <xf numFmtId="41" fontId="44" fillId="0" borderId="1" xfId="30" applyFont="1" applyFill="1" applyBorder="1" applyAlignment="1" applyProtection="1">
      <alignment vertical="center"/>
    </xf>
    <xf numFmtId="41" fontId="21" fillId="0" borderId="0" xfId="30" applyFont="1" applyFill="1"/>
    <xf numFmtId="0" fontId="9" fillId="0" borderId="0" xfId="24" applyFont="1" applyFill="1"/>
    <xf numFmtId="41" fontId="22" fillId="7" borderId="5" xfId="30" applyFont="1" applyFill="1" applyBorder="1" applyAlignment="1">
      <alignment horizontal="center" vertical="center"/>
    </xf>
    <xf numFmtId="41" fontId="22" fillId="8" borderId="1" xfId="30" applyFont="1" applyFill="1" applyBorder="1" applyAlignment="1">
      <alignment horizontal="center" vertical="center"/>
    </xf>
    <xf numFmtId="41" fontId="22" fillId="9" borderId="1" xfId="30" applyFont="1" applyFill="1" applyBorder="1" applyAlignment="1">
      <alignment horizontal="center" vertical="center"/>
    </xf>
    <xf numFmtId="41" fontId="22" fillId="10" borderId="1" xfId="30" applyFont="1" applyFill="1" applyBorder="1"/>
    <xf numFmtId="41" fontId="18" fillId="0" borderId="0" xfId="30" applyFont="1" applyFill="1" applyBorder="1" applyAlignment="1">
      <alignment horizontal="left" vertical="center"/>
    </xf>
    <xf numFmtId="41" fontId="45" fillId="0" borderId="0" xfId="30" quotePrefix="1" applyFont="1" applyFill="1" applyBorder="1"/>
    <xf numFmtId="164" fontId="19" fillId="0" borderId="1" xfId="30" applyNumberFormat="1" applyFont="1" applyFill="1" applyBorder="1"/>
    <xf numFmtId="41" fontId="19" fillId="0" borderId="1" xfId="30" applyFont="1" applyFill="1" applyBorder="1"/>
    <xf numFmtId="41" fontId="20" fillId="11" borderId="5" xfId="30" applyFont="1" applyFill="1" applyBorder="1" applyAlignment="1">
      <alignment horizontal="center" vertical="center"/>
    </xf>
    <xf numFmtId="41" fontId="21" fillId="11" borderId="1" xfId="30" applyFont="1" applyFill="1" applyBorder="1" applyAlignment="1">
      <alignment horizontal="center"/>
    </xf>
    <xf numFmtId="0" fontId="0" fillId="11" borderId="1" xfId="0" applyFill="1" applyBorder="1"/>
    <xf numFmtId="0" fontId="3" fillId="11" borderId="1" xfId="0" applyFont="1" applyFill="1" applyBorder="1"/>
    <xf numFmtId="41" fontId="22" fillId="3" borderId="1" xfId="30" applyFont="1" applyFill="1" applyBorder="1"/>
    <xf numFmtId="0" fontId="21" fillId="3" borderId="7" xfId="29" applyFont="1" applyFill="1" applyBorder="1" applyAlignment="1">
      <alignment horizontal="center"/>
    </xf>
    <xf numFmtId="165" fontId="20" fillId="0" borderId="0" xfId="1" applyNumberFormat="1" applyFont="1" applyFill="1"/>
    <xf numFmtId="0" fontId="20" fillId="0" borderId="0" xfId="24" applyFont="1" applyFill="1"/>
    <xf numFmtId="2" fontId="20" fillId="0" borderId="0" xfId="24" applyNumberFormat="1" applyFont="1" applyFill="1"/>
    <xf numFmtId="165" fontId="20" fillId="0" borderId="0" xfId="1" applyNumberFormat="1" applyFont="1"/>
    <xf numFmtId="0" fontId="20" fillId="0" borderId="0" xfId="24" applyFont="1"/>
    <xf numFmtId="0" fontId="3" fillId="0" borderId="8" xfId="0" applyFont="1" applyBorder="1"/>
    <xf numFmtId="164" fontId="3" fillId="0" borderId="0" xfId="2" applyNumberFormat="1" applyFont="1" applyBorder="1"/>
    <xf numFmtId="164" fontId="0" fillId="0" borderId="0" xfId="2" applyNumberFormat="1" applyFont="1"/>
    <xf numFmtId="43" fontId="0" fillId="0" borderId="0" xfId="1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46" fillId="0" borderId="0" xfId="0" applyFont="1"/>
    <xf numFmtId="0" fontId="3" fillId="0" borderId="8" xfId="0" applyFont="1" applyFill="1" applyBorder="1"/>
    <xf numFmtId="164" fontId="3" fillId="0" borderId="0" xfId="2" applyNumberFormat="1" applyFont="1"/>
    <xf numFmtId="43" fontId="3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173" fontId="6" fillId="12" borderId="24" xfId="3" applyNumberFormat="1" applyFont="1" applyFill="1" applyBorder="1" applyAlignment="1">
      <alignment horizontal="center" vertical="center" wrapText="1"/>
    </xf>
    <xf numFmtId="173" fontId="6" fillId="0" borderId="0" xfId="3" applyNumberFormat="1" applyFont="1" applyFill="1" applyBorder="1" applyAlignment="1">
      <alignment horizontal="center" vertical="center" wrapText="1"/>
    </xf>
    <xf numFmtId="173" fontId="6" fillId="12" borderId="0" xfId="3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5" fillId="0" borderId="25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left" vertical="top"/>
    </xf>
    <xf numFmtId="4" fontId="5" fillId="0" borderId="26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41" fontId="1" fillId="0" borderId="0" xfId="2" applyFont="1"/>
    <xf numFmtId="43" fontId="2" fillId="0" borderId="0" xfId="1" applyFont="1" applyFill="1"/>
    <xf numFmtId="0" fontId="5" fillId="0" borderId="25" xfId="0" applyFont="1" applyFill="1" applyBorder="1" applyAlignment="1">
      <alignment horizontal="right" vertical="top"/>
    </xf>
    <xf numFmtId="0" fontId="6" fillId="0" borderId="2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center"/>
    </xf>
    <xf numFmtId="4" fontId="7" fillId="0" borderId="26" xfId="0" applyNumberFormat="1" applyFont="1" applyBorder="1" applyAlignment="1">
      <alignment horizontal="right"/>
    </xf>
    <xf numFmtId="0" fontId="6" fillId="0" borderId="2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25" xfId="0" applyFont="1" applyFill="1" applyBorder="1" applyAlignment="1">
      <alignment horizontal="right" vertical="center"/>
    </xf>
    <xf numFmtId="41" fontId="1" fillId="0" borderId="0" xfId="2" applyFont="1" applyBorder="1"/>
    <xf numFmtId="4" fontId="4" fillId="0" borderId="0" xfId="0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vertical="top" wrapText="1"/>
    </xf>
    <xf numFmtId="0" fontId="5" fillId="0" borderId="25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horizontal="right"/>
    </xf>
    <xf numFmtId="0" fontId="5" fillId="0" borderId="28" xfId="0" applyFont="1" applyFill="1" applyBorder="1" applyAlignment="1">
      <alignment vertical="top" wrapText="1"/>
    </xf>
    <xf numFmtId="4" fontId="5" fillId="0" borderId="28" xfId="0" applyNumberFormat="1" applyFont="1" applyFill="1" applyBorder="1" applyAlignment="1">
      <alignment horizontal="right"/>
    </xf>
    <xf numFmtId="41" fontId="3" fillId="0" borderId="0" xfId="0" applyNumberFormat="1" applyFont="1"/>
    <xf numFmtId="2" fontId="3" fillId="0" borderId="0" xfId="2" applyNumberFormat="1" applyFont="1"/>
    <xf numFmtId="2" fontId="47" fillId="0" borderId="0" xfId="2" applyNumberFormat="1" applyFont="1"/>
    <xf numFmtId="2" fontId="3" fillId="0" borderId="0" xfId="0" applyNumberFormat="1" applyFont="1"/>
    <xf numFmtId="0" fontId="0" fillId="0" borderId="0" xfId="0" applyAlignment="1">
      <alignment vertical="top"/>
    </xf>
    <xf numFmtId="4" fontId="5" fillId="0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42" fillId="0" borderId="1" xfId="0" applyFont="1" applyFill="1" applyBorder="1" applyAlignment="1">
      <alignment horizontal="left" vertical="top"/>
    </xf>
    <xf numFmtId="4" fontId="42" fillId="0" borderId="1" xfId="0" applyNumberFormat="1" applyFont="1" applyFill="1" applyBorder="1" applyAlignment="1">
      <alignment horizontal="right" vertical="top"/>
    </xf>
    <xf numFmtId="43" fontId="3" fillId="0" borderId="1" xfId="0" applyNumberFormat="1" applyFont="1" applyBorder="1" applyAlignment="1">
      <alignment vertical="top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0" fontId="5" fillId="13" borderId="1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top"/>
    </xf>
    <xf numFmtId="0" fontId="42" fillId="1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Border="1" applyAlignment="1">
      <alignment vertical="top"/>
    </xf>
    <xf numFmtId="2" fontId="0" fillId="0" borderId="1" xfId="0" applyNumberFormat="1" applyBorder="1" applyAlignment="1">
      <alignment vertical="top"/>
    </xf>
    <xf numFmtId="172" fontId="0" fillId="0" borderId="1" xfId="0" applyNumberFormat="1" applyBorder="1" applyAlignment="1">
      <alignment vertical="top"/>
    </xf>
    <xf numFmtId="43" fontId="0" fillId="0" borderId="1" xfId="0" applyNumberForma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quotePrefix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73" fontId="43" fillId="0" borderId="1" xfId="3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right" vertical="top" wrapText="1"/>
    </xf>
    <xf numFmtId="0" fontId="5" fillId="13" borderId="1" xfId="0" applyFont="1" applyFill="1" applyBorder="1" applyAlignment="1">
      <alignment horizontal="right" vertical="top"/>
    </xf>
    <xf numFmtId="0" fontId="5" fillId="13" borderId="1" xfId="0" applyFont="1" applyFill="1" applyBorder="1" applyAlignment="1">
      <alignment vertical="top" wrapText="1"/>
    </xf>
    <xf numFmtId="0" fontId="5" fillId="13" borderId="1" xfId="0" applyFont="1" applyFill="1" applyBorder="1" applyAlignment="1">
      <alignment vertical="top"/>
    </xf>
    <xf numFmtId="0" fontId="42" fillId="13" borderId="1" xfId="0" applyFont="1" applyFill="1" applyBorder="1" applyAlignment="1">
      <alignment vertical="top"/>
    </xf>
    <xf numFmtId="174" fontId="0" fillId="0" borderId="15" xfId="0" applyNumberFormat="1" applyFill="1" applyBorder="1"/>
    <xf numFmtId="174" fontId="0" fillId="0" borderId="0" xfId="0" applyNumberFormat="1" applyFill="1" applyBorder="1"/>
    <xf numFmtId="174" fontId="3" fillId="0" borderId="14" xfId="2" applyNumberFormat="1" applyFont="1" applyFill="1" applyBorder="1"/>
    <xf numFmtId="174" fontId="0" fillId="0" borderId="16" xfId="0" applyNumberFormat="1" applyFill="1" applyBorder="1"/>
    <xf numFmtId="0" fontId="0" fillId="3" borderId="2" xfId="0" applyFill="1" applyBorder="1"/>
    <xf numFmtId="174" fontId="3" fillId="0" borderId="18" xfId="2" applyNumberFormat="1" applyFont="1" applyFill="1" applyBorder="1"/>
    <xf numFmtId="174" fontId="0" fillId="0" borderId="19" xfId="0" applyNumberFormat="1" applyFill="1" applyBorder="1"/>
    <xf numFmtId="0" fontId="41" fillId="3" borderId="17" xfId="29" applyFont="1" applyFill="1" applyBorder="1"/>
    <xf numFmtId="174" fontId="3" fillId="3" borderId="0" xfId="2" applyNumberFormat="1" applyFont="1" applyFill="1" applyBorder="1"/>
    <xf numFmtId="174" fontId="3" fillId="3" borderId="18" xfId="2" applyNumberFormat="1" applyFont="1" applyFill="1" applyBorder="1"/>
    <xf numFmtId="174" fontId="3" fillId="3" borderId="10" xfId="2" applyNumberFormat="1" applyFont="1" applyFill="1" applyBorder="1"/>
    <xf numFmtId="174" fontId="41" fillId="3" borderId="20" xfId="1" applyNumberFormat="1" applyFont="1" applyFill="1" applyBorder="1"/>
    <xf numFmtId="0" fontId="8" fillId="3" borderId="17" xfId="29" applyFont="1" applyFill="1" applyBorder="1"/>
    <xf numFmtId="175" fontId="0" fillId="3" borderId="0" xfId="2" applyNumberFormat="1" applyFont="1" applyFill="1" applyBorder="1"/>
    <xf numFmtId="165" fontId="0" fillId="3" borderId="0" xfId="1" applyNumberFormat="1" applyFont="1" applyFill="1"/>
    <xf numFmtId="41" fontId="1" fillId="3" borderId="0" xfId="2" applyFont="1" applyFill="1"/>
    <xf numFmtId="41" fontId="3" fillId="3" borderId="0" xfId="2" applyFont="1" applyFill="1"/>
    <xf numFmtId="174" fontId="0" fillId="0" borderId="0" xfId="2" applyNumberFormat="1" applyFont="1" applyFill="1" applyBorder="1"/>
    <xf numFmtId="165" fontId="3" fillId="3" borderId="2" xfId="1" applyNumberFormat="1" applyFont="1" applyFill="1" applyBorder="1"/>
    <xf numFmtId="41" fontId="3" fillId="3" borderId="0" xfId="2" applyNumberFormat="1" applyFont="1" applyFill="1"/>
    <xf numFmtId="165" fontId="41" fillId="3" borderId="0" xfId="1" applyNumberFormat="1" applyFont="1" applyFill="1"/>
    <xf numFmtId="0" fontId="41" fillId="3" borderId="21" xfId="29" applyFont="1" applyFill="1" applyBorder="1"/>
    <xf numFmtId="174" fontId="3" fillId="3" borderId="29" xfId="2" applyNumberFormat="1" applyFont="1" applyFill="1" applyBorder="1"/>
    <xf numFmtId="175" fontId="8" fillId="0" borderId="0" xfId="29" applyNumberFormat="1" applyFont="1" applyFill="1"/>
    <xf numFmtId="176" fontId="8" fillId="0" borderId="0" xfId="29" applyNumberFormat="1" applyFont="1" applyFill="1"/>
    <xf numFmtId="177" fontId="22" fillId="5" borderId="5" xfId="30" applyNumberFormat="1" applyFont="1" applyFill="1" applyBorder="1" applyAlignment="1">
      <alignment horizontal="center" vertical="center"/>
    </xf>
    <xf numFmtId="177" fontId="22" fillId="8" borderId="1" xfId="30" applyNumberFormat="1" applyFont="1" applyFill="1" applyBorder="1" applyAlignment="1">
      <alignment horizontal="center" vertical="center"/>
    </xf>
    <xf numFmtId="164" fontId="22" fillId="0" borderId="1" xfId="30" applyNumberFormat="1" applyFont="1" applyFill="1" applyBorder="1" applyAlignment="1">
      <alignment horizontal="center" vertical="center"/>
    </xf>
    <xf numFmtId="173" fontId="22" fillId="0" borderId="1" xfId="30" applyNumberFormat="1" applyFont="1" applyFill="1" applyBorder="1" applyAlignment="1">
      <alignment horizontal="center" vertical="center"/>
    </xf>
    <xf numFmtId="177" fontId="22" fillId="0" borderId="1" xfId="30" applyNumberFormat="1" applyFont="1" applyFill="1" applyBorder="1" applyAlignment="1">
      <alignment horizontal="center" vertical="center"/>
    </xf>
    <xf numFmtId="177" fontId="22" fillId="0" borderId="5" xfId="30" applyNumberFormat="1" applyFont="1" applyFill="1" applyBorder="1" applyAlignment="1">
      <alignment horizontal="center" vertical="center"/>
    </xf>
    <xf numFmtId="164" fontId="21" fillId="0" borderId="5" xfId="30" applyNumberFormat="1" applyFont="1" applyFill="1" applyBorder="1" applyAlignment="1">
      <alignment horizontal="center" vertical="center"/>
    </xf>
    <xf numFmtId="41" fontId="22" fillId="7" borderId="5" xfId="30" applyNumberFormat="1" applyFont="1" applyFill="1" applyBorder="1" applyAlignment="1">
      <alignment horizontal="center" vertical="center"/>
    </xf>
    <xf numFmtId="41" fontId="22" fillId="0" borderId="1" xfId="30" applyNumberFormat="1" applyFont="1" applyFill="1" applyBorder="1" applyAlignment="1">
      <alignment horizontal="center" vertical="center"/>
    </xf>
    <xf numFmtId="0" fontId="28" fillId="0" borderId="0" xfId="24" applyFont="1" applyFill="1"/>
    <xf numFmtId="0" fontId="31" fillId="0" borderId="0" xfId="24" applyFont="1" applyFill="1"/>
    <xf numFmtId="0" fontId="33" fillId="0" borderId="0" xfId="24" applyFont="1" applyFill="1"/>
    <xf numFmtId="0" fontId="36" fillId="0" borderId="0" xfId="24" applyFont="1" applyFill="1"/>
    <xf numFmtId="0" fontId="39" fillId="0" borderId="0" xfId="24" applyFont="1" applyFill="1"/>
    <xf numFmtId="41" fontId="18" fillId="0" borderId="0" xfId="30" applyFont="1" applyFill="1" applyBorder="1" applyAlignment="1">
      <alignment vertical="center"/>
    </xf>
    <xf numFmtId="41" fontId="20" fillId="3" borderId="5" xfId="30" applyFont="1" applyFill="1" applyBorder="1" applyAlignment="1">
      <alignment horizontal="center" vertical="center"/>
    </xf>
    <xf numFmtId="177" fontId="20" fillId="0" borderId="5" xfId="3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41" fontId="21" fillId="0" borderId="5" xfId="30" applyFont="1" applyFill="1" applyBorder="1" applyAlignment="1">
      <alignment horizontal="center" vertical="center"/>
    </xf>
    <xf numFmtId="41" fontId="22" fillId="0" borderId="5" xfId="30" applyFont="1" applyFill="1" applyBorder="1" applyAlignment="1">
      <alignment horizontal="center" vertical="center"/>
    </xf>
    <xf numFmtId="41" fontId="20" fillId="3" borderId="5" xfId="3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6" fillId="0" borderId="0" xfId="0" applyFont="1" applyFill="1"/>
    <xf numFmtId="41" fontId="6" fillId="0" borderId="0" xfId="2" applyFont="1" applyFill="1"/>
    <xf numFmtId="164" fontId="6" fillId="0" borderId="0" xfId="2" applyNumberFormat="1" applyFont="1" applyFill="1"/>
    <xf numFmtId="164" fontId="43" fillId="14" borderId="0" xfId="0" applyNumberFormat="1" applyFont="1" applyFill="1"/>
    <xf numFmtId="0" fontId="6" fillId="14" borderId="0" xfId="0" applyFont="1" applyFill="1"/>
    <xf numFmtId="164" fontId="43" fillId="14" borderId="0" xfId="2" applyNumberFormat="1" applyFont="1" applyFill="1"/>
    <xf numFmtId="164" fontId="43" fillId="5" borderId="0" xfId="2" applyNumberFormat="1" applyFont="1" applyFill="1"/>
    <xf numFmtId="164" fontId="43" fillId="15" borderId="0" xfId="2" applyNumberFormat="1" applyFont="1" applyFill="1"/>
    <xf numFmtId="164" fontId="43" fillId="5" borderId="0" xfId="0" applyNumberFormat="1" applyFont="1" applyFill="1"/>
    <xf numFmtId="0" fontId="6" fillId="15" borderId="0" xfId="0" applyFont="1" applyFill="1"/>
    <xf numFmtId="164" fontId="43" fillId="15" borderId="0" xfId="0" applyNumberFormat="1" applyFont="1" applyFill="1"/>
    <xf numFmtId="0" fontId="0" fillId="0" borderId="0" xfId="0" applyFill="1"/>
    <xf numFmtId="164" fontId="0" fillId="0" borderId="0" xfId="0" applyNumberFormat="1"/>
    <xf numFmtId="164" fontId="0" fillId="0" borderId="0" xfId="0" applyNumberFormat="1" applyFont="1"/>
    <xf numFmtId="43" fontId="0" fillId="0" borderId="0" xfId="0" applyNumberFormat="1" applyFill="1"/>
    <xf numFmtId="43" fontId="0" fillId="0" borderId="0" xfId="1" applyNumberFormat="1" applyFont="1"/>
    <xf numFmtId="173" fontId="6" fillId="0" borderId="0" xfId="2" applyNumberFormat="1" applyFont="1" applyFill="1"/>
    <xf numFmtId="0" fontId="0" fillId="10" borderId="0" xfId="0" applyFill="1"/>
    <xf numFmtId="164" fontId="0" fillId="10" borderId="0" xfId="0" applyNumberFormat="1" applyFill="1"/>
    <xf numFmtId="43" fontId="0" fillId="10" borderId="0" xfId="0" applyNumberFormat="1" applyFill="1"/>
    <xf numFmtId="43" fontId="0" fillId="10" borderId="0" xfId="1" applyNumberFormat="1" applyFont="1" applyFill="1"/>
    <xf numFmtId="0" fontId="3" fillId="0" borderId="0" xfId="0" applyFont="1" applyFill="1" applyBorder="1"/>
    <xf numFmtId="4" fontId="4" fillId="0" borderId="0" xfId="0" applyNumberFormat="1" applyFont="1" applyFill="1" applyBorder="1" applyAlignment="1">
      <alignment horizontal="right" vertical="top"/>
    </xf>
    <xf numFmtId="43" fontId="43" fillId="5" borderId="0" xfId="0" applyNumberFormat="1" applyFont="1" applyFill="1"/>
    <xf numFmtId="0" fontId="43" fillId="15" borderId="0" xfId="0" applyFont="1" applyFill="1"/>
    <xf numFmtId="0" fontId="43" fillId="0" borderId="0" xfId="0" applyFont="1"/>
    <xf numFmtId="173" fontId="3" fillId="0" borderId="0" xfId="2" applyNumberFormat="1" applyFont="1"/>
    <xf numFmtId="173" fontId="3" fillId="10" borderId="0" xfId="0" applyNumberFormat="1" applyFont="1" applyFill="1"/>
    <xf numFmtId="173" fontId="3" fillId="0" borderId="0" xfId="0" applyNumberFormat="1" applyFont="1"/>
    <xf numFmtId="173" fontId="0" fillId="10" borderId="0" xfId="0" applyNumberFormat="1" applyFill="1"/>
    <xf numFmtId="4" fontId="3" fillId="10" borderId="0" xfId="0" applyNumberFormat="1" applyFont="1" applyFill="1" applyBorder="1"/>
    <xf numFmtId="172" fontId="2" fillId="0" borderId="0" xfId="0" applyNumberFormat="1" applyFont="1"/>
    <xf numFmtId="43" fontId="51" fillId="0" borderId="0" xfId="0" applyNumberFormat="1" applyFont="1"/>
    <xf numFmtId="0" fontId="41" fillId="3" borderId="30" xfId="29" applyFont="1" applyFill="1" applyBorder="1" applyAlignment="1">
      <alignment horizontal="center"/>
    </xf>
    <xf numFmtId="0" fontId="8" fillId="0" borderId="7" xfId="29" applyFont="1" applyFill="1" applyBorder="1" applyAlignment="1">
      <alignment horizontal="center"/>
    </xf>
    <xf numFmtId="41" fontId="0" fillId="0" borderId="13" xfId="2" applyFont="1" applyFill="1" applyBorder="1"/>
    <xf numFmtId="164" fontId="0" fillId="0" borderId="31" xfId="2" applyNumberFormat="1" applyFont="1" applyFill="1" applyBorder="1"/>
    <xf numFmtId="164" fontId="3" fillId="0" borderId="18" xfId="2" applyNumberFormat="1" applyFont="1" applyFill="1" applyBorder="1"/>
    <xf numFmtId="41" fontId="0" fillId="0" borderId="17" xfId="2" applyFont="1" applyFill="1" applyBorder="1"/>
    <xf numFmtId="0" fontId="41" fillId="0" borderId="32" xfId="29" applyFont="1" applyFill="1" applyBorder="1"/>
    <xf numFmtId="0" fontId="3" fillId="3" borderId="33" xfId="0" applyFont="1" applyFill="1" applyBorder="1"/>
    <xf numFmtId="164" fontId="3" fillId="0" borderId="34" xfId="2" applyNumberFormat="1" applyFont="1" applyFill="1" applyBorder="1"/>
    <xf numFmtId="164" fontId="3" fillId="0" borderId="35" xfId="2" applyNumberFormat="1" applyFont="1" applyFill="1" applyBorder="1"/>
    <xf numFmtId="164" fontId="3" fillId="14" borderId="36" xfId="2" applyNumberFormat="1" applyFont="1" applyFill="1" applyBorder="1"/>
    <xf numFmtId="164" fontId="3" fillId="2" borderId="37" xfId="2" applyNumberFormat="1" applyFont="1" applyFill="1" applyBorder="1"/>
    <xf numFmtId="164" fontId="3" fillId="0" borderId="38" xfId="2" applyNumberFormat="1" applyFont="1" applyFill="1" applyBorder="1"/>
    <xf numFmtId="164" fontId="3" fillId="0" borderId="39" xfId="2" applyNumberFormat="1" applyFont="1" applyFill="1" applyBorder="1"/>
    <xf numFmtId="164" fontId="3" fillId="0" borderId="40" xfId="2" applyNumberFormat="1" applyFont="1" applyFill="1" applyBorder="1"/>
    <xf numFmtId="164" fontId="3" fillId="0" borderId="36" xfId="2" applyNumberFormat="1" applyFont="1" applyFill="1" applyBorder="1"/>
    <xf numFmtId="164" fontId="3" fillId="0" borderId="37" xfId="2" applyNumberFormat="1" applyFont="1" applyFill="1" applyBorder="1"/>
    <xf numFmtId="164" fontId="3" fillId="0" borderId="41" xfId="2" applyNumberFormat="1" applyFont="1" applyFill="1" applyBorder="1"/>
    <xf numFmtId="0" fontId="41" fillId="0" borderId="0" xfId="29" applyFont="1" applyFill="1"/>
    <xf numFmtId="0" fontId="41" fillId="0" borderId="17" xfId="29" applyFont="1" applyFill="1" applyBorder="1"/>
    <xf numFmtId="165" fontId="0" fillId="14" borderId="0" xfId="1" applyNumberFormat="1" applyFont="1" applyFill="1"/>
    <xf numFmtId="41" fontId="3" fillId="6" borderId="0" xfId="2" applyFont="1" applyFill="1" applyAlignment="1">
      <alignment horizontal="center"/>
    </xf>
    <xf numFmtId="164" fontId="3" fillId="14" borderId="18" xfId="2" applyNumberFormat="1" applyFont="1" applyFill="1" applyBorder="1"/>
    <xf numFmtId="43" fontId="0" fillId="14" borderId="0" xfId="1" applyNumberFormat="1" applyFont="1" applyFill="1"/>
    <xf numFmtId="0" fontId="41" fillId="0" borderId="21" xfId="29" applyFont="1" applyFill="1" applyBorder="1"/>
    <xf numFmtId="164" fontId="3" fillId="0" borderId="10" xfId="2" applyNumberFormat="1" applyFont="1" applyFill="1" applyBorder="1"/>
    <xf numFmtId="164" fontId="3" fillId="2" borderId="23" xfId="2" applyNumberFormat="1" applyFont="1" applyFill="1" applyBorder="1"/>
    <xf numFmtId="0" fontId="8" fillId="0" borderId="0" xfId="29" applyFont="1" applyFill="1" applyBorder="1"/>
    <xf numFmtId="0" fontId="0" fillId="0" borderId="0" xfId="0" applyFont="1" applyFill="1" applyBorder="1"/>
    <xf numFmtId="174" fontId="3" fillId="0" borderId="0" xfId="2" applyNumberFormat="1" applyFont="1" applyFill="1" applyBorder="1"/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0" fontId="41" fillId="0" borderId="0" xfId="29" applyFont="1" applyFill="1" applyBorder="1"/>
    <xf numFmtId="41" fontId="3" fillId="0" borderId="0" xfId="2" applyNumberFormat="1" applyFont="1" applyFill="1" applyBorder="1"/>
    <xf numFmtId="165" fontId="41" fillId="0" borderId="0" xfId="1" applyNumberFormat="1" applyFont="1" applyFill="1" applyBorder="1"/>
    <xf numFmtId="175" fontId="8" fillId="0" borderId="0" xfId="29" applyNumberFormat="1" applyFont="1" applyFill="1" applyBorder="1"/>
    <xf numFmtId="165" fontId="8" fillId="0" borderId="0" xfId="1" applyNumberFormat="1" applyFont="1" applyFill="1" applyBorder="1"/>
    <xf numFmtId="41" fontId="41" fillId="0" borderId="0" xfId="29" applyNumberFormat="1" applyFont="1" applyFill="1" applyBorder="1"/>
    <xf numFmtId="176" fontId="8" fillId="0" borderId="0" xfId="29" applyNumberFormat="1" applyFont="1" applyFill="1" applyBorder="1"/>
    <xf numFmtId="41" fontId="43" fillId="0" borderId="0" xfId="0" applyNumberFormat="1" applyFont="1" applyFill="1" applyBorder="1" applyAlignment="1">
      <alignment wrapText="1"/>
    </xf>
    <xf numFmtId="41" fontId="43" fillId="0" borderId="0" xfId="0" applyNumberFormat="1" applyFont="1" applyFill="1" applyBorder="1"/>
    <xf numFmtId="0" fontId="0" fillId="3" borderId="42" xfId="0" applyFill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43" fontId="2" fillId="0" borderId="1" xfId="1" applyFont="1" applyBorder="1"/>
    <xf numFmtId="43" fontId="2" fillId="0" borderId="1" xfId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172" fontId="2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/>
    </xf>
    <xf numFmtId="0" fontId="42" fillId="1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1" fontId="26" fillId="0" borderId="1" xfId="30" applyFont="1" applyFill="1" applyBorder="1"/>
    <xf numFmtId="41" fontId="52" fillId="0" borderId="1" xfId="30" applyFont="1" applyFill="1" applyBorder="1" applyAlignment="1" applyProtection="1">
      <alignment vertical="center"/>
    </xf>
    <xf numFmtId="41" fontId="27" fillId="0" borderId="1" xfId="30" applyFont="1" applyFill="1" applyBorder="1" applyAlignment="1">
      <alignment horizontal="center" vertical="center"/>
    </xf>
    <xf numFmtId="41" fontId="27" fillId="0" borderId="1" xfId="30" applyFont="1" applyFill="1" applyBorder="1"/>
    <xf numFmtId="165" fontId="26" fillId="0" borderId="0" xfId="1" applyNumberFormat="1" applyFont="1" applyFill="1"/>
    <xf numFmtId="0" fontId="26" fillId="0" borderId="0" xfId="24" applyFont="1" applyFill="1"/>
    <xf numFmtId="2" fontId="26" fillId="0" borderId="0" xfId="24" applyNumberFormat="1" applyFont="1" applyFill="1"/>
    <xf numFmtId="41" fontId="20" fillId="0" borderId="5" xfId="30" applyFont="1" applyFill="1" applyBorder="1" applyAlignment="1">
      <alignment horizontal="right" vertical="center"/>
    </xf>
    <xf numFmtId="41" fontId="21" fillId="0" borderId="1" xfId="30" applyFont="1" applyFill="1" applyBorder="1" applyAlignment="1" applyProtection="1">
      <alignment horizontal="right" vertical="center"/>
    </xf>
    <xf numFmtId="41" fontId="26" fillId="0" borderId="1" xfId="30" applyFont="1" applyFill="1" applyBorder="1" applyAlignment="1" applyProtection="1">
      <alignment horizontal="right" vertical="center"/>
    </xf>
    <xf numFmtId="41" fontId="19" fillId="0" borderId="1" xfId="30" applyNumberFormat="1" applyFont="1" applyFill="1" applyBorder="1"/>
    <xf numFmtId="41" fontId="21" fillId="0" borderId="0" xfId="30" applyFont="1" applyFill="1" applyAlignment="1">
      <alignment horizontal="center"/>
    </xf>
    <xf numFmtId="41" fontId="20" fillId="3" borderId="5" xfId="30" applyFont="1" applyFill="1" applyBorder="1" applyAlignment="1">
      <alignment horizontal="right" vertical="center"/>
    </xf>
    <xf numFmtId="41" fontId="21" fillId="3" borderId="1" xfId="30" applyFont="1" applyFill="1" applyBorder="1" applyAlignment="1" applyProtection="1">
      <alignment horizontal="right" vertical="center"/>
    </xf>
    <xf numFmtId="41" fontId="26" fillId="3" borderId="1" xfId="30" applyFont="1" applyFill="1" applyBorder="1" applyAlignment="1" applyProtection="1">
      <alignment horizontal="right" vertical="center"/>
    </xf>
    <xf numFmtId="164" fontId="22" fillId="5" borderId="5" xfId="3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1" fontId="21" fillId="3" borderId="5" xfId="30" applyFont="1" applyFill="1" applyBorder="1" applyAlignment="1" applyProtection="1">
      <alignment vertical="center"/>
    </xf>
    <xf numFmtId="41" fontId="20" fillId="8" borderId="5" xfId="30" applyFont="1" applyFill="1" applyBorder="1" applyAlignment="1">
      <alignment horizontal="center" vertical="center"/>
    </xf>
    <xf numFmtId="41" fontId="20" fillId="8" borderId="5" xfId="30" applyFont="1" applyFill="1" applyBorder="1" applyAlignment="1">
      <alignment horizontal="right" vertical="center"/>
    </xf>
    <xf numFmtId="41" fontId="21" fillId="8" borderId="1" xfId="30" applyFont="1" applyFill="1" applyBorder="1" applyAlignment="1" applyProtection="1">
      <alignment horizontal="right" vertical="center"/>
    </xf>
    <xf numFmtId="41" fontId="26" fillId="8" borderId="1" xfId="3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173" fontId="0" fillId="0" borderId="0" xfId="2" applyNumberFormat="1" applyFont="1" applyFill="1"/>
    <xf numFmtId="164" fontId="0" fillId="0" borderId="0" xfId="2" applyNumberFormat="1" applyFont="1" applyFill="1"/>
    <xf numFmtId="0" fontId="3" fillId="10" borderId="0" xfId="0" applyFont="1" applyFill="1"/>
    <xf numFmtId="0" fontId="3" fillId="10" borderId="0" xfId="0" applyFont="1" applyFill="1" applyBorder="1"/>
    <xf numFmtId="165" fontId="0" fillId="10" borderId="0" xfId="1" applyNumberFormat="1" applyFont="1" applyFill="1"/>
    <xf numFmtId="173" fontId="0" fillId="16" borderId="0" xfId="2" applyNumberFormat="1" applyFont="1" applyFill="1"/>
    <xf numFmtId="173" fontId="6" fillId="16" borderId="0" xfId="2" applyNumberFormat="1" applyFont="1" applyFill="1"/>
    <xf numFmtId="173" fontId="2" fillId="16" borderId="0" xfId="2" applyNumberFormat="1" applyFont="1" applyFill="1"/>
    <xf numFmtId="0" fontId="41" fillId="3" borderId="15" xfId="29" applyFont="1" applyFill="1" applyBorder="1" applyAlignment="1">
      <alignment horizontal="center"/>
    </xf>
    <xf numFmtId="0" fontId="41" fillId="3" borderId="16" xfId="29" applyFont="1" applyFill="1" applyBorder="1" applyAlignment="1">
      <alignment horizontal="center"/>
    </xf>
    <xf numFmtId="173" fontId="0" fillId="0" borderId="1" xfId="2" applyNumberFormat="1" applyFont="1" applyFill="1" applyBorder="1"/>
    <xf numFmtId="0" fontId="21" fillId="3" borderId="15" xfId="29" applyFont="1" applyFill="1" applyBorder="1" applyAlignment="1">
      <alignment horizontal="center"/>
    </xf>
    <xf numFmtId="41" fontId="21" fillId="0" borderId="0" xfId="3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1" fontId="21" fillId="0" borderId="3" xfId="30" applyFont="1" applyFill="1" applyBorder="1" applyAlignment="1">
      <alignment horizontal="center" vertical="center"/>
    </xf>
    <xf numFmtId="41" fontId="21" fillId="0" borderId="5" xfId="30" applyFont="1" applyFill="1" applyBorder="1" applyAlignment="1">
      <alignment horizontal="center" vertical="center"/>
    </xf>
    <xf numFmtId="41" fontId="22" fillId="0" borderId="3" xfId="30" applyFont="1" applyFill="1" applyBorder="1" applyAlignment="1">
      <alignment horizontal="center" vertical="center"/>
    </xf>
    <xf numFmtId="41" fontId="22" fillId="0" borderId="5" xfId="30" applyFont="1" applyFill="1" applyBorder="1" applyAlignment="1">
      <alignment horizontal="center" vertical="center"/>
    </xf>
    <xf numFmtId="41" fontId="20" fillId="3" borderId="3" xfId="30" applyFont="1" applyFill="1" applyBorder="1" applyAlignment="1">
      <alignment horizontal="center" vertical="center"/>
    </xf>
    <xf numFmtId="41" fontId="20" fillId="3" borderId="5" xfId="30" applyFont="1" applyFill="1" applyBorder="1" applyAlignment="1">
      <alignment horizontal="center" vertical="center"/>
    </xf>
    <xf numFmtId="41" fontId="20" fillId="0" borderId="3" xfId="30" applyFont="1" applyBorder="1" applyAlignment="1">
      <alignment horizontal="center" vertical="center"/>
    </xf>
    <xf numFmtId="41" fontId="20" fillId="0" borderId="5" xfId="3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10" xfId="29" applyFont="1" applyBorder="1" applyAlignment="1">
      <alignment horizontal="center"/>
    </xf>
    <xf numFmtId="0" fontId="8" fillId="0" borderId="0" xfId="29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20" fillId="3" borderId="0" xfId="30" applyFont="1" applyFill="1" applyBorder="1" applyAlignment="1">
      <alignment horizontal="center" vertical="center"/>
    </xf>
    <xf numFmtId="41" fontId="20" fillId="3" borderId="4" xfId="3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1" fillId="0" borderId="0" xfId="29" applyFont="1" applyAlignment="1">
      <alignment horizontal="center"/>
    </xf>
    <xf numFmtId="0" fontId="8" fillId="0" borderId="0" xfId="29" applyFont="1" applyFill="1" applyBorder="1" applyAlignment="1">
      <alignment horizontal="center" wrapText="1"/>
    </xf>
    <xf numFmtId="10" fontId="0" fillId="0" borderId="0" xfId="0" applyNumberFormat="1"/>
  </cellXfs>
  <cellStyles count="44">
    <cellStyle name="Comma" xfId="1" builtinId="3"/>
    <cellStyle name="Comma [0]" xfId="2" builtinId="6"/>
    <cellStyle name="Comma [0] 2" xfId="3"/>
    <cellStyle name="Comma [0] 2 2" xfId="30"/>
    <cellStyle name="Comma [0] 3" xfId="4"/>
    <cellStyle name="Comma [0] 4" xfId="5"/>
    <cellStyle name="Comma [0] 6" xfId="31"/>
    <cellStyle name="Comma 2" xfId="6"/>
    <cellStyle name="Comma 3" xfId="7"/>
    <cellStyle name="Comma 4" xfId="8"/>
    <cellStyle name="Comma 6 2" xfId="32"/>
    <cellStyle name="Comma 6 2 2" xfId="33"/>
    <cellStyle name="Comma0" xfId="9"/>
    <cellStyle name="Currency0" xfId="10"/>
    <cellStyle name="Date" xfId="11"/>
    <cellStyle name="F2" xfId="12"/>
    <cellStyle name="F3" xfId="13"/>
    <cellStyle name="F4" xfId="14"/>
    <cellStyle name="F5" xfId="15"/>
    <cellStyle name="F6" xfId="16"/>
    <cellStyle name="F7" xfId="17"/>
    <cellStyle name="F8" xfId="18"/>
    <cellStyle name="Fixed" xfId="19"/>
    <cellStyle name="Heading1" xfId="20"/>
    <cellStyle name="Heading2" xfId="21"/>
    <cellStyle name="Normal" xfId="0" builtinId="0"/>
    <cellStyle name="Normal - Style1" xfId="22"/>
    <cellStyle name="Normal 10" xfId="43"/>
    <cellStyle name="Normal 11" xfId="34"/>
    <cellStyle name="Normal 11 2" xfId="35"/>
    <cellStyle name="Normal 2" xfId="23"/>
    <cellStyle name="Normal 2 2" xfId="24"/>
    <cellStyle name="Normal 2 2 2" xfId="25"/>
    <cellStyle name="Normal 2 3" xfId="26"/>
    <cellStyle name="Normal 28 2" xfId="36"/>
    <cellStyle name="Normal 3" xfId="27"/>
    <cellStyle name="Normal 4" xfId="28"/>
    <cellStyle name="Normal 49 2" xfId="37"/>
    <cellStyle name="Normal 5" xfId="29"/>
    <cellStyle name="Normal 5 3" xfId="38"/>
    <cellStyle name="Normal 5 3 2" xfId="39"/>
    <cellStyle name="Normal 6 3" xfId="40"/>
    <cellStyle name="Normal 6 3 2" xfId="41"/>
    <cellStyle name="Normal 9 2" xfId="42"/>
  </cellStyles>
  <dxfs count="0"/>
  <tableStyles count="0" defaultTableStyle="TableStyleMedium2" defaultPivotStyle="PivotStyleLight16"/>
  <colors>
    <mruColors>
      <color rgb="FFFF0066"/>
      <color rgb="FF00FFFF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IS_I-O%20SULAWESI%20SELATAN%202009%20(BAHA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 I-O SULSEL 2009"/>
      <sheetName val="112 X 112"/>
      <sheetName val="KOFISIEN 112X112"/>
      <sheetName val="pdrb adhb penggunaan 2012"/>
      <sheetName val="PDRB adhb SULSEL 2012"/>
      <sheetName val="PROSES IO 112-24"/>
      <sheetName val="I-O SULSEL 24 SEKTOR"/>
      <sheetName val="IMPOR FD SULSEL"/>
      <sheetName val="A'IO SULSEL  "/>
      <sheetName val="A'GAMS"/>
      <sheetName val="HASIL ASLI RAS "/>
      <sheetName val="IO SULSEL 2012 YESYE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>
            <v>1399864</v>
          </cell>
          <cell r="D7">
            <v>0</v>
          </cell>
          <cell r="E7">
            <v>323730</v>
          </cell>
          <cell r="F7">
            <v>0</v>
          </cell>
          <cell r="G7">
            <v>46557</v>
          </cell>
          <cell r="H7">
            <v>0</v>
          </cell>
          <cell r="I7">
            <v>0</v>
          </cell>
          <cell r="J7">
            <v>0</v>
          </cell>
          <cell r="K7">
            <v>11395220</v>
          </cell>
          <cell r="L7">
            <v>0</v>
          </cell>
          <cell r="M7">
            <v>0</v>
          </cell>
          <cell r="N7">
            <v>0</v>
          </cell>
          <cell r="O7">
            <v>41385</v>
          </cell>
          <cell r="P7">
            <v>205143</v>
          </cell>
          <cell r="Q7">
            <v>16312</v>
          </cell>
          <cell r="R7">
            <v>535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440068</v>
          </cell>
          <cell r="Z7">
            <v>7009</v>
          </cell>
          <cell r="AA7">
            <v>13875823</v>
          </cell>
          <cell r="AB7">
            <v>4514858</v>
          </cell>
          <cell r="AC7">
            <v>0</v>
          </cell>
          <cell r="AD7">
            <v>0</v>
          </cell>
          <cell r="AE7">
            <v>447401</v>
          </cell>
          <cell r="AF7">
            <v>111313</v>
          </cell>
          <cell r="AG7">
            <v>965978</v>
          </cell>
          <cell r="AH7">
            <v>0</v>
          </cell>
          <cell r="AI7">
            <v>1077291</v>
          </cell>
          <cell r="AJ7">
            <v>6039550</v>
          </cell>
          <cell r="AK7">
            <v>19915373</v>
          </cell>
          <cell r="AV7">
            <v>19915373</v>
          </cell>
          <cell r="AW7">
            <v>19915373</v>
          </cell>
        </row>
        <row r="8">
          <cell r="C8">
            <v>303</v>
          </cell>
          <cell r="D8">
            <v>392935</v>
          </cell>
          <cell r="E8">
            <v>2653</v>
          </cell>
          <cell r="F8">
            <v>0</v>
          </cell>
          <cell r="G8">
            <v>18</v>
          </cell>
          <cell r="H8">
            <v>0</v>
          </cell>
          <cell r="I8">
            <v>0</v>
          </cell>
          <cell r="J8">
            <v>0</v>
          </cell>
          <cell r="K8">
            <v>1481055</v>
          </cell>
          <cell r="L8">
            <v>0</v>
          </cell>
          <cell r="M8">
            <v>0</v>
          </cell>
          <cell r="N8">
            <v>0</v>
          </cell>
          <cell r="O8">
            <v>188</v>
          </cell>
          <cell r="P8">
            <v>163102</v>
          </cell>
          <cell r="Q8">
            <v>971</v>
          </cell>
          <cell r="R8">
            <v>94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4954</v>
          </cell>
          <cell r="Z8">
            <v>11</v>
          </cell>
          <cell r="AA8">
            <v>2046284</v>
          </cell>
          <cell r="AB8">
            <v>349022</v>
          </cell>
          <cell r="AC8">
            <v>0</v>
          </cell>
          <cell r="AD8">
            <v>47563</v>
          </cell>
          <cell r="AE8">
            <v>238138</v>
          </cell>
          <cell r="AF8">
            <v>4570312</v>
          </cell>
          <cell r="AG8">
            <v>954916</v>
          </cell>
          <cell r="AH8">
            <v>0</v>
          </cell>
          <cell r="AI8">
            <v>5525228</v>
          </cell>
          <cell r="AJ8">
            <v>6159951</v>
          </cell>
          <cell r="AK8">
            <v>8206235</v>
          </cell>
          <cell r="AV8">
            <v>8206235</v>
          </cell>
          <cell r="AW8">
            <v>8206235</v>
          </cell>
        </row>
        <row r="9">
          <cell r="C9">
            <v>24903</v>
          </cell>
          <cell r="D9">
            <v>2461</v>
          </cell>
          <cell r="E9">
            <v>180032</v>
          </cell>
          <cell r="F9">
            <v>0</v>
          </cell>
          <cell r="G9">
            <v>2297</v>
          </cell>
          <cell r="H9">
            <v>0</v>
          </cell>
          <cell r="I9">
            <v>0</v>
          </cell>
          <cell r="J9">
            <v>0</v>
          </cell>
          <cell r="K9">
            <v>625077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286</v>
          </cell>
          <cell r="Q9">
            <v>33</v>
          </cell>
          <cell r="R9">
            <v>14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2059</v>
          </cell>
          <cell r="Z9">
            <v>27</v>
          </cell>
          <cell r="AA9">
            <v>837189</v>
          </cell>
          <cell r="AB9">
            <v>1212920</v>
          </cell>
          <cell r="AC9">
            <v>0</v>
          </cell>
          <cell r="AD9">
            <v>100512</v>
          </cell>
          <cell r="AE9">
            <v>210744</v>
          </cell>
          <cell r="AF9">
            <v>2205</v>
          </cell>
          <cell r="AG9">
            <v>196997</v>
          </cell>
          <cell r="AH9">
            <v>0</v>
          </cell>
          <cell r="AI9">
            <v>199202</v>
          </cell>
          <cell r="AJ9">
            <v>1723378</v>
          </cell>
          <cell r="AK9">
            <v>2560567</v>
          </cell>
          <cell r="AV9">
            <v>2560567</v>
          </cell>
          <cell r="AW9">
            <v>2560567</v>
          </cell>
        </row>
        <row r="10">
          <cell r="C10">
            <v>226</v>
          </cell>
          <cell r="D10">
            <v>247</v>
          </cell>
          <cell r="E10">
            <v>23</v>
          </cell>
          <cell r="F10">
            <v>1443</v>
          </cell>
          <cell r="G10">
            <v>2110</v>
          </cell>
          <cell r="H10">
            <v>0</v>
          </cell>
          <cell r="I10">
            <v>0</v>
          </cell>
          <cell r="J10">
            <v>163</v>
          </cell>
          <cell r="K10">
            <v>112109</v>
          </cell>
          <cell r="L10">
            <v>0</v>
          </cell>
          <cell r="M10">
            <v>0</v>
          </cell>
          <cell r="N10">
            <v>10749</v>
          </cell>
          <cell r="O10">
            <v>5</v>
          </cell>
          <cell r="P10">
            <v>106</v>
          </cell>
          <cell r="Q10">
            <v>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27</v>
          </cell>
          <cell r="Z10">
            <v>51</v>
          </cell>
          <cell r="AA10">
            <v>127262</v>
          </cell>
          <cell r="AB10">
            <v>50726</v>
          </cell>
          <cell r="AC10">
            <v>0</v>
          </cell>
          <cell r="AD10">
            <v>0</v>
          </cell>
          <cell r="AE10">
            <v>-974</v>
          </cell>
          <cell r="AF10">
            <v>29034</v>
          </cell>
          <cell r="AG10">
            <v>18</v>
          </cell>
          <cell r="AH10">
            <v>0</v>
          </cell>
          <cell r="AI10">
            <v>29052</v>
          </cell>
          <cell r="AJ10">
            <v>78804</v>
          </cell>
          <cell r="AK10">
            <v>206066</v>
          </cell>
          <cell r="AV10">
            <v>206066</v>
          </cell>
          <cell r="AW10">
            <v>206066</v>
          </cell>
        </row>
        <row r="11">
          <cell r="C11">
            <v>103129</v>
          </cell>
          <cell r="D11">
            <v>15374</v>
          </cell>
          <cell r="E11">
            <v>1243</v>
          </cell>
          <cell r="F11">
            <v>12202</v>
          </cell>
          <cell r="G11">
            <v>436698</v>
          </cell>
          <cell r="H11">
            <v>0</v>
          </cell>
          <cell r="I11">
            <v>0</v>
          </cell>
          <cell r="J11">
            <v>0</v>
          </cell>
          <cell r="K11">
            <v>1737393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250466</v>
          </cell>
          <cell r="Q11">
            <v>3705</v>
          </cell>
          <cell r="R11">
            <v>6257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91180</v>
          </cell>
          <cell r="Z11">
            <v>1</v>
          </cell>
          <cell r="AA11">
            <v>2657648</v>
          </cell>
          <cell r="AB11">
            <v>4865499</v>
          </cell>
          <cell r="AC11">
            <v>0</v>
          </cell>
          <cell r="AD11">
            <v>0</v>
          </cell>
          <cell r="AE11">
            <v>110873</v>
          </cell>
          <cell r="AF11">
            <v>84273</v>
          </cell>
          <cell r="AG11">
            <v>3483307</v>
          </cell>
          <cell r="AH11">
            <v>0</v>
          </cell>
          <cell r="AI11">
            <v>3567580</v>
          </cell>
          <cell r="AJ11">
            <v>8543952</v>
          </cell>
          <cell r="AK11">
            <v>11201600</v>
          </cell>
          <cell r="AV11">
            <v>11201600</v>
          </cell>
          <cell r="AW11">
            <v>11201600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1588</v>
          </cell>
          <cell r="I12">
            <v>0</v>
          </cell>
          <cell r="J12">
            <v>0</v>
          </cell>
          <cell r="K12">
            <v>1</v>
          </cell>
          <cell r="L12">
            <v>327374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328963</v>
          </cell>
          <cell r="AB12">
            <v>0</v>
          </cell>
          <cell r="AC12">
            <v>0</v>
          </cell>
          <cell r="AD12">
            <v>0</v>
          </cell>
          <cell r="AE12">
            <v>-7527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-7527</v>
          </cell>
          <cell r="AK12">
            <v>321436</v>
          </cell>
          <cell r="AV12">
            <v>321436</v>
          </cell>
          <cell r="AW12">
            <v>321436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2246846</v>
          </cell>
          <cell r="AF13">
            <v>6001016</v>
          </cell>
          <cell r="AG13">
            <v>0</v>
          </cell>
          <cell r="AH13">
            <v>0</v>
          </cell>
          <cell r="AI13">
            <v>6001016</v>
          </cell>
          <cell r="AJ13">
            <v>8247862</v>
          </cell>
          <cell r="AK13">
            <v>8247862</v>
          </cell>
          <cell r="AV13">
            <v>8247862</v>
          </cell>
          <cell r="AW13">
            <v>8247862</v>
          </cell>
        </row>
        <row r="14">
          <cell r="C14">
            <v>0</v>
          </cell>
          <cell r="D14">
            <v>0</v>
          </cell>
          <cell r="E14">
            <v>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4756</v>
          </cell>
          <cell r="K14">
            <v>162280</v>
          </cell>
          <cell r="L14">
            <v>0</v>
          </cell>
          <cell r="M14">
            <v>0</v>
          </cell>
          <cell r="N14">
            <v>745317</v>
          </cell>
          <cell r="O14">
            <v>2887</v>
          </cell>
          <cell r="P14">
            <v>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11</v>
          </cell>
          <cell r="Z14">
            <v>0</v>
          </cell>
          <cell r="AA14">
            <v>915265</v>
          </cell>
          <cell r="AB14">
            <v>45744</v>
          </cell>
          <cell r="AC14">
            <v>0</v>
          </cell>
          <cell r="AD14">
            <v>0</v>
          </cell>
          <cell r="AE14">
            <v>-11631</v>
          </cell>
          <cell r="AF14">
            <v>0</v>
          </cell>
          <cell r="AG14">
            <v>975</v>
          </cell>
          <cell r="AH14">
            <v>0</v>
          </cell>
          <cell r="AI14">
            <v>975</v>
          </cell>
          <cell r="AJ14">
            <v>35088</v>
          </cell>
          <cell r="AK14">
            <v>950353</v>
          </cell>
          <cell r="AV14">
            <v>950353</v>
          </cell>
          <cell r="AW14">
            <v>950353</v>
          </cell>
        </row>
        <row r="15">
          <cell r="C15">
            <v>17901</v>
          </cell>
          <cell r="D15">
            <v>23543</v>
          </cell>
          <cell r="E15">
            <v>147472</v>
          </cell>
          <cell r="F15">
            <v>6891</v>
          </cell>
          <cell r="G15">
            <v>91582</v>
          </cell>
          <cell r="H15">
            <v>455</v>
          </cell>
          <cell r="I15">
            <v>15870</v>
          </cell>
          <cell r="J15">
            <v>6077</v>
          </cell>
          <cell r="K15">
            <v>5169186</v>
          </cell>
          <cell r="L15">
            <v>8680</v>
          </cell>
          <cell r="M15">
            <v>2576</v>
          </cell>
          <cell r="N15">
            <v>6333727</v>
          </cell>
          <cell r="O15">
            <v>262060</v>
          </cell>
          <cell r="P15">
            <v>866463</v>
          </cell>
          <cell r="Q15">
            <v>73271</v>
          </cell>
          <cell r="R15">
            <v>194903</v>
          </cell>
          <cell r="S15">
            <v>44117</v>
          </cell>
          <cell r="T15">
            <v>6346</v>
          </cell>
          <cell r="U15">
            <v>20264</v>
          </cell>
          <cell r="V15">
            <v>353</v>
          </cell>
          <cell r="W15">
            <v>614</v>
          </cell>
          <cell r="X15">
            <v>4756</v>
          </cell>
          <cell r="Y15">
            <v>862803</v>
          </cell>
          <cell r="Z15">
            <v>9666</v>
          </cell>
          <cell r="AA15">
            <v>14169576</v>
          </cell>
          <cell r="AB15">
            <v>12759684</v>
          </cell>
          <cell r="AC15">
            <v>0</v>
          </cell>
          <cell r="AD15">
            <v>815780</v>
          </cell>
          <cell r="AE15">
            <v>58930</v>
          </cell>
          <cell r="AF15">
            <v>3225423</v>
          </cell>
          <cell r="AG15">
            <v>16669004</v>
          </cell>
          <cell r="AH15">
            <v>0</v>
          </cell>
          <cell r="AI15">
            <v>19894427</v>
          </cell>
          <cell r="AJ15">
            <v>33528821</v>
          </cell>
          <cell r="AK15">
            <v>47698397</v>
          </cell>
          <cell r="AV15">
            <v>47698397</v>
          </cell>
          <cell r="AW15">
            <v>47698397</v>
          </cell>
        </row>
        <row r="16">
          <cell r="C16">
            <v>0</v>
          </cell>
          <cell r="D16">
            <v>2</v>
          </cell>
          <cell r="E16">
            <v>2</v>
          </cell>
          <cell r="F16">
            <v>347</v>
          </cell>
          <cell r="G16">
            <v>0</v>
          </cell>
          <cell r="H16">
            <v>988</v>
          </cell>
          <cell r="I16">
            <v>4669</v>
          </cell>
          <cell r="J16">
            <v>227</v>
          </cell>
          <cell r="K16">
            <v>237430</v>
          </cell>
          <cell r="L16">
            <v>0</v>
          </cell>
          <cell r="M16">
            <v>49</v>
          </cell>
          <cell r="N16">
            <v>0</v>
          </cell>
          <cell r="O16">
            <v>13909</v>
          </cell>
          <cell r="P16">
            <v>24</v>
          </cell>
          <cell r="Q16">
            <v>84</v>
          </cell>
          <cell r="R16">
            <v>1170294</v>
          </cell>
          <cell r="S16">
            <v>11889</v>
          </cell>
          <cell r="T16">
            <v>7262</v>
          </cell>
          <cell r="U16">
            <v>57</v>
          </cell>
          <cell r="V16">
            <v>23</v>
          </cell>
          <cell r="W16">
            <v>31</v>
          </cell>
          <cell r="X16">
            <v>530</v>
          </cell>
          <cell r="Y16">
            <v>64168</v>
          </cell>
          <cell r="Z16">
            <v>243</v>
          </cell>
          <cell r="AA16">
            <v>1512228</v>
          </cell>
          <cell r="AB16">
            <v>1219111</v>
          </cell>
          <cell r="AC16">
            <v>0</v>
          </cell>
          <cell r="AD16">
            <v>0</v>
          </cell>
          <cell r="AE16">
            <v>35765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1254876</v>
          </cell>
          <cell r="AK16">
            <v>2767104</v>
          </cell>
          <cell r="AV16">
            <v>2767104</v>
          </cell>
          <cell r="AW16">
            <v>2767104</v>
          </cell>
        </row>
        <row r="17">
          <cell r="C17">
            <v>0</v>
          </cell>
          <cell r="D17">
            <v>177</v>
          </cell>
          <cell r="E17">
            <v>182</v>
          </cell>
          <cell r="F17">
            <v>0</v>
          </cell>
          <cell r="G17">
            <v>796</v>
          </cell>
          <cell r="H17">
            <v>0</v>
          </cell>
          <cell r="J17">
            <v>10</v>
          </cell>
          <cell r="K17">
            <v>21173</v>
          </cell>
          <cell r="L17">
            <v>10</v>
          </cell>
          <cell r="M17">
            <v>25817</v>
          </cell>
          <cell r="N17">
            <v>829</v>
          </cell>
          <cell r="O17">
            <v>3659</v>
          </cell>
          <cell r="P17">
            <v>471</v>
          </cell>
          <cell r="Q17">
            <v>59</v>
          </cell>
          <cell r="R17">
            <v>3792</v>
          </cell>
          <cell r="S17">
            <v>1540</v>
          </cell>
          <cell r="T17">
            <v>49</v>
          </cell>
          <cell r="U17">
            <v>129</v>
          </cell>
          <cell r="V17">
            <v>28</v>
          </cell>
          <cell r="W17">
            <v>48</v>
          </cell>
          <cell r="X17">
            <v>157</v>
          </cell>
          <cell r="Y17">
            <v>2658</v>
          </cell>
          <cell r="Z17">
            <v>244</v>
          </cell>
          <cell r="AA17">
            <v>61828</v>
          </cell>
          <cell r="AB17">
            <v>140368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140368</v>
          </cell>
          <cell r="AK17">
            <v>202196</v>
          </cell>
          <cell r="AV17">
            <v>202196</v>
          </cell>
          <cell r="AW17">
            <v>202196</v>
          </cell>
        </row>
        <row r="18">
          <cell r="C18">
            <v>0</v>
          </cell>
          <cell r="D18">
            <v>413</v>
          </cell>
          <cell r="E18">
            <v>0</v>
          </cell>
          <cell r="F18">
            <v>1329</v>
          </cell>
          <cell r="G18">
            <v>0</v>
          </cell>
          <cell r="H18">
            <v>213</v>
          </cell>
          <cell r="I18">
            <v>467847</v>
          </cell>
          <cell r="J18">
            <v>5577</v>
          </cell>
          <cell r="K18">
            <v>8084</v>
          </cell>
          <cell r="L18">
            <v>14192</v>
          </cell>
          <cell r="M18">
            <v>1962</v>
          </cell>
          <cell r="N18">
            <v>18751</v>
          </cell>
          <cell r="O18">
            <v>108118</v>
          </cell>
          <cell r="P18">
            <v>2019</v>
          </cell>
          <cell r="Q18">
            <v>1126</v>
          </cell>
          <cell r="R18">
            <v>175432</v>
          </cell>
          <cell r="S18">
            <v>181294</v>
          </cell>
          <cell r="T18">
            <v>40023</v>
          </cell>
          <cell r="U18">
            <v>83986</v>
          </cell>
          <cell r="V18">
            <v>1240</v>
          </cell>
          <cell r="W18">
            <v>294268</v>
          </cell>
          <cell r="X18">
            <v>12369</v>
          </cell>
          <cell r="Y18">
            <v>436718</v>
          </cell>
          <cell r="Z18">
            <v>3340</v>
          </cell>
          <cell r="AA18">
            <v>1858301</v>
          </cell>
          <cell r="AB18">
            <v>0</v>
          </cell>
          <cell r="AC18">
            <v>0</v>
          </cell>
          <cell r="AD18">
            <v>15334219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15334219</v>
          </cell>
          <cell r="AK18">
            <v>17192520</v>
          </cell>
          <cell r="AV18">
            <v>17192520</v>
          </cell>
          <cell r="AW18">
            <v>17192520</v>
          </cell>
        </row>
        <row r="19">
          <cell r="C19">
            <v>704629</v>
          </cell>
          <cell r="D19">
            <v>314350</v>
          </cell>
          <cell r="E19">
            <v>36634</v>
          </cell>
          <cell r="F19">
            <v>7428</v>
          </cell>
          <cell r="G19">
            <v>333547</v>
          </cell>
          <cell r="H19">
            <v>145</v>
          </cell>
          <cell r="I19">
            <v>105672</v>
          </cell>
          <cell r="J19">
            <v>12544</v>
          </cell>
          <cell r="K19">
            <v>3276099</v>
          </cell>
          <cell r="L19">
            <v>12313</v>
          </cell>
          <cell r="M19">
            <v>5650</v>
          </cell>
          <cell r="N19">
            <v>1537453</v>
          </cell>
          <cell r="O19">
            <v>140163</v>
          </cell>
          <cell r="P19">
            <v>275128</v>
          </cell>
          <cell r="Q19">
            <v>6480</v>
          </cell>
          <cell r="R19">
            <v>138152</v>
          </cell>
          <cell r="S19">
            <v>19995</v>
          </cell>
          <cell r="T19">
            <v>3489</v>
          </cell>
          <cell r="U19">
            <v>9756</v>
          </cell>
          <cell r="V19">
            <v>194</v>
          </cell>
          <cell r="W19">
            <v>159</v>
          </cell>
          <cell r="X19">
            <v>5074</v>
          </cell>
          <cell r="Y19">
            <v>339426</v>
          </cell>
          <cell r="Z19">
            <v>4391</v>
          </cell>
          <cell r="AA19">
            <v>7288871</v>
          </cell>
          <cell r="AB19">
            <v>6933127</v>
          </cell>
          <cell r="AC19">
            <v>0</v>
          </cell>
          <cell r="AD19">
            <v>1011025</v>
          </cell>
          <cell r="AE19">
            <v>0</v>
          </cell>
          <cell r="AF19">
            <v>1667933</v>
          </cell>
          <cell r="AG19">
            <v>1512643</v>
          </cell>
          <cell r="AH19">
            <v>0</v>
          </cell>
          <cell r="AI19">
            <v>3180576</v>
          </cell>
          <cell r="AJ19">
            <v>11124728</v>
          </cell>
          <cell r="AK19">
            <v>18413599</v>
          </cell>
          <cell r="AV19">
            <v>18413599</v>
          </cell>
          <cell r="AW19">
            <v>18413599</v>
          </cell>
        </row>
        <row r="20">
          <cell r="C20">
            <v>5080</v>
          </cell>
          <cell r="D20">
            <v>2237</v>
          </cell>
          <cell r="E20">
            <v>941</v>
          </cell>
          <cell r="F20">
            <v>4632</v>
          </cell>
          <cell r="G20">
            <v>40875</v>
          </cell>
          <cell r="H20">
            <v>11</v>
          </cell>
          <cell r="I20">
            <v>11430</v>
          </cell>
          <cell r="J20">
            <v>10788</v>
          </cell>
          <cell r="K20">
            <v>124686</v>
          </cell>
          <cell r="L20">
            <v>511</v>
          </cell>
          <cell r="M20">
            <v>336</v>
          </cell>
          <cell r="N20">
            <v>13392</v>
          </cell>
          <cell r="O20">
            <v>83034</v>
          </cell>
          <cell r="P20">
            <v>304</v>
          </cell>
          <cell r="Q20">
            <v>90</v>
          </cell>
          <cell r="R20">
            <v>291949</v>
          </cell>
          <cell r="S20">
            <v>10446</v>
          </cell>
          <cell r="T20">
            <v>7393</v>
          </cell>
          <cell r="U20">
            <v>23759</v>
          </cell>
          <cell r="V20">
            <v>188</v>
          </cell>
          <cell r="W20">
            <v>352</v>
          </cell>
          <cell r="X20">
            <v>4048</v>
          </cell>
          <cell r="Y20">
            <v>358012</v>
          </cell>
          <cell r="Z20">
            <v>2607</v>
          </cell>
          <cell r="AA20">
            <v>997101</v>
          </cell>
          <cell r="AB20">
            <v>2672844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39828</v>
          </cell>
          <cell r="AI20">
            <v>0</v>
          </cell>
          <cell r="AJ20">
            <v>2712672</v>
          </cell>
          <cell r="AK20">
            <v>3709773</v>
          </cell>
          <cell r="AV20">
            <v>3709773</v>
          </cell>
          <cell r="AW20">
            <v>3709773</v>
          </cell>
        </row>
        <row r="21">
          <cell r="C21">
            <v>65</v>
          </cell>
          <cell r="D21">
            <v>193</v>
          </cell>
          <cell r="E21">
            <v>14</v>
          </cell>
          <cell r="F21">
            <v>552</v>
          </cell>
          <cell r="G21">
            <v>775</v>
          </cell>
          <cell r="H21">
            <v>10</v>
          </cell>
          <cell r="I21">
            <v>2421</v>
          </cell>
          <cell r="J21">
            <v>464</v>
          </cell>
          <cell r="K21">
            <v>52405</v>
          </cell>
          <cell r="L21">
            <v>440</v>
          </cell>
          <cell r="M21">
            <v>712</v>
          </cell>
          <cell r="N21">
            <v>3713</v>
          </cell>
          <cell r="O21">
            <v>13937</v>
          </cell>
          <cell r="P21">
            <v>119</v>
          </cell>
          <cell r="Q21">
            <v>17</v>
          </cell>
          <cell r="R21">
            <v>13728</v>
          </cell>
          <cell r="S21">
            <v>8334</v>
          </cell>
          <cell r="T21">
            <v>4492</v>
          </cell>
          <cell r="U21">
            <v>5079</v>
          </cell>
          <cell r="V21">
            <v>132</v>
          </cell>
          <cell r="W21">
            <v>465</v>
          </cell>
          <cell r="X21">
            <v>1740</v>
          </cell>
          <cell r="Y21">
            <v>93292</v>
          </cell>
          <cell r="Z21">
            <v>141</v>
          </cell>
          <cell r="AA21">
            <v>203240</v>
          </cell>
          <cell r="AB21">
            <v>104830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43631</v>
          </cell>
          <cell r="AI21">
            <v>0</v>
          </cell>
          <cell r="AJ21">
            <v>148461</v>
          </cell>
          <cell r="AK21">
            <v>351701</v>
          </cell>
          <cell r="AV21">
            <v>351701</v>
          </cell>
          <cell r="AW21">
            <v>351701</v>
          </cell>
        </row>
        <row r="22">
          <cell r="C22">
            <v>127264</v>
          </cell>
          <cell r="D22">
            <v>91375</v>
          </cell>
          <cell r="E22">
            <v>19615</v>
          </cell>
          <cell r="F22">
            <v>1854</v>
          </cell>
          <cell r="G22">
            <v>53870</v>
          </cell>
          <cell r="H22">
            <v>2789</v>
          </cell>
          <cell r="I22">
            <v>314393</v>
          </cell>
          <cell r="J22">
            <v>20551</v>
          </cell>
          <cell r="K22">
            <v>1325173</v>
          </cell>
          <cell r="L22">
            <v>10318</v>
          </cell>
          <cell r="M22">
            <v>3513</v>
          </cell>
          <cell r="N22">
            <v>637923</v>
          </cell>
          <cell r="O22">
            <v>225470</v>
          </cell>
          <cell r="P22">
            <v>80557</v>
          </cell>
          <cell r="Q22">
            <v>3111</v>
          </cell>
          <cell r="R22">
            <v>588535</v>
          </cell>
          <cell r="S22">
            <v>97487</v>
          </cell>
          <cell r="T22">
            <v>9406</v>
          </cell>
          <cell r="U22">
            <v>29450</v>
          </cell>
          <cell r="V22">
            <v>1701</v>
          </cell>
          <cell r="W22">
            <v>8837</v>
          </cell>
          <cell r="X22">
            <v>9409</v>
          </cell>
          <cell r="Y22">
            <v>805447</v>
          </cell>
          <cell r="Z22">
            <v>6087</v>
          </cell>
          <cell r="AA22">
            <v>4474135</v>
          </cell>
          <cell r="AB22">
            <v>3930379</v>
          </cell>
          <cell r="AC22">
            <v>0</v>
          </cell>
          <cell r="AD22">
            <v>222904</v>
          </cell>
          <cell r="AE22">
            <v>0</v>
          </cell>
          <cell r="AF22">
            <v>392904</v>
          </cell>
          <cell r="AG22">
            <v>364585</v>
          </cell>
          <cell r="AH22">
            <v>1175082</v>
          </cell>
          <cell r="AI22">
            <v>757489</v>
          </cell>
          <cell r="AJ22">
            <v>6085854</v>
          </cell>
          <cell r="AK22">
            <v>10559989</v>
          </cell>
          <cell r="AV22">
            <v>10559989</v>
          </cell>
          <cell r="AW22">
            <v>10559989</v>
          </cell>
        </row>
        <row r="23">
          <cell r="C23">
            <v>269</v>
          </cell>
          <cell r="D23">
            <v>213</v>
          </cell>
          <cell r="E23">
            <v>60</v>
          </cell>
          <cell r="F23">
            <v>640</v>
          </cell>
          <cell r="G23">
            <v>3543</v>
          </cell>
          <cell r="H23">
            <v>59</v>
          </cell>
          <cell r="I23">
            <v>10884</v>
          </cell>
          <cell r="J23">
            <v>299</v>
          </cell>
          <cell r="K23">
            <v>198790</v>
          </cell>
          <cell r="L23">
            <v>6534</v>
          </cell>
          <cell r="M23">
            <v>715</v>
          </cell>
          <cell r="N23">
            <v>9140</v>
          </cell>
          <cell r="O23">
            <v>129042</v>
          </cell>
          <cell r="P23">
            <v>793</v>
          </cell>
          <cell r="Q23">
            <v>254</v>
          </cell>
          <cell r="R23">
            <v>55106</v>
          </cell>
          <cell r="S23">
            <v>188478</v>
          </cell>
          <cell r="T23">
            <v>6120</v>
          </cell>
          <cell r="U23">
            <v>17214</v>
          </cell>
          <cell r="V23">
            <v>680</v>
          </cell>
          <cell r="W23">
            <v>1898</v>
          </cell>
          <cell r="X23">
            <v>6080</v>
          </cell>
          <cell r="Y23">
            <v>653399</v>
          </cell>
          <cell r="Z23">
            <v>833</v>
          </cell>
          <cell r="AA23">
            <v>1291043</v>
          </cell>
          <cell r="AB23">
            <v>686000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144576</v>
          </cell>
          <cell r="AI23">
            <v>0</v>
          </cell>
          <cell r="AJ23">
            <v>830576</v>
          </cell>
          <cell r="AK23">
            <v>2121619</v>
          </cell>
          <cell r="AV23">
            <v>2121619</v>
          </cell>
          <cell r="AW23">
            <v>2121619</v>
          </cell>
        </row>
        <row r="24">
          <cell r="C24">
            <v>15188</v>
          </cell>
          <cell r="D24">
            <v>21051</v>
          </cell>
          <cell r="E24">
            <v>799</v>
          </cell>
          <cell r="F24">
            <v>4027</v>
          </cell>
          <cell r="G24">
            <v>131830</v>
          </cell>
          <cell r="H24">
            <v>18914</v>
          </cell>
          <cell r="I24">
            <v>1469</v>
          </cell>
          <cell r="J24">
            <v>7551</v>
          </cell>
          <cell r="K24">
            <v>979840</v>
          </cell>
          <cell r="L24">
            <v>22417</v>
          </cell>
          <cell r="M24">
            <v>3822</v>
          </cell>
          <cell r="N24">
            <v>113524</v>
          </cell>
          <cell r="O24">
            <v>29242</v>
          </cell>
          <cell r="P24">
            <v>748</v>
          </cell>
          <cell r="Q24">
            <v>239</v>
          </cell>
          <cell r="R24">
            <v>186264</v>
          </cell>
          <cell r="S24">
            <v>13669</v>
          </cell>
          <cell r="T24">
            <v>306999</v>
          </cell>
          <cell r="U24">
            <v>116119</v>
          </cell>
          <cell r="V24">
            <v>16217</v>
          </cell>
          <cell r="W24">
            <v>5072</v>
          </cell>
          <cell r="X24">
            <v>19815</v>
          </cell>
          <cell r="Y24">
            <v>155173</v>
          </cell>
          <cell r="Z24">
            <v>1261</v>
          </cell>
          <cell r="AA24">
            <v>2171250</v>
          </cell>
          <cell r="AB24">
            <v>1272248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24374</v>
          </cell>
          <cell r="AI24">
            <v>0</v>
          </cell>
          <cell r="AJ24">
            <v>1296622</v>
          </cell>
          <cell r="AK24">
            <v>3467872</v>
          </cell>
          <cell r="AV24">
            <v>3467872</v>
          </cell>
          <cell r="AW24">
            <v>3467872</v>
          </cell>
        </row>
        <row r="25">
          <cell r="C25">
            <v>0</v>
          </cell>
          <cell r="D25">
            <v>11817</v>
          </cell>
          <cell r="E25">
            <v>0</v>
          </cell>
          <cell r="F25">
            <v>0</v>
          </cell>
          <cell r="G25">
            <v>126077</v>
          </cell>
          <cell r="H25">
            <v>22275</v>
          </cell>
          <cell r="I25">
            <v>0</v>
          </cell>
          <cell r="J25">
            <v>0</v>
          </cell>
          <cell r="K25">
            <v>973809</v>
          </cell>
          <cell r="L25">
            <v>1498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1135476</v>
          </cell>
          <cell r="AB25">
            <v>283326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3166</v>
          </cell>
          <cell r="AI25">
            <v>0</v>
          </cell>
          <cell r="AJ25">
            <v>286492</v>
          </cell>
          <cell r="AK25">
            <v>1421968</v>
          </cell>
          <cell r="AV25">
            <v>1421968</v>
          </cell>
          <cell r="AW25">
            <v>1421968</v>
          </cell>
        </row>
        <row r="26">
          <cell r="C26">
            <v>0</v>
          </cell>
          <cell r="D26">
            <v>237</v>
          </cell>
          <cell r="E26">
            <v>0</v>
          </cell>
          <cell r="F26">
            <v>0</v>
          </cell>
          <cell r="G26">
            <v>776</v>
          </cell>
          <cell r="H26">
            <v>2632</v>
          </cell>
          <cell r="I26">
            <v>21117</v>
          </cell>
          <cell r="J26">
            <v>1470</v>
          </cell>
          <cell r="K26">
            <v>13378</v>
          </cell>
          <cell r="L26">
            <v>3166</v>
          </cell>
          <cell r="M26">
            <v>324</v>
          </cell>
          <cell r="N26">
            <v>8885</v>
          </cell>
          <cell r="O26">
            <v>2514</v>
          </cell>
          <cell r="P26">
            <v>333</v>
          </cell>
          <cell r="Q26">
            <v>111</v>
          </cell>
          <cell r="R26">
            <v>22524</v>
          </cell>
          <cell r="S26">
            <v>6111</v>
          </cell>
          <cell r="T26">
            <v>10344</v>
          </cell>
          <cell r="U26">
            <v>25927</v>
          </cell>
          <cell r="V26">
            <v>3156</v>
          </cell>
          <cell r="W26">
            <v>172</v>
          </cell>
          <cell r="X26">
            <v>2673</v>
          </cell>
          <cell r="Y26">
            <v>16260</v>
          </cell>
          <cell r="Z26">
            <v>588</v>
          </cell>
          <cell r="AA26">
            <v>142698</v>
          </cell>
          <cell r="AB26">
            <v>54851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4119</v>
          </cell>
          <cell r="AI26">
            <v>0</v>
          </cell>
          <cell r="AJ26">
            <v>58970</v>
          </cell>
          <cell r="AK26">
            <v>201668</v>
          </cell>
          <cell r="AV26">
            <v>201668</v>
          </cell>
          <cell r="AW26">
            <v>201668</v>
          </cell>
        </row>
        <row r="27">
          <cell r="C27">
            <v>0</v>
          </cell>
          <cell r="D27">
            <v>653</v>
          </cell>
          <cell r="E27">
            <v>664</v>
          </cell>
          <cell r="F27">
            <v>160</v>
          </cell>
          <cell r="G27">
            <v>996</v>
          </cell>
          <cell r="H27">
            <v>133</v>
          </cell>
          <cell r="I27">
            <v>48036</v>
          </cell>
          <cell r="J27">
            <v>9076</v>
          </cell>
          <cell r="K27">
            <v>282221</v>
          </cell>
          <cell r="L27">
            <v>1826</v>
          </cell>
          <cell r="M27">
            <v>1041</v>
          </cell>
          <cell r="N27">
            <v>10507</v>
          </cell>
          <cell r="O27">
            <v>404149</v>
          </cell>
          <cell r="P27">
            <v>859</v>
          </cell>
          <cell r="Q27">
            <v>45</v>
          </cell>
          <cell r="R27">
            <v>61757</v>
          </cell>
          <cell r="S27">
            <v>13171</v>
          </cell>
          <cell r="T27">
            <v>5279</v>
          </cell>
          <cell r="U27">
            <v>12868</v>
          </cell>
          <cell r="V27">
            <v>300</v>
          </cell>
          <cell r="W27">
            <v>2384</v>
          </cell>
          <cell r="X27">
            <v>3392</v>
          </cell>
          <cell r="Y27">
            <v>19987</v>
          </cell>
          <cell r="Z27">
            <v>5745</v>
          </cell>
          <cell r="AA27">
            <v>885249</v>
          </cell>
          <cell r="AB27">
            <v>1821725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1821725</v>
          </cell>
          <cell r="AK27">
            <v>2706974</v>
          </cell>
          <cell r="AV27">
            <v>2706974</v>
          </cell>
          <cell r="AW27">
            <v>2706974</v>
          </cell>
        </row>
        <row r="28">
          <cell r="C28">
            <v>3593</v>
          </cell>
          <cell r="D28">
            <v>229</v>
          </cell>
          <cell r="E28">
            <v>412</v>
          </cell>
          <cell r="F28">
            <v>8958</v>
          </cell>
          <cell r="G28">
            <v>7331</v>
          </cell>
          <cell r="H28">
            <v>2486</v>
          </cell>
          <cell r="I28">
            <v>7681</v>
          </cell>
          <cell r="J28">
            <v>1649</v>
          </cell>
          <cell r="K28">
            <v>45960</v>
          </cell>
          <cell r="L28">
            <v>13123</v>
          </cell>
          <cell r="M28">
            <v>6134</v>
          </cell>
          <cell r="N28">
            <v>15803</v>
          </cell>
          <cell r="O28">
            <v>4379</v>
          </cell>
          <cell r="P28">
            <v>272</v>
          </cell>
          <cell r="Q28">
            <v>271</v>
          </cell>
          <cell r="R28">
            <v>88545</v>
          </cell>
          <cell r="S28">
            <v>12340</v>
          </cell>
          <cell r="T28">
            <v>13761</v>
          </cell>
          <cell r="U28">
            <v>26768</v>
          </cell>
          <cell r="V28">
            <v>6712</v>
          </cell>
          <cell r="W28">
            <v>577</v>
          </cell>
          <cell r="X28">
            <v>3058</v>
          </cell>
          <cell r="Y28">
            <v>11280</v>
          </cell>
          <cell r="Z28">
            <v>2734</v>
          </cell>
          <cell r="AA28">
            <v>284056</v>
          </cell>
          <cell r="AB28">
            <v>32971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78312</v>
          </cell>
          <cell r="AI28">
            <v>0</v>
          </cell>
          <cell r="AJ28">
            <v>111283</v>
          </cell>
          <cell r="AK28">
            <v>395339</v>
          </cell>
          <cell r="AV28">
            <v>395339</v>
          </cell>
          <cell r="AW28">
            <v>395339</v>
          </cell>
        </row>
        <row r="29">
          <cell r="C29">
            <v>63</v>
          </cell>
          <cell r="D29">
            <v>20</v>
          </cell>
          <cell r="E29">
            <v>84</v>
          </cell>
          <cell r="F29">
            <v>0</v>
          </cell>
          <cell r="G29">
            <v>1291</v>
          </cell>
          <cell r="H29">
            <v>166</v>
          </cell>
          <cell r="I29">
            <v>1441</v>
          </cell>
          <cell r="J29">
            <v>154</v>
          </cell>
          <cell r="K29">
            <v>36847</v>
          </cell>
          <cell r="L29">
            <v>3050</v>
          </cell>
          <cell r="M29">
            <v>629</v>
          </cell>
          <cell r="N29">
            <v>4920</v>
          </cell>
          <cell r="O29">
            <v>4663</v>
          </cell>
          <cell r="P29">
            <v>42</v>
          </cell>
          <cell r="Q29">
            <v>163</v>
          </cell>
          <cell r="R29">
            <v>4973</v>
          </cell>
          <cell r="S29">
            <v>9975</v>
          </cell>
          <cell r="T29">
            <v>2430</v>
          </cell>
          <cell r="U29">
            <v>5127</v>
          </cell>
          <cell r="V29">
            <v>483</v>
          </cell>
          <cell r="W29">
            <v>139</v>
          </cell>
          <cell r="X29">
            <v>2172</v>
          </cell>
          <cell r="Y29">
            <v>14469</v>
          </cell>
          <cell r="Z29">
            <v>1528</v>
          </cell>
          <cell r="AA29">
            <v>94829</v>
          </cell>
          <cell r="AB29">
            <v>577721</v>
          </cell>
          <cell r="AC29">
            <v>21479370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631</v>
          </cell>
          <cell r="AI29">
            <v>0</v>
          </cell>
          <cell r="AJ29">
            <v>22057722</v>
          </cell>
          <cell r="AK29">
            <v>22152551</v>
          </cell>
          <cell r="AV29">
            <v>22152551</v>
          </cell>
          <cell r="AW29">
            <v>22152551</v>
          </cell>
        </row>
        <row r="30">
          <cell r="C30">
            <v>9</v>
          </cell>
          <cell r="D30">
            <v>77</v>
          </cell>
          <cell r="E30">
            <v>0</v>
          </cell>
          <cell r="F30">
            <v>329</v>
          </cell>
          <cell r="G30">
            <v>177</v>
          </cell>
          <cell r="H30">
            <v>3</v>
          </cell>
          <cell r="I30">
            <v>0</v>
          </cell>
          <cell r="J30">
            <v>25</v>
          </cell>
          <cell r="K30">
            <v>19</v>
          </cell>
          <cell r="L30">
            <v>0</v>
          </cell>
          <cell r="M30">
            <v>0</v>
          </cell>
          <cell r="N30">
            <v>445</v>
          </cell>
          <cell r="O30">
            <v>93</v>
          </cell>
          <cell r="P30">
            <v>72</v>
          </cell>
          <cell r="Q30">
            <v>12</v>
          </cell>
          <cell r="R30">
            <v>3801</v>
          </cell>
          <cell r="S30">
            <v>1395</v>
          </cell>
          <cell r="T30">
            <v>229</v>
          </cell>
          <cell r="U30">
            <v>93</v>
          </cell>
          <cell r="V30">
            <v>17</v>
          </cell>
          <cell r="W30">
            <v>0</v>
          </cell>
          <cell r="X30">
            <v>530</v>
          </cell>
          <cell r="Y30">
            <v>10703</v>
          </cell>
          <cell r="Z30">
            <v>1537</v>
          </cell>
          <cell r="AA30">
            <v>19566</v>
          </cell>
          <cell r="AB30">
            <v>296280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33731</v>
          </cell>
          <cell r="AI30">
            <v>0</v>
          </cell>
          <cell r="AJ30">
            <v>330011</v>
          </cell>
          <cell r="AK30">
            <v>349577</v>
          </cell>
          <cell r="AV30">
            <v>349577</v>
          </cell>
          <cell r="AW30">
            <v>349577</v>
          </cell>
        </row>
        <row r="31">
          <cell r="AA31">
            <v>57377881</v>
          </cell>
          <cell r="AB31">
            <v>43824234</v>
          </cell>
          <cell r="AC31">
            <v>21479370</v>
          </cell>
          <cell r="AD31">
            <v>17532003</v>
          </cell>
          <cell r="AE31">
            <v>3328565</v>
          </cell>
          <cell r="AF31">
            <v>16084413</v>
          </cell>
          <cell r="AG31">
            <v>24148423</v>
          </cell>
          <cell r="AH31">
            <v>1547450</v>
          </cell>
          <cell r="AI31">
            <v>40232836</v>
          </cell>
          <cell r="AJ31">
            <v>127944458</v>
          </cell>
          <cell r="AK31">
            <v>185322339</v>
          </cell>
          <cell r="AV31">
            <v>185322339</v>
          </cell>
          <cell r="AW31">
            <v>185322339</v>
          </cell>
        </row>
        <row r="32">
          <cell r="C32">
            <v>2316228</v>
          </cell>
          <cell r="D32">
            <v>1257573</v>
          </cell>
          <cell r="E32">
            <v>54430</v>
          </cell>
          <cell r="F32">
            <v>43470</v>
          </cell>
          <cell r="G32">
            <v>885623</v>
          </cell>
          <cell r="H32">
            <v>9940</v>
          </cell>
          <cell r="I32">
            <v>1674969</v>
          </cell>
          <cell r="J32">
            <v>61110</v>
          </cell>
          <cell r="K32">
            <v>7070336</v>
          </cell>
          <cell r="L32">
            <v>1503472</v>
          </cell>
          <cell r="M32">
            <v>24405</v>
          </cell>
          <cell r="N32">
            <v>2132198</v>
          </cell>
          <cell r="O32">
            <v>813810</v>
          </cell>
          <cell r="P32">
            <v>486317</v>
          </cell>
          <cell r="Q32">
            <v>18903</v>
          </cell>
          <cell r="R32">
            <v>1510328</v>
          </cell>
          <cell r="S32">
            <v>228004</v>
          </cell>
          <cell r="T32">
            <v>17338</v>
          </cell>
          <cell r="U32">
            <v>39290</v>
          </cell>
          <cell r="V32">
            <v>3357</v>
          </cell>
          <cell r="W32">
            <v>4406</v>
          </cell>
          <cell r="X32">
            <v>26528</v>
          </cell>
          <cell r="Y32">
            <v>2974171</v>
          </cell>
          <cell r="Z32">
            <v>34913</v>
          </cell>
          <cell r="AA32">
            <v>23191119</v>
          </cell>
        </row>
        <row r="33">
          <cell r="C33">
            <v>2333146</v>
          </cell>
          <cell r="D33">
            <v>1275088</v>
          </cell>
          <cell r="E33">
            <v>362133</v>
          </cell>
          <cell r="F33">
            <v>22218</v>
          </cell>
          <cell r="G33">
            <v>1736593</v>
          </cell>
          <cell r="H33">
            <v>13656</v>
          </cell>
          <cell r="I33">
            <v>1545129</v>
          </cell>
          <cell r="J33">
            <v>298009</v>
          </cell>
          <cell r="K33">
            <v>3650638</v>
          </cell>
          <cell r="L33">
            <v>400094</v>
          </cell>
          <cell r="M33">
            <v>48182</v>
          </cell>
          <cell r="N33">
            <v>2181972</v>
          </cell>
          <cell r="O33">
            <v>3649140</v>
          </cell>
          <cell r="P33">
            <v>459049</v>
          </cell>
          <cell r="Q33">
            <v>56061</v>
          </cell>
          <cell r="R33">
            <v>1336636</v>
          </cell>
          <cell r="S33">
            <v>304021</v>
          </cell>
          <cell r="T33">
            <v>857069</v>
          </cell>
          <cell r="U33">
            <v>343207</v>
          </cell>
          <cell r="V33">
            <v>68441</v>
          </cell>
          <cell r="W33">
            <v>91776</v>
          </cell>
          <cell r="X33">
            <v>92526</v>
          </cell>
          <cell r="Y33">
            <v>13912531</v>
          </cell>
          <cell r="Z33">
            <v>106123</v>
          </cell>
          <cell r="AA33">
            <v>35143438</v>
          </cell>
        </row>
        <row r="34">
          <cell r="C34">
            <v>12529294</v>
          </cell>
          <cell r="D34">
            <v>4634293</v>
          </cell>
          <cell r="E34">
            <v>1372766</v>
          </cell>
          <cell r="F34">
            <v>80511</v>
          </cell>
          <cell r="G34">
            <v>6836915</v>
          </cell>
          <cell r="H34">
            <v>229823</v>
          </cell>
          <cell r="I34">
            <v>3068541</v>
          </cell>
          <cell r="J34">
            <v>421855</v>
          </cell>
          <cell r="K34">
            <v>7039556</v>
          </cell>
          <cell r="L34">
            <v>-207566</v>
          </cell>
          <cell r="M34">
            <v>68708</v>
          </cell>
          <cell r="N34">
            <v>2652010</v>
          </cell>
          <cell r="O34">
            <v>10484839</v>
          </cell>
          <cell r="P34">
            <v>716922</v>
          </cell>
          <cell r="Q34">
            <v>136560</v>
          </cell>
          <cell r="R34">
            <v>3150684</v>
          </cell>
          <cell r="S34">
            <v>633780</v>
          </cell>
          <cell r="T34">
            <v>2061512</v>
          </cell>
          <cell r="U34">
            <v>615501</v>
          </cell>
          <cell r="V34">
            <v>57358</v>
          </cell>
          <cell r="W34">
            <v>1957793</v>
          </cell>
          <cell r="X34">
            <v>160337</v>
          </cell>
          <cell r="Y34">
            <v>118026</v>
          </cell>
          <cell r="Z34">
            <v>123376</v>
          </cell>
          <cell r="AA34">
            <v>58943394</v>
          </cell>
        </row>
        <row r="35">
          <cell r="C35">
            <v>175980</v>
          </cell>
          <cell r="D35">
            <v>116861</v>
          </cell>
          <cell r="E35">
            <v>36270</v>
          </cell>
          <cell r="F35">
            <v>7229</v>
          </cell>
          <cell r="G35">
            <v>358223</v>
          </cell>
          <cell r="H35">
            <v>12458</v>
          </cell>
          <cell r="I35">
            <v>690679</v>
          </cell>
          <cell r="J35">
            <v>67623</v>
          </cell>
          <cell r="K35">
            <v>1005732</v>
          </cell>
          <cell r="L35">
            <v>645023</v>
          </cell>
          <cell r="M35">
            <v>6859</v>
          </cell>
          <cell r="N35">
            <v>503308</v>
          </cell>
          <cell r="O35">
            <v>936029</v>
          </cell>
          <cell r="P35">
            <v>85182</v>
          </cell>
          <cell r="Q35">
            <v>16637</v>
          </cell>
          <cell r="R35">
            <v>1453252</v>
          </cell>
          <cell r="S35">
            <v>319672</v>
          </cell>
          <cell r="T35">
            <v>94812</v>
          </cell>
          <cell r="U35">
            <v>43797</v>
          </cell>
          <cell r="V35">
            <v>19029</v>
          </cell>
          <cell r="W35">
            <v>188929</v>
          </cell>
          <cell r="X35">
            <v>24934</v>
          </cell>
          <cell r="Y35">
            <v>754858</v>
          </cell>
          <cell r="Z35">
            <v>25756</v>
          </cell>
          <cell r="AA35">
            <v>7589132</v>
          </cell>
        </row>
        <row r="36">
          <cell r="C36">
            <v>158242</v>
          </cell>
          <cell r="D36">
            <v>44815</v>
          </cell>
          <cell r="E36">
            <v>20405</v>
          </cell>
          <cell r="F36">
            <v>1835</v>
          </cell>
          <cell r="G36">
            <v>103101</v>
          </cell>
          <cell r="H36">
            <v>2693</v>
          </cell>
          <cell r="I36">
            <v>255617</v>
          </cell>
          <cell r="J36">
            <v>20377</v>
          </cell>
          <cell r="K36">
            <v>673891</v>
          </cell>
          <cell r="L36">
            <v>629</v>
          </cell>
          <cell r="M36">
            <v>761</v>
          </cell>
          <cell r="N36">
            <v>257959</v>
          </cell>
          <cell r="O36">
            <v>1060898</v>
          </cell>
          <cell r="P36">
            <v>114991</v>
          </cell>
          <cell r="Q36">
            <v>17182</v>
          </cell>
          <cell r="R36">
            <v>102431</v>
          </cell>
          <cell r="S36">
            <v>15900</v>
          </cell>
          <cell r="T36">
            <v>13522</v>
          </cell>
          <cell r="U36">
            <v>3577</v>
          </cell>
          <cell r="V36">
            <v>22059</v>
          </cell>
          <cell r="W36">
            <v>149050</v>
          </cell>
          <cell r="X36">
            <v>15214</v>
          </cell>
          <cell r="Y36">
            <v>10859</v>
          </cell>
          <cell r="Z36">
            <v>11371</v>
          </cell>
          <cell r="AA36">
            <v>3077379</v>
          </cell>
        </row>
        <row r="38">
          <cell r="C38">
            <v>15196662</v>
          </cell>
          <cell r="D38">
            <v>6071057</v>
          </cell>
          <cell r="E38">
            <v>1791574</v>
          </cell>
          <cell r="F38">
            <v>111793</v>
          </cell>
          <cell r="G38">
            <v>9034832</v>
          </cell>
          <cell r="H38">
            <v>258630</v>
          </cell>
          <cell r="I38">
            <v>5559966</v>
          </cell>
          <cell r="J38">
            <v>807864</v>
          </cell>
          <cell r="K38">
            <v>12369817</v>
          </cell>
          <cell r="L38">
            <v>838180</v>
          </cell>
          <cell r="M38">
            <v>124510</v>
          </cell>
          <cell r="N38">
            <v>5595249</v>
          </cell>
          <cell r="O38">
            <v>16130906</v>
          </cell>
          <cell r="P38">
            <v>1376144</v>
          </cell>
          <cell r="Q38">
            <v>226440</v>
          </cell>
          <cell r="R38">
            <v>6043003</v>
          </cell>
          <cell r="S38">
            <v>1273373</v>
          </cell>
          <cell r="T38">
            <v>3026915</v>
          </cell>
          <cell r="U38">
            <v>1006082</v>
          </cell>
          <cell r="V38">
            <v>166887</v>
          </cell>
          <cell r="W38">
            <v>2387548</v>
          </cell>
          <cell r="X38">
            <v>293011</v>
          </cell>
          <cell r="Y38">
            <v>14796274</v>
          </cell>
          <cell r="Z38">
            <v>266626</v>
          </cell>
          <cell r="AA38">
            <v>104753343</v>
          </cell>
        </row>
        <row r="39">
          <cell r="C39">
            <v>19916376</v>
          </cell>
          <cell r="D39">
            <v>8206234</v>
          </cell>
          <cell r="E39">
            <v>2560573</v>
          </cell>
          <cell r="F39">
            <v>206055</v>
          </cell>
          <cell r="G39">
            <v>11201601</v>
          </cell>
          <cell r="H39">
            <v>321437</v>
          </cell>
          <cell r="I39">
            <v>8247865</v>
          </cell>
          <cell r="J39">
            <v>950355</v>
          </cell>
          <cell r="K39">
            <v>47698388</v>
          </cell>
          <cell r="L39">
            <v>2767104</v>
          </cell>
          <cell r="M39">
            <v>202195</v>
          </cell>
          <cell r="N39">
            <v>17192525</v>
          </cell>
          <cell r="O39">
            <v>18413613</v>
          </cell>
          <cell r="P39">
            <v>3709773</v>
          </cell>
          <cell r="Q39">
            <v>351700</v>
          </cell>
          <cell r="R39">
            <v>10559986</v>
          </cell>
          <cell r="S39">
            <v>2121618</v>
          </cell>
          <cell r="T39">
            <v>3467875</v>
          </cell>
          <cell r="U39">
            <v>1421968</v>
          </cell>
          <cell r="V39">
            <v>201668</v>
          </cell>
          <cell r="W39">
            <v>2706970</v>
          </cell>
          <cell r="X39">
            <v>395342</v>
          </cell>
          <cell r="Y39">
            <v>22152539</v>
          </cell>
          <cell r="Z39">
            <v>349583</v>
          </cell>
          <cell r="AA39">
            <v>185322343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E23" sqref="E23"/>
    </sheetView>
  </sheetViews>
  <sheetFormatPr defaultRowHeight="15"/>
  <cols>
    <col min="1" max="1" width="3.28515625" style="28" customWidth="1"/>
    <col min="2" max="2" width="41.42578125" style="526" customWidth="1"/>
    <col min="3" max="3" width="25.28515625" style="29" customWidth="1"/>
    <col min="5" max="5" width="4" bestFit="1" customWidth="1"/>
    <col min="6" max="6" width="37.140625" bestFit="1" customWidth="1"/>
    <col min="7" max="8" width="17.7109375" bestFit="1" customWidth="1"/>
    <col min="11" max="11" width="15.7109375" customWidth="1"/>
  </cols>
  <sheetData>
    <row r="1" spans="1:11">
      <c r="A1" s="527" t="s">
        <v>37</v>
      </c>
      <c r="B1" s="527"/>
      <c r="C1" s="527"/>
    </row>
    <row r="2" spans="1:11">
      <c r="A2" s="528" t="s">
        <v>252</v>
      </c>
      <c r="B2" s="528"/>
      <c r="C2" s="1" t="s">
        <v>36</v>
      </c>
      <c r="E2" s="529" t="s">
        <v>39</v>
      </c>
      <c r="F2" s="529"/>
      <c r="G2" s="529"/>
    </row>
    <row r="3" spans="1:11" ht="15.75" customHeight="1">
      <c r="A3" s="2">
        <v>1</v>
      </c>
      <c r="B3" s="337" t="s">
        <v>20</v>
      </c>
      <c r="C3" s="4">
        <v>2790.54</v>
      </c>
      <c r="E3" s="530" t="s">
        <v>40</v>
      </c>
      <c r="F3" s="530"/>
      <c r="G3" s="530"/>
    </row>
    <row r="4" spans="1:11">
      <c r="A4" s="2">
        <v>2</v>
      </c>
      <c r="B4" s="337" t="s">
        <v>4</v>
      </c>
      <c r="C4" s="4">
        <v>5150.3999999999996</v>
      </c>
      <c r="E4" s="529" t="s">
        <v>41</v>
      </c>
      <c r="F4" s="529"/>
      <c r="G4" s="529"/>
    </row>
    <row r="5" spans="1:11">
      <c r="A5" s="5">
        <v>3</v>
      </c>
      <c r="B5" s="337" t="s">
        <v>21</v>
      </c>
      <c r="C5" s="4">
        <v>33209.78</v>
      </c>
    </row>
    <row r="6" spans="1:11">
      <c r="A6" s="2">
        <v>4</v>
      </c>
      <c r="B6" s="6" t="s">
        <v>22</v>
      </c>
      <c r="C6" s="4">
        <v>84434.95</v>
      </c>
      <c r="E6" s="10" t="s">
        <v>2</v>
      </c>
      <c r="F6" s="11" t="s">
        <v>3</v>
      </c>
      <c r="G6" s="11">
        <v>2017</v>
      </c>
    </row>
    <row r="7" spans="1:11" ht="15.75">
      <c r="A7" s="7">
        <v>5</v>
      </c>
      <c r="B7" s="518" t="s">
        <v>23</v>
      </c>
      <c r="C7" s="9">
        <v>2689.97</v>
      </c>
      <c r="E7" s="10">
        <v>1</v>
      </c>
      <c r="F7" s="10" t="s">
        <v>42</v>
      </c>
      <c r="G7" s="14">
        <v>92526.92</v>
      </c>
      <c r="H7" s="15">
        <f>G7/G$19</f>
        <v>0.1610728866278785</v>
      </c>
    </row>
    <row r="8" spans="1:11" ht="30">
      <c r="A8" s="12">
        <v>6</v>
      </c>
      <c r="B8" s="24" t="s">
        <v>24</v>
      </c>
      <c r="C8" s="4">
        <v>284.13</v>
      </c>
      <c r="E8" s="10">
        <v>2</v>
      </c>
      <c r="F8" s="10" t="s">
        <v>43</v>
      </c>
      <c r="G8" s="14">
        <v>556.52</v>
      </c>
      <c r="H8" s="15">
        <f t="shared" ref="H8:H12" si="0">G8/G$19</f>
        <v>9.688021914719191E-4</v>
      </c>
    </row>
    <row r="9" spans="1:11" ht="15" customHeight="1">
      <c r="A9" s="5">
        <v>7</v>
      </c>
      <c r="B9" s="519" t="s">
        <v>25</v>
      </c>
      <c r="C9" s="4">
        <v>41409.19</v>
      </c>
      <c r="E9" s="10">
        <v>3</v>
      </c>
      <c r="F9" s="10" t="s">
        <v>5</v>
      </c>
      <c r="G9" s="14">
        <v>14923.06</v>
      </c>
      <c r="H9" s="15">
        <f t="shared" si="0"/>
        <v>2.5978389332758818E-2</v>
      </c>
    </row>
    <row r="10" spans="1:11" ht="30">
      <c r="A10" s="12">
        <v>8</v>
      </c>
      <c r="B10" s="519" t="s">
        <v>26</v>
      </c>
      <c r="C10" s="4">
        <v>20233.11</v>
      </c>
      <c r="E10" s="10">
        <v>4</v>
      </c>
      <c r="F10" s="10" t="s">
        <v>6</v>
      </c>
      <c r="G10" s="14">
        <v>98120.45</v>
      </c>
      <c r="H10" s="15">
        <f t="shared" si="0"/>
        <v>0.17081022602639773</v>
      </c>
      <c r="K10" s="20"/>
    </row>
    <row r="11" spans="1:11">
      <c r="A11" s="2">
        <v>9</v>
      </c>
      <c r="B11" s="19" t="s">
        <v>27</v>
      </c>
      <c r="C11" s="4">
        <v>7507.03</v>
      </c>
      <c r="E11" s="10">
        <v>5</v>
      </c>
      <c r="F11" s="10" t="s">
        <v>8</v>
      </c>
      <c r="G11" s="14">
        <v>379.44</v>
      </c>
      <c r="H11" s="15"/>
      <c r="K11" s="22"/>
    </row>
    <row r="12" spans="1:11">
      <c r="A12" s="21">
        <v>10</v>
      </c>
      <c r="B12" s="518" t="s">
        <v>28</v>
      </c>
      <c r="C12" s="4">
        <v>5061.47</v>
      </c>
      <c r="E12" s="10">
        <v>6</v>
      </c>
      <c r="F12" s="10" t="s">
        <v>9</v>
      </c>
      <c r="G12" s="30">
        <f>SUM(G13:G14)</f>
        <v>367934.92</v>
      </c>
      <c r="H12" s="15">
        <f t="shared" si="0"/>
        <v>0.64050915836815425</v>
      </c>
    </row>
    <row r="13" spans="1:11">
      <c r="A13" s="21">
        <v>11</v>
      </c>
      <c r="B13" s="518" t="s">
        <v>29</v>
      </c>
      <c r="C13" s="4">
        <v>4575.79</v>
      </c>
      <c r="E13" s="17"/>
      <c r="F13" s="17" t="s">
        <v>10</v>
      </c>
      <c r="G13" s="18">
        <v>210750.68</v>
      </c>
      <c r="K13" s="15"/>
    </row>
    <row r="14" spans="1:11">
      <c r="A14" s="21">
        <v>12</v>
      </c>
      <c r="B14" s="518" t="s">
        <v>30</v>
      </c>
      <c r="C14" s="4">
        <v>6269.84</v>
      </c>
      <c r="E14" s="17"/>
      <c r="F14" s="17" t="s">
        <v>12</v>
      </c>
      <c r="G14" s="18">
        <v>157184.24</v>
      </c>
      <c r="H14" s="15"/>
    </row>
    <row r="15" spans="1:11">
      <c r="A15" s="188">
        <v>13</v>
      </c>
      <c r="B15" s="520" t="s">
        <v>31</v>
      </c>
      <c r="C15" s="190">
        <v>3518.73</v>
      </c>
      <c r="E15" s="10">
        <v>7</v>
      </c>
      <c r="F15" s="10" t="s">
        <v>13</v>
      </c>
      <c r="G15" s="14">
        <f>SUM(G16:G17)</f>
        <v>344698.19999999995</v>
      </c>
      <c r="H15" s="15">
        <f t="shared" ref="H15" si="1">G15/G$19</f>
        <v>0.6000581678222271</v>
      </c>
    </row>
    <row r="16" spans="1:11">
      <c r="A16" s="188">
        <v>14</v>
      </c>
      <c r="B16" s="521" t="s">
        <v>18</v>
      </c>
      <c r="C16" s="190">
        <v>11.66</v>
      </c>
      <c r="E16" s="17"/>
      <c r="F16" s="17" t="s">
        <v>10</v>
      </c>
      <c r="G16" s="18">
        <v>183584.24</v>
      </c>
    </row>
    <row r="17" spans="1:8" ht="15" customHeight="1">
      <c r="A17" s="21">
        <v>15</v>
      </c>
      <c r="B17" s="24" t="s">
        <v>32</v>
      </c>
      <c r="C17" s="4">
        <v>5973.81</v>
      </c>
      <c r="E17" s="17"/>
      <c r="F17" s="17" t="s">
        <v>12</v>
      </c>
      <c r="G17" s="18">
        <v>161113.96</v>
      </c>
      <c r="H17" s="15"/>
    </row>
    <row r="18" spans="1:8">
      <c r="A18" s="21">
        <v>16</v>
      </c>
      <c r="B18" s="24" t="s">
        <v>33</v>
      </c>
      <c r="C18" s="4">
        <v>3428.41</v>
      </c>
      <c r="E18" s="34"/>
      <c r="F18" s="35" t="s">
        <v>16</v>
      </c>
      <c r="G18" s="25">
        <f>G7+G8+G9+G10+G11+G13-G16+G14-G17</f>
        <v>229743.11000000002</v>
      </c>
    </row>
    <row r="19" spans="1:8">
      <c r="A19" s="2">
        <v>17</v>
      </c>
      <c r="B19" s="522" t="s">
        <v>34</v>
      </c>
      <c r="C19" s="4">
        <v>2119.21</v>
      </c>
      <c r="E19" s="33"/>
      <c r="F19" s="31" t="s">
        <v>17</v>
      </c>
      <c r="G19" s="32">
        <f>G18+G15</f>
        <v>574441.30999999994</v>
      </c>
    </row>
    <row r="20" spans="1:8" ht="15" customHeight="1">
      <c r="A20" s="2">
        <v>18</v>
      </c>
      <c r="B20" s="522" t="s">
        <v>35</v>
      </c>
      <c r="C20" s="4">
        <v>1075.07</v>
      </c>
    </row>
    <row r="21" spans="1:8">
      <c r="A21" s="11" t="s">
        <v>16</v>
      </c>
      <c r="B21" s="329"/>
      <c r="C21" s="25">
        <f>SUM(C3:C20)</f>
        <v>229743.09000000003</v>
      </c>
      <c r="D21" s="389"/>
    </row>
    <row r="22" spans="1:8" ht="15" customHeight="1">
      <c r="A22"/>
      <c r="B22" s="523" t="s">
        <v>38</v>
      </c>
      <c r="C22" s="389"/>
    </row>
    <row r="23" spans="1:8" ht="15" customHeight="1">
      <c r="A23"/>
      <c r="B23" s="524"/>
      <c r="C23" s="554">
        <f>C4/C21</f>
        <v>2.2418084478623489E-2</v>
      </c>
    </row>
    <row r="24" spans="1:8">
      <c r="A24"/>
      <c r="B24" s="524"/>
      <c r="C24">
        <v>1590.47</v>
      </c>
    </row>
    <row r="25" spans="1:8" ht="15" customHeight="1">
      <c r="A25"/>
      <c r="B25" s="524"/>
      <c r="C25">
        <f>C24/C4</f>
        <v>0.30880514134824483</v>
      </c>
    </row>
    <row r="26" spans="1:8" ht="15" customHeight="1">
      <c r="A26"/>
      <c r="B26" s="524"/>
      <c r="C26">
        <v>7940.94</v>
      </c>
    </row>
    <row r="27" spans="1:8">
      <c r="A27"/>
      <c r="B27" s="524" t="s">
        <v>284</v>
      </c>
      <c r="C27">
        <v>5150.3999999999996</v>
      </c>
    </row>
    <row r="28" spans="1:8">
      <c r="A28"/>
      <c r="B28" s="524" t="s">
        <v>285</v>
      </c>
      <c r="C28">
        <f>C26-C27</f>
        <v>2790.54</v>
      </c>
    </row>
    <row r="29" spans="1:8">
      <c r="A29"/>
      <c r="B29" s="524"/>
      <c r="C29"/>
    </row>
    <row r="30" spans="1:8">
      <c r="A30"/>
      <c r="B30" s="524"/>
      <c r="C30"/>
    </row>
    <row r="31" spans="1:8">
      <c r="A31"/>
      <c r="B31" s="524"/>
      <c r="C31"/>
    </row>
    <row r="32" spans="1:8">
      <c r="A32"/>
      <c r="B32" s="524"/>
      <c r="C32"/>
    </row>
    <row r="33" spans="1:3">
      <c r="A33"/>
      <c r="B33" s="524"/>
      <c r="C33"/>
    </row>
    <row r="34" spans="1:3">
      <c r="A34"/>
      <c r="B34" s="524"/>
      <c r="C34"/>
    </row>
    <row r="35" spans="1:3">
      <c r="A35"/>
      <c r="B35" s="524"/>
      <c r="C35"/>
    </row>
    <row r="36" spans="1:3">
      <c r="A36" s="26"/>
      <c r="B36" s="525"/>
      <c r="C36" s="27"/>
    </row>
    <row r="37" spans="1:3">
      <c r="A37" s="26"/>
      <c r="B37" s="525"/>
      <c r="C37" s="27"/>
    </row>
    <row r="38" spans="1:3">
      <c r="A38" s="26"/>
      <c r="B38" s="525"/>
      <c r="C38" s="27"/>
    </row>
    <row r="39" spans="1:3">
      <c r="A39" s="26"/>
      <c r="B39" s="525"/>
      <c r="C39" s="27"/>
    </row>
  </sheetData>
  <mergeCells count="5">
    <mergeCell ref="A1:C1"/>
    <mergeCell ref="A2:B2"/>
    <mergeCell ref="E2:G2"/>
    <mergeCell ref="E3:G3"/>
    <mergeCell ref="E4:G4"/>
  </mergeCells>
  <pageMargins left="0.7" right="0.7" top="0.75" bottom="0.75" header="0.3" footer="0.3"/>
  <pageSetup paperSize="9" scale="8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topLeftCell="C1" zoomScale="80" zoomScaleNormal="80" workbookViewId="0">
      <selection activeCell="J16" sqref="J16"/>
    </sheetView>
  </sheetViews>
  <sheetFormatPr defaultRowHeight="15"/>
  <cols>
    <col min="1" max="1" width="6.5703125" style="28" bestFit="1" customWidth="1"/>
    <col min="2" max="2" width="41.140625" style="29" customWidth="1"/>
    <col min="3" max="3" width="25.28515625" style="29" customWidth="1"/>
    <col min="5" max="5" width="4" bestFit="1" customWidth="1"/>
    <col min="6" max="6" width="37.140625" bestFit="1" customWidth="1"/>
    <col min="7" max="8" width="17.7109375" bestFit="1" customWidth="1"/>
    <col min="10" max="10" width="40.7109375" customWidth="1"/>
    <col min="11" max="11" width="15.7109375" customWidth="1"/>
    <col min="12" max="12" width="19.140625" customWidth="1"/>
    <col min="13" max="13" width="18.5703125" bestFit="1" customWidth="1"/>
    <col min="14" max="14" width="14.42578125" bestFit="1" customWidth="1"/>
    <col min="15" max="15" width="11.28515625" bestFit="1" customWidth="1"/>
    <col min="16" max="17" width="13.140625" bestFit="1" customWidth="1"/>
    <col min="18" max="18" width="13.5703125" bestFit="1" customWidth="1"/>
    <col min="19" max="19" width="13.140625" bestFit="1" customWidth="1"/>
    <col min="20" max="20" width="12.85546875" bestFit="1" customWidth="1"/>
    <col min="21" max="21" width="13.140625" bestFit="1" customWidth="1"/>
    <col min="22" max="22" width="12.42578125" bestFit="1" customWidth="1"/>
    <col min="23" max="23" width="11.7109375" bestFit="1" customWidth="1"/>
    <col min="24" max="24" width="12.85546875" bestFit="1" customWidth="1"/>
    <col min="25" max="25" width="11.28515625" bestFit="1" customWidth="1"/>
    <col min="26" max="26" width="11.5703125" bestFit="1" customWidth="1"/>
    <col min="27" max="27" width="10.5703125" bestFit="1" customWidth="1"/>
  </cols>
  <sheetData>
    <row r="1" spans="1:11">
      <c r="A1" s="527" t="s">
        <v>37</v>
      </c>
      <c r="B1" s="527"/>
      <c r="C1" s="527"/>
    </row>
    <row r="2" spans="1:11">
      <c r="A2" s="528" t="s">
        <v>252</v>
      </c>
      <c r="B2" s="528"/>
      <c r="C2" s="502" t="s">
        <v>36</v>
      </c>
      <c r="I2" s="529" t="s">
        <v>39</v>
      </c>
      <c r="J2" s="529"/>
      <c r="K2" s="529"/>
    </row>
    <row r="3" spans="1:11" ht="15.75" customHeight="1">
      <c r="A3" s="2">
        <v>1</v>
      </c>
      <c r="B3" s="3" t="s">
        <v>20</v>
      </c>
      <c r="C3" s="4">
        <v>2790.54</v>
      </c>
      <c r="I3" s="530" t="s">
        <v>40</v>
      </c>
      <c r="J3" s="530"/>
      <c r="K3" s="530"/>
    </row>
    <row r="4" spans="1:11">
      <c r="A4" s="2">
        <v>2</v>
      </c>
      <c r="B4" s="3" t="s">
        <v>4</v>
      </c>
      <c r="C4" s="4">
        <v>5150.3999999999996</v>
      </c>
      <c r="I4" s="529" t="s">
        <v>41</v>
      </c>
      <c r="J4" s="529"/>
      <c r="K4" s="529"/>
    </row>
    <row r="5" spans="1:11">
      <c r="A5" s="5">
        <v>3</v>
      </c>
      <c r="B5" s="3" t="s">
        <v>21</v>
      </c>
      <c r="C5" s="4">
        <v>33209.78</v>
      </c>
    </row>
    <row r="6" spans="1:11">
      <c r="A6" s="2">
        <v>4</v>
      </c>
      <c r="B6" s="6" t="s">
        <v>22</v>
      </c>
      <c r="C6" s="4">
        <v>84434.95</v>
      </c>
      <c r="I6" s="10" t="s">
        <v>2</v>
      </c>
      <c r="J6" s="11" t="s">
        <v>3</v>
      </c>
      <c r="K6" s="11">
        <v>2017</v>
      </c>
    </row>
    <row r="7" spans="1:11" ht="15.75">
      <c r="A7" s="7">
        <v>5</v>
      </c>
      <c r="B7" s="8" t="s">
        <v>23</v>
      </c>
      <c r="C7" s="9">
        <v>2689.97</v>
      </c>
      <c r="I7" s="10">
        <v>1</v>
      </c>
      <c r="J7" s="10" t="s">
        <v>42</v>
      </c>
      <c r="K7" s="14">
        <v>92526.92</v>
      </c>
    </row>
    <row r="8" spans="1:11">
      <c r="A8" s="12">
        <v>6</v>
      </c>
      <c r="B8" s="13" t="s">
        <v>24</v>
      </c>
      <c r="C8" s="4">
        <v>284.13</v>
      </c>
      <c r="I8" s="10">
        <v>2</v>
      </c>
      <c r="J8" s="10" t="s">
        <v>43</v>
      </c>
      <c r="K8" s="14">
        <v>556.52</v>
      </c>
    </row>
    <row r="9" spans="1:11" ht="15" customHeight="1">
      <c r="A9" s="5">
        <v>7</v>
      </c>
      <c r="B9" s="16" t="s">
        <v>25</v>
      </c>
      <c r="C9" s="4">
        <v>41409.19</v>
      </c>
      <c r="I9" s="10">
        <v>3</v>
      </c>
      <c r="J9" s="10" t="s">
        <v>5</v>
      </c>
      <c r="K9" s="14">
        <v>14923.06</v>
      </c>
    </row>
    <row r="10" spans="1:11">
      <c r="A10" s="12">
        <v>8</v>
      </c>
      <c r="B10" s="16" t="s">
        <v>26</v>
      </c>
      <c r="C10" s="4">
        <v>20233.11</v>
      </c>
      <c r="I10" s="10">
        <v>4</v>
      </c>
      <c r="J10" s="10" t="s">
        <v>6</v>
      </c>
      <c r="K10" s="14">
        <v>98120.45</v>
      </c>
    </row>
    <row r="11" spans="1:11">
      <c r="A11" s="2">
        <v>9</v>
      </c>
      <c r="B11" s="19" t="s">
        <v>27</v>
      </c>
      <c r="C11" s="4">
        <v>7507.03</v>
      </c>
      <c r="I11" s="10">
        <v>5</v>
      </c>
      <c r="J11" s="10" t="s">
        <v>8</v>
      </c>
      <c r="K11" s="14">
        <v>379.44</v>
      </c>
    </row>
    <row r="12" spans="1:11">
      <c r="A12" s="21">
        <v>10</v>
      </c>
      <c r="B12" s="8" t="s">
        <v>28</v>
      </c>
      <c r="C12" s="4">
        <v>5061.47</v>
      </c>
      <c r="I12" s="10">
        <v>6</v>
      </c>
      <c r="J12" s="10" t="s">
        <v>9</v>
      </c>
      <c r="K12" s="30">
        <f>SUM(K13:K14)</f>
        <v>367934.92</v>
      </c>
    </row>
    <row r="13" spans="1:11">
      <c r="A13" s="21">
        <v>11</v>
      </c>
      <c r="B13" s="8" t="s">
        <v>29</v>
      </c>
      <c r="C13" s="4">
        <v>4575.79</v>
      </c>
      <c r="I13" s="17"/>
      <c r="J13" s="17" t="s">
        <v>10</v>
      </c>
      <c r="K13" s="18">
        <v>210750.68</v>
      </c>
    </row>
    <row r="14" spans="1:11">
      <c r="A14" s="21">
        <v>12</v>
      </c>
      <c r="B14" s="8" t="s">
        <v>30</v>
      </c>
      <c r="C14" s="4">
        <v>6269.84</v>
      </c>
      <c r="I14" s="17"/>
      <c r="J14" s="17" t="s">
        <v>12</v>
      </c>
      <c r="K14" s="18">
        <v>157184.24</v>
      </c>
    </row>
    <row r="15" spans="1:11">
      <c r="A15" s="188">
        <v>13</v>
      </c>
      <c r="B15" s="189" t="s">
        <v>31</v>
      </c>
      <c r="C15" s="190">
        <v>3518.73</v>
      </c>
      <c r="I15" s="10">
        <v>7</v>
      </c>
      <c r="J15" s="10" t="s">
        <v>13</v>
      </c>
      <c r="K15" s="14">
        <f>SUM(K16:K17)</f>
        <v>344698.19999999995</v>
      </c>
    </row>
    <row r="16" spans="1:11">
      <c r="A16" s="188">
        <v>14</v>
      </c>
      <c r="B16" s="191" t="s">
        <v>18</v>
      </c>
      <c r="C16" s="190">
        <v>11.66</v>
      </c>
      <c r="I16" s="17"/>
      <c r="J16" s="17" t="s">
        <v>10</v>
      </c>
      <c r="K16" s="18">
        <v>183584.24</v>
      </c>
    </row>
    <row r="17" spans="1:22" ht="15" customHeight="1">
      <c r="A17" s="21">
        <v>15</v>
      </c>
      <c r="B17" s="24" t="s">
        <v>32</v>
      </c>
      <c r="C17" s="4">
        <v>5973.81</v>
      </c>
      <c r="I17" s="17"/>
      <c r="J17" s="17" t="s">
        <v>12</v>
      </c>
      <c r="K17" s="18">
        <v>161113.96</v>
      </c>
    </row>
    <row r="18" spans="1:22">
      <c r="A18" s="21">
        <v>16</v>
      </c>
      <c r="B18" s="24" t="s">
        <v>33</v>
      </c>
      <c r="C18" s="4">
        <v>3428.41</v>
      </c>
      <c r="I18" s="34"/>
      <c r="J18" s="35" t="s">
        <v>16</v>
      </c>
      <c r="K18" s="25">
        <f>K7+K8+K9+K10+K11+K13-K16+K14-K17</f>
        <v>229743.11000000002</v>
      </c>
    </row>
    <row r="19" spans="1:22">
      <c r="A19" s="2">
        <v>17</v>
      </c>
      <c r="B19" s="23" t="s">
        <v>34</v>
      </c>
      <c r="C19" s="4">
        <v>2119.21</v>
      </c>
      <c r="I19" s="33"/>
      <c r="J19" s="31" t="s">
        <v>17</v>
      </c>
      <c r="K19" s="32">
        <f>K18+K15</f>
        <v>574441.30999999994</v>
      </c>
    </row>
    <row r="20" spans="1:22" ht="15" customHeight="1">
      <c r="A20" s="2">
        <v>18</v>
      </c>
      <c r="B20" s="23" t="s">
        <v>35</v>
      </c>
      <c r="C20" s="4">
        <v>1075.07</v>
      </c>
      <c r="I20" s="316"/>
      <c r="J20" s="316"/>
      <c r="K20" s="316"/>
    </row>
    <row r="21" spans="1:22">
      <c r="A21" s="547" t="s">
        <v>16</v>
      </c>
      <c r="B21" s="548"/>
      <c r="C21" s="25">
        <f>SUM(C3:C20)</f>
        <v>229743.09000000003</v>
      </c>
      <c r="D21" s="389"/>
      <c r="I21" s="316"/>
      <c r="J21" s="316"/>
      <c r="K21" s="316"/>
    </row>
    <row r="22" spans="1:22" ht="15" customHeight="1">
      <c r="A22"/>
      <c r="B22" s="389" t="s">
        <v>38</v>
      </c>
      <c r="C22" s="389"/>
    </row>
    <row r="23" spans="1:22" ht="15" customHeight="1">
      <c r="A23"/>
      <c r="B23"/>
      <c r="C23"/>
      <c r="N23" s="338" t="s">
        <v>255</v>
      </c>
    </row>
    <row r="24" spans="1:22" s="316" customFormat="1" ht="60">
      <c r="A24"/>
      <c r="B24"/>
      <c r="C24"/>
      <c r="H24"/>
      <c r="I24" s="328" t="s">
        <v>257</v>
      </c>
      <c r="J24" s="11" t="s">
        <v>260</v>
      </c>
      <c r="K24" s="329" t="s">
        <v>261</v>
      </c>
      <c r="L24" s="329" t="s">
        <v>254</v>
      </c>
      <c r="M24" s="329" t="s">
        <v>240</v>
      </c>
      <c r="N24" s="329" t="s">
        <v>256</v>
      </c>
      <c r="O24" s="328" t="s">
        <v>257</v>
      </c>
      <c r="P24" s="339" t="s">
        <v>258</v>
      </c>
      <c r="Q24" s="340" t="s">
        <v>243</v>
      </c>
      <c r="R24" s="328" t="s">
        <v>257</v>
      </c>
      <c r="S24" s="340" t="s">
        <v>259</v>
      </c>
      <c r="T24" s="328" t="s">
        <v>257</v>
      </c>
      <c r="U24" s="341" t="s">
        <v>262</v>
      </c>
    </row>
    <row r="25" spans="1:22" s="316" customFormat="1">
      <c r="A25" s="527" t="s">
        <v>37</v>
      </c>
      <c r="B25" s="527"/>
      <c r="C25" s="527"/>
      <c r="H25"/>
      <c r="I25" s="325">
        <v>1</v>
      </c>
      <c r="J25" s="3" t="s">
        <v>290</v>
      </c>
      <c r="K25" s="317">
        <v>2790.54</v>
      </c>
      <c r="L25" s="330">
        <v>951877.22228861216</v>
      </c>
      <c r="M25" s="331">
        <v>4290118.5213725707</v>
      </c>
      <c r="N25" s="332">
        <f t="shared" ref="N25:N41" si="0">M25/L25</f>
        <v>4.5070082789225454</v>
      </c>
      <c r="O25" s="325">
        <v>1</v>
      </c>
      <c r="P25" s="317">
        <v>2790.54</v>
      </c>
      <c r="Q25" s="333">
        <f t="shared" ref="Q25:Q41" si="1">P25/P$42</f>
        <v>1.2146350081736951E-2</v>
      </c>
      <c r="R25" s="325">
        <v>1</v>
      </c>
      <c r="S25" s="334">
        <f t="shared" ref="S25:S41" si="2">Q25*P$42</f>
        <v>2790.54</v>
      </c>
      <c r="T25" s="325">
        <v>1</v>
      </c>
      <c r="U25" s="334">
        <f t="shared" ref="U25:U41" si="3">S25*N25</f>
        <v>12576.98688266452</v>
      </c>
      <c r="V25" s="276" t="s">
        <v>246</v>
      </c>
    </row>
    <row r="26" spans="1:22" s="316" customFormat="1">
      <c r="A26" s="544" t="s">
        <v>252</v>
      </c>
      <c r="B26" s="544"/>
      <c r="C26" s="503" t="s">
        <v>36</v>
      </c>
      <c r="H26"/>
      <c r="I26" s="325">
        <v>2</v>
      </c>
      <c r="J26" s="3" t="s">
        <v>4</v>
      </c>
      <c r="K26" s="317">
        <v>5150.3999999999996</v>
      </c>
      <c r="L26" s="330">
        <v>2482342.4703859095</v>
      </c>
      <c r="M26" s="331">
        <v>2359558.3372230954</v>
      </c>
      <c r="N26" s="332">
        <f t="shared" si="0"/>
        <v>0.95053698890156524</v>
      </c>
      <c r="O26" s="325">
        <v>2</v>
      </c>
      <c r="P26" s="317">
        <v>5150.3999999999996</v>
      </c>
      <c r="Q26" s="333">
        <f t="shared" si="1"/>
        <v>2.2418084478623489E-2</v>
      </c>
      <c r="R26" s="325">
        <v>2</v>
      </c>
      <c r="S26" s="334">
        <f t="shared" si="2"/>
        <v>5150.3999999999996</v>
      </c>
      <c r="T26" s="325">
        <v>2</v>
      </c>
      <c r="U26" s="334">
        <f t="shared" si="3"/>
        <v>4895.6457076386214</v>
      </c>
      <c r="V26" s="276" t="s">
        <v>248</v>
      </c>
    </row>
    <row r="27" spans="1:22" s="316" customFormat="1">
      <c r="A27" s="342">
        <v>1</v>
      </c>
      <c r="B27" s="3" t="s">
        <v>20</v>
      </c>
      <c r="C27" s="4">
        <v>2790.54</v>
      </c>
      <c r="H27"/>
      <c r="I27" s="326">
        <v>3</v>
      </c>
      <c r="J27" s="3" t="s">
        <v>21</v>
      </c>
      <c r="K27" s="317">
        <v>33209.78</v>
      </c>
      <c r="L27" s="330">
        <v>5936974.3349967003</v>
      </c>
      <c r="M27" s="331">
        <v>8298082.6224613739</v>
      </c>
      <c r="N27" s="332">
        <f t="shared" si="0"/>
        <v>1.3976955523534338</v>
      </c>
      <c r="O27" s="326">
        <v>3</v>
      </c>
      <c r="P27" s="317">
        <v>33209.78</v>
      </c>
      <c r="Q27" s="333">
        <f t="shared" si="1"/>
        <v>0.14455181220031468</v>
      </c>
      <c r="R27" s="326">
        <v>3</v>
      </c>
      <c r="S27" s="334">
        <f t="shared" si="2"/>
        <v>33209.78</v>
      </c>
      <c r="T27" s="326">
        <v>3</v>
      </c>
      <c r="U27" s="334">
        <f t="shared" si="3"/>
        <v>46417.161800636015</v>
      </c>
    </row>
    <row r="28" spans="1:22" s="316" customFormat="1">
      <c r="A28" s="343">
        <v>2</v>
      </c>
      <c r="B28" s="3" t="s">
        <v>4</v>
      </c>
      <c r="C28" s="4">
        <v>5150.3999999999996</v>
      </c>
      <c r="H28"/>
      <c r="I28" s="325">
        <v>4</v>
      </c>
      <c r="J28" s="335" t="s">
        <v>22</v>
      </c>
      <c r="K28" s="317">
        <v>84434.95</v>
      </c>
      <c r="L28" s="330">
        <v>33488733.736489728</v>
      </c>
      <c r="M28" s="331">
        <v>64468083.300380901</v>
      </c>
      <c r="N28" s="332">
        <f t="shared" si="0"/>
        <v>1.92506780959997</v>
      </c>
      <c r="O28" s="325">
        <v>4</v>
      </c>
      <c r="P28" s="317">
        <v>84434.95</v>
      </c>
      <c r="Q28" s="333">
        <f t="shared" si="1"/>
        <v>0.36751899698049673</v>
      </c>
      <c r="R28" s="325">
        <v>4</v>
      </c>
      <c r="S28" s="334">
        <f t="shared" si="2"/>
        <v>84434.95</v>
      </c>
      <c r="T28" s="325">
        <v>4</v>
      </c>
      <c r="U28" s="334">
        <f t="shared" si="3"/>
        <v>162543.00425018297</v>
      </c>
    </row>
    <row r="29" spans="1:22" s="316" customFormat="1" ht="15.75">
      <c r="A29" s="342">
        <v>3</v>
      </c>
      <c r="B29" s="3" t="s">
        <v>21</v>
      </c>
      <c r="C29" s="317">
        <v>33209.78</v>
      </c>
      <c r="H29" s="15">
        <f>K7/K$19</f>
        <v>0.1610728866278785</v>
      </c>
      <c r="I29" s="325">
        <v>5</v>
      </c>
      <c r="J29" s="3" t="s">
        <v>23</v>
      </c>
      <c r="K29" s="318">
        <v>2689.97</v>
      </c>
      <c r="L29" s="330">
        <v>361360.73862596886</v>
      </c>
      <c r="M29" s="331">
        <v>413219.39082233387</v>
      </c>
      <c r="N29" s="332">
        <f t="shared" si="0"/>
        <v>1.1435093707012869</v>
      </c>
      <c r="O29" s="325">
        <v>5</v>
      </c>
      <c r="P29" s="318">
        <v>2689.97</v>
      </c>
      <c r="Q29" s="333">
        <f t="shared" si="1"/>
        <v>1.1708600245604774E-2</v>
      </c>
      <c r="R29" s="325">
        <v>5</v>
      </c>
      <c r="S29" s="334">
        <f t="shared" si="2"/>
        <v>2689.97</v>
      </c>
      <c r="T29" s="325">
        <v>5</v>
      </c>
      <c r="U29" s="334">
        <f t="shared" si="3"/>
        <v>3076.0059019053406</v>
      </c>
    </row>
    <row r="30" spans="1:22" s="316" customFormat="1">
      <c r="A30" s="344">
        <v>4</v>
      </c>
      <c r="B30" s="6" t="s">
        <v>22</v>
      </c>
      <c r="C30" s="317">
        <v>84434.95</v>
      </c>
      <c r="H30" s="15">
        <f>K8/K$19</f>
        <v>9.688021914719191E-4</v>
      </c>
      <c r="I30" s="326">
        <v>6</v>
      </c>
      <c r="J30" s="3" t="s">
        <v>24</v>
      </c>
      <c r="K30" s="317">
        <v>284.13</v>
      </c>
      <c r="L30" s="330">
        <v>42366.800530319342</v>
      </c>
      <c r="M30" s="331">
        <v>31175.606820988622</v>
      </c>
      <c r="N30" s="332">
        <f t="shared" si="0"/>
        <v>0.7358499209464292</v>
      </c>
      <c r="O30" s="326">
        <v>6</v>
      </c>
      <c r="P30" s="317">
        <v>284.13</v>
      </c>
      <c r="Q30" s="333">
        <f t="shared" si="1"/>
        <v>1.23672925266218E-3</v>
      </c>
      <c r="R30" s="326">
        <v>6</v>
      </c>
      <c r="S30" s="334">
        <f t="shared" si="2"/>
        <v>284.13</v>
      </c>
      <c r="T30" s="326">
        <v>6</v>
      </c>
      <c r="U30" s="334">
        <f t="shared" si="3"/>
        <v>209.07703803850893</v>
      </c>
    </row>
    <row r="31" spans="1:22" s="316" customFormat="1" ht="15.75">
      <c r="A31" s="345">
        <v>5</v>
      </c>
      <c r="B31" s="13" t="s">
        <v>23</v>
      </c>
      <c r="C31" s="318">
        <v>2689.97</v>
      </c>
      <c r="H31" s="15">
        <f>K9/K$19</f>
        <v>2.5978389332758818E-2</v>
      </c>
      <c r="I31" s="326">
        <v>7</v>
      </c>
      <c r="J31" s="336" t="s">
        <v>25</v>
      </c>
      <c r="K31" s="317">
        <v>41409.19</v>
      </c>
      <c r="L31" s="330">
        <v>5275841.9621740412</v>
      </c>
      <c r="M31" s="331">
        <v>7462779.3516829461</v>
      </c>
      <c r="N31" s="332">
        <f t="shared" si="0"/>
        <v>1.4145191241869048</v>
      </c>
      <c r="O31" s="326">
        <v>7</v>
      </c>
      <c r="P31" s="317">
        <v>41409.19</v>
      </c>
      <c r="Q31" s="333">
        <f t="shared" si="1"/>
        <v>0.18024128603824383</v>
      </c>
      <c r="R31" s="326">
        <v>7</v>
      </c>
      <c r="S31" s="334">
        <f t="shared" si="2"/>
        <v>41409.19</v>
      </c>
      <c r="T31" s="326">
        <v>7</v>
      </c>
      <c r="U31" s="334">
        <f t="shared" si="3"/>
        <v>58574.091172089138</v>
      </c>
    </row>
    <row r="32" spans="1:22" s="472" customFormat="1">
      <c r="A32" s="343">
        <v>6</v>
      </c>
      <c r="B32" s="13" t="s">
        <v>24</v>
      </c>
      <c r="C32" s="317">
        <v>284.13</v>
      </c>
      <c r="H32" s="15">
        <f>K10/K$19</f>
        <v>0.17081022602639773</v>
      </c>
      <c r="I32" s="326">
        <v>8</v>
      </c>
      <c r="J32" s="336" t="s">
        <v>26</v>
      </c>
      <c r="K32" s="317">
        <v>20233.11</v>
      </c>
      <c r="L32" s="330">
        <v>11745662.464572215</v>
      </c>
      <c r="M32" s="331">
        <v>13214971.945097152</v>
      </c>
      <c r="N32" s="332">
        <f t="shared" si="0"/>
        <v>1.1250937939819685</v>
      </c>
      <c r="O32" s="326">
        <v>8</v>
      </c>
      <c r="P32" s="317">
        <v>20233.11</v>
      </c>
      <c r="Q32" s="333">
        <f t="shared" si="1"/>
        <v>8.8068415898819849E-2</v>
      </c>
      <c r="R32" s="326">
        <v>8</v>
      </c>
      <c r="S32" s="334">
        <f t="shared" si="2"/>
        <v>20233.11</v>
      </c>
      <c r="T32" s="326">
        <v>8</v>
      </c>
      <c r="U32" s="334">
        <f t="shared" si="3"/>
        <v>22764.146493954508</v>
      </c>
    </row>
    <row r="33" spans="1:21" s="472" customFormat="1">
      <c r="A33" s="346">
        <v>7</v>
      </c>
      <c r="B33" s="319" t="s">
        <v>25</v>
      </c>
      <c r="C33" s="317">
        <v>41409.19</v>
      </c>
      <c r="H33" s="15"/>
      <c r="I33" s="327">
        <v>10</v>
      </c>
      <c r="J33" s="320" t="s">
        <v>28</v>
      </c>
      <c r="K33" s="321">
        <v>5061.47</v>
      </c>
      <c r="L33" s="473">
        <v>2910352.167232635</v>
      </c>
      <c r="M33" s="474">
        <v>3553467.2573805656</v>
      </c>
      <c r="N33" s="332">
        <f t="shared" si="0"/>
        <v>1.2209750068698557</v>
      </c>
      <c r="O33" s="327">
        <v>10</v>
      </c>
      <c r="P33" s="321">
        <v>5061.47</v>
      </c>
      <c r="Q33" s="476">
        <f t="shared" si="1"/>
        <v>2.2030999931271056E-2</v>
      </c>
      <c r="R33" s="327">
        <v>10</v>
      </c>
      <c r="S33" s="477">
        <f t="shared" si="2"/>
        <v>5061.47</v>
      </c>
      <c r="T33" s="327">
        <v>10</v>
      </c>
      <c r="U33" s="334">
        <f t="shared" si="3"/>
        <v>6179.9283680215685</v>
      </c>
    </row>
    <row r="34" spans="1:21" s="316" customFormat="1">
      <c r="A34" s="346">
        <v>8</v>
      </c>
      <c r="B34" s="471" t="s">
        <v>26</v>
      </c>
      <c r="C34" s="321">
        <v>20233.11</v>
      </c>
      <c r="H34" s="15">
        <f>K12/K$19</f>
        <v>0.64050915836815425</v>
      </c>
      <c r="I34" s="478">
        <v>9</v>
      </c>
      <c r="J34" s="479" t="s">
        <v>27</v>
      </c>
      <c r="K34" s="321">
        <v>7507.03</v>
      </c>
      <c r="L34" s="473">
        <v>2434405.8415122936</v>
      </c>
      <c r="M34" s="474">
        <v>7527848.4885572549</v>
      </c>
      <c r="N34" s="475">
        <f t="shared" si="0"/>
        <v>3.0922734246648167</v>
      </c>
      <c r="O34" s="478">
        <v>9</v>
      </c>
      <c r="P34" s="321">
        <v>7507.03</v>
      </c>
      <c r="Q34" s="476">
        <f t="shared" si="1"/>
        <v>3.2675759693142452E-2</v>
      </c>
      <c r="R34" s="478">
        <v>9</v>
      </c>
      <c r="S34" s="477">
        <f t="shared" si="2"/>
        <v>7507.03</v>
      </c>
      <c r="T34" s="478">
        <v>9</v>
      </c>
      <c r="U34" s="334">
        <f t="shared" si="3"/>
        <v>23213.789367161517</v>
      </c>
    </row>
    <row r="35" spans="1:21" s="316" customFormat="1">
      <c r="A35" s="345">
        <v>9</v>
      </c>
      <c r="B35" s="19" t="s">
        <v>27</v>
      </c>
      <c r="C35" s="317">
        <v>7507.03</v>
      </c>
      <c r="H35"/>
      <c r="I35" s="326">
        <v>11</v>
      </c>
      <c r="J35" s="3" t="s">
        <v>29</v>
      </c>
      <c r="K35" s="317">
        <v>4575.79</v>
      </c>
      <c r="L35" s="330">
        <v>332782.31853383232</v>
      </c>
      <c r="M35" s="331">
        <v>229935.28405332941</v>
      </c>
      <c r="N35" s="332">
        <f t="shared" si="0"/>
        <v>0.69094801991396371</v>
      </c>
      <c r="O35" s="326">
        <v>11</v>
      </c>
      <c r="P35" s="317">
        <v>4575.79</v>
      </c>
      <c r="Q35" s="333">
        <f t="shared" si="1"/>
        <v>1.9916986404248327E-2</v>
      </c>
      <c r="R35" s="326">
        <v>11</v>
      </c>
      <c r="S35" s="334">
        <f t="shared" si="2"/>
        <v>4575.79</v>
      </c>
      <c r="T35" s="326">
        <v>11</v>
      </c>
      <c r="U35" s="334">
        <f t="shared" si="3"/>
        <v>3161.6330400421161</v>
      </c>
    </row>
    <row r="36" spans="1:21" s="316" customFormat="1">
      <c r="A36" s="345">
        <v>10</v>
      </c>
      <c r="B36" s="13" t="s">
        <v>28</v>
      </c>
      <c r="C36" s="317">
        <v>5061.47</v>
      </c>
      <c r="H36" s="15"/>
      <c r="I36" s="326">
        <v>12</v>
      </c>
      <c r="J36" s="3" t="s">
        <v>30</v>
      </c>
      <c r="K36" s="317">
        <v>6269.84</v>
      </c>
      <c r="L36" s="330">
        <v>2615661.3844548888</v>
      </c>
      <c r="M36" s="331">
        <v>4383592.6093161106</v>
      </c>
      <c r="N36" s="332">
        <f t="shared" si="0"/>
        <v>1.6759021773109457</v>
      </c>
      <c r="O36" s="326">
        <v>12</v>
      </c>
      <c r="P36" s="317">
        <v>6269.84</v>
      </c>
      <c r="Q36" s="333">
        <f t="shared" si="1"/>
        <v>2.7290657577557609E-2</v>
      </c>
      <c r="R36" s="326">
        <v>12</v>
      </c>
      <c r="S36" s="334">
        <f t="shared" si="2"/>
        <v>6269.84</v>
      </c>
      <c r="T36" s="326">
        <v>12</v>
      </c>
      <c r="U36" s="334">
        <f t="shared" si="3"/>
        <v>10507.638507391261</v>
      </c>
    </row>
    <row r="37" spans="1:21" s="316" customFormat="1">
      <c r="A37" s="345">
        <v>11</v>
      </c>
      <c r="B37" s="13" t="s">
        <v>29</v>
      </c>
      <c r="C37" s="317">
        <v>4575.79</v>
      </c>
      <c r="H37" s="15">
        <f>K15/K$19</f>
        <v>0.6000581678222271</v>
      </c>
      <c r="I37" s="327" t="s">
        <v>286</v>
      </c>
      <c r="J37" s="320" t="s">
        <v>253</v>
      </c>
      <c r="K37" s="321">
        <v>3530.39</v>
      </c>
      <c r="L37" s="330">
        <v>1102115.7598056169</v>
      </c>
      <c r="M37" s="331">
        <v>5170935.3930036556</v>
      </c>
      <c r="N37" s="332">
        <f t="shared" si="0"/>
        <v>4.6918260146426611</v>
      </c>
      <c r="O37" s="327" t="s">
        <v>286</v>
      </c>
      <c r="P37" s="321">
        <v>3530.39</v>
      </c>
      <c r="Q37" s="333">
        <f t="shared" si="1"/>
        <v>1.5366686327758538E-2</v>
      </c>
      <c r="R37" s="327" t="s">
        <v>286</v>
      </c>
      <c r="S37" s="334">
        <f t="shared" si="2"/>
        <v>3530.39</v>
      </c>
      <c r="T37" s="327" t="s">
        <v>286</v>
      </c>
      <c r="U37" s="334">
        <f t="shared" si="3"/>
        <v>16563.975643834303</v>
      </c>
    </row>
    <row r="38" spans="1:21" s="316" customFormat="1" ht="30">
      <c r="A38" s="346" t="s">
        <v>201</v>
      </c>
      <c r="B38" s="13" t="s">
        <v>30</v>
      </c>
      <c r="C38" s="317">
        <v>6269.84</v>
      </c>
      <c r="H38"/>
      <c r="I38" s="326">
        <v>15</v>
      </c>
      <c r="J38" s="337" t="s">
        <v>32</v>
      </c>
      <c r="K38" s="317">
        <v>5973.81</v>
      </c>
      <c r="L38" s="330">
        <v>1006967.3529058355</v>
      </c>
      <c r="M38" s="331">
        <v>1872813.9574888756</v>
      </c>
      <c r="N38" s="332">
        <f t="shared" si="0"/>
        <v>1.8598556865666409</v>
      </c>
      <c r="O38" s="326">
        <v>15</v>
      </c>
      <c r="P38" s="317">
        <v>5973.81</v>
      </c>
      <c r="Q38" s="333">
        <f t="shared" si="1"/>
        <v>2.6002131337225419E-2</v>
      </c>
      <c r="R38" s="326">
        <v>15</v>
      </c>
      <c r="S38" s="334">
        <f t="shared" si="2"/>
        <v>5973.81</v>
      </c>
      <c r="T38" s="326">
        <v>15</v>
      </c>
      <c r="U38" s="334">
        <f t="shared" si="3"/>
        <v>11110.424498968667</v>
      </c>
    </row>
    <row r="39" spans="1:21" s="316" customFormat="1">
      <c r="A39" s="345">
        <v>14</v>
      </c>
      <c r="B39" s="320" t="s">
        <v>253</v>
      </c>
      <c r="C39" s="321">
        <f>C15+C16</f>
        <v>3530.39</v>
      </c>
      <c r="H39" s="15"/>
      <c r="I39" s="325">
        <v>17</v>
      </c>
      <c r="J39" s="3" t="s">
        <v>34</v>
      </c>
      <c r="K39" s="317">
        <v>2119.21</v>
      </c>
      <c r="L39" s="330">
        <v>183420.32687814106</v>
      </c>
      <c r="M39" s="331">
        <v>143390.63402984914</v>
      </c>
      <c r="N39" s="332">
        <f t="shared" si="0"/>
        <v>0.78175977804855601</v>
      </c>
      <c r="O39" s="325">
        <v>17</v>
      </c>
      <c r="P39" s="317">
        <v>2119.21</v>
      </c>
      <c r="Q39" s="333">
        <f t="shared" si="1"/>
        <v>9.2242600201816721E-3</v>
      </c>
      <c r="R39" s="325">
        <v>17</v>
      </c>
      <c r="S39" s="334">
        <f t="shared" si="2"/>
        <v>2119.21</v>
      </c>
      <c r="T39" s="325">
        <v>17</v>
      </c>
      <c r="U39" s="334">
        <f t="shared" si="3"/>
        <v>1656.7131392382805</v>
      </c>
    </row>
    <row r="40" spans="1:21" s="316" customFormat="1" ht="30">
      <c r="A40" s="345">
        <v>15</v>
      </c>
      <c r="B40" s="24" t="s">
        <v>32</v>
      </c>
      <c r="C40" s="317">
        <v>5973.81</v>
      </c>
      <c r="H40"/>
      <c r="I40" s="326">
        <v>16</v>
      </c>
      <c r="J40" s="337" t="s">
        <v>33</v>
      </c>
      <c r="K40" s="317">
        <v>3428.41</v>
      </c>
      <c r="L40" s="330">
        <v>225937.94336625494</v>
      </c>
      <c r="M40" s="331">
        <v>2495160.8677060613</v>
      </c>
      <c r="N40" s="332">
        <f t="shared" si="0"/>
        <v>11.04356723147338</v>
      </c>
      <c r="O40" s="326">
        <v>16</v>
      </c>
      <c r="P40" s="317">
        <v>3428.41</v>
      </c>
      <c r="Q40" s="333">
        <f t="shared" si="1"/>
        <v>1.4922799201490672E-2</v>
      </c>
      <c r="R40" s="326">
        <v>16</v>
      </c>
      <c r="S40" s="334">
        <f t="shared" si="2"/>
        <v>3428.41</v>
      </c>
      <c r="T40" s="326">
        <v>16</v>
      </c>
      <c r="U40" s="334">
        <f t="shared" si="3"/>
        <v>37861.876332055654</v>
      </c>
    </row>
    <row r="41" spans="1:21" s="316" customFormat="1">
      <c r="A41" s="342">
        <v>16</v>
      </c>
      <c r="B41" s="24" t="s">
        <v>33</v>
      </c>
      <c r="C41" s="317">
        <v>3428.41</v>
      </c>
      <c r="H41"/>
      <c r="I41" s="325">
        <v>18</v>
      </c>
      <c r="J41" s="3" t="s">
        <v>35</v>
      </c>
      <c r="K41" s="317">
        <v>1075.07</v>
      </c>
      <c r="L41" s="330">
        <v>517711.48764433683</v>
      </c>
      <c r="M41" s="331">
        <v>1018744.3520721198</v>
      </c>
      <c r="N41" s="332">
        <f t="shared" si="0"/>
        <v>1.9677839421867109</v>
      </c>
      <c r="O41" s="325">
        <v>18</v>
      </c>
      <c r="P41" s="317">
        <v>1075.07</v>
      </c>
      <c r="Q41" s="333">
        <f t="shared" si="1"/>
        <v>4.6794443306216512E-3</v>
      </c>
      <c r="R41" s="325">
        <v>18</v>
      </c>
      <c r="S41" s="334">
        <f t="shared" si="2"/>
        <v>1075.07</v>
      </c>
      <c r="T41" s="325">
        <v>18</v>
      </c>
      <c r="U41" s="334">
        <f t="shared" si="3"/>
        <v>2115.5054827266672</v>
      </c>
    </row>
    <row r="42" spans="1:21" s="316" customFormat="1">
      <c r="A42" s="342">
        <v>17</v>
      </c>
      <c r="B42" s="3" t="s">
        <v>34</v>
      </c>
      <c r="C42" s="317">
        <v>2119.21</v>
      </c>
      <c r="L42" s="324">
        <f>SUM(L25:L41)</f>
        <v>71614514.312397331</v>
      </c>
      <c r="M42" s="324">
        <f>SUM(M25:M41)</f>
        <v>126933877.91946916</v>
      </c>
      <c r="N42" s="324"/>
      <c r="P42" s="323">
        <f>SUM(P25:P41)</f>
        <v>229743.09000000003</v>
      </c>
      <c r="S42" s="324">
        <f>SUM(S25:S41)</f>
        <v>229743.09000000003</v>
      </c>
    </row>
    <row r="43" spans="1:21" s="316" customFormat="1">
      <c r="A43" s="342">
        <v>18</v>
      </c>
      <c r="B43" s="3" t="s">
        <v>35</v>
      </c>
      <c r="C43" s="317">
        <v>1075.07</v>
      </c>
    </row>
    <row r="44" spans="1:21">
      <c r="A44" s="545" t="s">
        <v>16</v>
      </c>
      <c r="B44" s="546"/>
      <c r="C44" s="322">
        <f>SUM(C27:C43)</f>
        <v>229743.09000000003</v>
      </c>
      <c r="D44" s="389"/>
      <c r="K44" s="496" t="s">
        <v>289</v>
      </c>
      <c r="L44" s="273">
        <v>71614514.312397331</v>
      </c>
      <c r="M44" s="273">
        <v>126933877.91946916</v>
      </c>
      <c r="N44" s="273"/>
      <c r="O44" s="273"/>
      <c r="P44" s="273">
        <v>229743.09000000003</v>
      </c>
    </row>
    <row r="45" spans="1:21">
      <c r="A45"/>
      <c r="B45" s="389" t="s">
        <v>38</v>
      </c>
      <c r="C45" s="389"/>
    </row>
    <row r="49" spans="11:28">
      <c r="M49">
        <v>3434219.6926745214</v>
      </c>
      <c r="N49">
        <v>5936974.3349967003</v>
      </c>
      <c r="O49">
        <v>33488733.736489728</v>
      </c>
      <c r="P49">
        <v>361360.73862596886</v>
      </c>
      <c r="Q49">
        <v>42366.800530319342</v>
      </c>
      <c r="R49">
        <v>5275841.9621740412</v>
      </c>
      <c r="S49">
        <v>11745662.464572215</v>
      </c>
      <c r="T49">
        <v>2434405.8415122936</v>
      </c>
      <c r="U49">
        <v>2910352.167232635</v>
      </c>
      <c r="V49">
        <v>332782.31853383232</v>
      </c>
      <c r="W49">
        <v>2615661.3844548888</v>
      </c>
      <c r="X49">
        <v>1102115.7598056169</v>
      </c>
      <c r="Y49">
        <v>1006967.3529058355</v>
      </c>
      <c r="Z49">
        <v>183420.32687814106</v>
      </c>
      <c r="AA49">
        <v>225937.94336625494</v>
      </c>
      <c r="AB49">
        <v>517711.48764433683</v>
      </c>
    </row>
    <row r="55" spans="11:28">
      <c r="K55" s="495">
        <v>951877.22228861216</v>
      </c>
      <c r="L55" s="495">
        <v>2482342.4703859095</v>
      </c>
      <c r="M55" s="495">
        <v>5936974.3349967003</v>
      </c>
      <c r="N55" s="495">
        <v>33488733.736489728</v>
      </c>
      <c r="O55" s="495">
        <v>361360.73862596886</v>
      </c>
      <c r="P55" s="495">
        <v>42366.800530319342</v>
      </c>
      <c r="Q55" s="495">
        <v>5275841.9621740412</v>
      </c>
      <c r="R55" s="495">
        <v>11745662.464572215</v>
      </c>
      <c r="S55" s="495">
        <v>2434405.8415122936</v>
      </c>
      <c r="T55" s="495">
        <v>2910352.167232635</v>
      </c>
      <c r="U55" s="495">
        <v>332782.31853383232</v>
      </c>
      <c r="V55" s="495">
        <v>2615661.3844548888</v>
      </c>
      <c r="W55" s="495">
        <v>1102115.7598056169</v>
      </c>
      <c r="X55" s="495">
        <v>1006967.3529058355</v>
      </c>
      <c r="Y55" s="495">
        <v>183420.32687814106</v>
      </c>
      <c r="Z55" s="495">
        <v>225937.94336625494</v>
      </c>
      <c r="AA55" s="495">
        <v>517711.48764433683</v>
      </c>
    </row>
    <row r="57" spans="11:28">
      <c r="K57" s="495">
        <v>951877.22228861216</v>
      </c>
    </row>
    <row r="58" spans="11:28">
      <c r="K58" s="495">
        <v>2482342.4703859095</v>
      </c>
    </row>
    <row r="59" spans="11:28">
      <c r="K59" s="495">
        <v>5936974.3349967003</v>
      </c>
    </row>
    <row r="60" spans="11:28">
      <c r="K60" s="495">
        <v>33488733.736489728</v>
      </c>
    </row>
    <row r="61" spans="11:28">
      <c r="K61" s="495">
        <v>361360.73862596886</v>
      </c>
    </row>
    <row r="62" spans="11:28">
      <c r="K62" s="495">
        <v>42366.800530319342</v>
      </c>
    </row>
    <row r="63" spans="11:28">
      <c r="K63" s="495">
        <v>5275841.9621740412</v>
      </c>
    </row>
    <row r="64" spans="11:28">
      <c r="K64" s="495">
        <v>11745662.464572215</v>
      </c>
    </row>
    <row r="65" spans="11:11">
      <c r="K65" s="495">
        <v>2434405.8415122936</v>
      </c>
    </row>
    <row r="66" spans="11:11">
      <c r="K66" s="495">
        <v>2910352.167232635</v>
      </c>
    </row>
    <row r="67" spans="11:11">
      <c r="K67" s="495">
        <v>332782.31853383232</v>
      </c>
    </row>
    <row r="68" spans="11:11">
      <c r="K68" s="495">
        <v>2615661.3844548888</v>
      </c>
    </row>
    <row r="69" spans="11:11">
      <c r="K69" s="495">
        <v>1102115.7598056169</v>
      </c>
    </row>
    <row r="70" spans="11:11">
      <c r="K70" s="495">
        <v>1006967.3529058355</v>
      </c>
    </row>
    <row r="71" spans="11:11">
      <c r="K71" s="495">
        <v>183420.32687814106</v>
      </c>
    </row>
    <row r="72" spans="11:11">
      <c r="K72" s="495">
        <v>225937.94336625494</v>
      </c>
    </row>
    <row r="73" spans="11:11">
      <c r="K73" s="495">
        <v>517711.48764433683</v>
      </c>
    </row>
  </sheetData>
  <mergeCells count="9">
    <mergeCell ref="A26:B26"/>
    <mergeCell ref="A44:B44"/>
    <mergeCell ref="A1:C1"/>
    <mergeCell ref="A2:B2"/>
    <mergeCell ref="I2:K2"/>
    <mergeCell ref="I3:K3"/>
    <mergeCell ref="I4:K4"/>
    <mergeCell ref="A21:B21"/>
    <mergeCell ref="A25:C25"/>
  </mergeCells>
  <pageMargins left="0.45" right="0.2" top="0.75" bottom="0.75" header="0.3" footer="0.3"/>
  <pageSetup paperSize="9" scale="5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83"/>
  <sheetViews>
    <sheetView topLeftCell="B100" workbookViewId="0">
      <selection activeCell="F114" sqref="F114"/>
    </sheetView>
  </sheetViews>
  <sheetFormatPr defaultRowHeight="15"/>
  <cols>
    <col min="1" max="1" width="3.28515625" style="138" hidden="1" customWidth="1"/>
    <col min="2" max="2" width="42.85546875" style="36" customWidth="1"/>
    <col min="3" max="3" width="5.7109375" style="138" bestFit="1" customWidth="1"/>
    <col min="4" max="4" width="10.85546875" style="161" bestFit="1" customWidth="1"/>
    <col min="5" max="5" width="10.85546875" style="161" customWidth="1"/>
    <col min="6" max="6" width="11" style="161" customWidth="1"/>
    <col min="7" max="7" width="11.5703125" style="161" bestFit="1" customWidth="1"/>
    <col min="8" max="8" width="11" style="161" customWidth="1"/>
    <col min="9" max="9" width="9.7109375" style="161" customWidth="1"/>
    <col min="10" max="10" width="11.28515625" style="161" bestFit="1" customWidth="1"/>
    <col min="11" max="11" width="11.85546875" style="161" bestFit="1" customWidth="1"/>
    <col min="12" max="12" width="12" style="161" customWidth="1"/>
    <col min="13" max="13" width="11" style="161" customWidth="1"/>
    <col min="14" max="14" width="9.7109375" style="161" customWidth="1"/>
    <col min="15" max="15" width="10.85546875" style="161" bestFit="1" customWidth="1"/>
    <col min="16" max="18" width="11" style="161" customWidth="1"/>
    <col min="19" max="20" width="9.7109375" style="161" customWidth="1"/>
    <col min="21" max="21" width="12.5703125" style="36" bestFit="1" customWidth="1"/>
    <col min="22" max="22" width="11.5703125" style="36" bestFit="1" customWidth="1"/>
    <col min="23" max="23" width="10.85546875" style="36" bestFit="1" customWidth="1"/>
    <col min="24" max="24" width="11.85546875" style="36" bestFit="1" customWidth="1"/>
    <col min="25" max="25" width="12.5703125" style="36" bestFit="1" customWidth="1"/>
    <col min="26" max="26" width="10.5703125" style="36" bestFit="1" customWidth="1"/>
    <col min="27" max="27" width="11.85546875" style="36" bestFit="1" customWidth="1"/>
    <col min="28" max="28" width="12.85546875" style="36" bestFit="1" customWidth="1"/>
    <col min="29" max="30" width="10.5703125" style="36" bestFit="1" customWidth="1"/>
    <col min="31" max="31" width="12.5703125" style="36" bestFit="1" customWidth="1"/>
    <col min="32" max="32" width="12.85546875" style="36" bestFit="1" customWidth="1"/>
    <col min="33" max="61" width="9.140625" style="187"/>
    <col min="62" max="16384" width="9.140625" style="38"/>
  </cols>
  <sheetData>
    <row r="1" spans="1:32" ht="38.25" hidden="1">
      <c r="A1" s="137" t="s">
        <v>44</v>
      </c>
      <c r="V1" s="37" t="s">
        <v>45</v>
      </c>
      <c r="W1" s="37" t="s">
        <v>46</v>
      </c>
      <c r="X1" s="37" t="s">
        <v>47</v>
      </c>
      <c r="Y1" s="37" t="s">
        <v>48</v>
      </c>
      <c r="Z1" s="37" t="s">
        <v>49</v>
      </c>
      <c r="AA1" s="37"/>
      <c r="AB1" s="37"/>
      <c r="AC1" s="37" t="s">
        <v>50</v>
      </c>
      <c r="AD1" s="37" t="s">
        <v>51</v>
      </c>
    </row>
    <row r="2" spans="1:32" hidden="1">
      <c r="V2" s="36">
        <f>-V10</f>
        <v>-46164.10170333834</v>
      </c>
    </row>
    <row r="3" spans="1:32" hidden="1">
      <c r="A3" s="537" t="s">
        <v>52</v>
      </c>
      <c r="B3" s="538"/>
      <c r="C3" s="183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0">
        <v>180</v>
      </c>
      <c r="V3" s="41">
        <v>301</v>
      </c>
      <c r="W3" s="41">
        <v>302</v>
      </c>
      <c r="X3" s="41">
        <v>303</v>
      </c>
      <c r="Y3" s="41">
        <v>304</v>
      </c>
      <c r="Z3" s="41">
        <v>305</v>
      </c>
      <c r="AA3" s="40">
        <v>309</v>
      </c>
      <c r="AB3" s="40">
        <v>310</v>
      </c>
      <c r="AC3" s="41">
        <v>409</v>
      </c>
      <c r="AD3" s="41">
        <v>509</v>
      </c>
      <c r="AE3" s="40">
        <v>600</v>
      </c>
      <c r="AF3" s="40">
        <v>700</v>
      </c>
    </row>
    <row r="4" spans="1:32" hidden="1">
      <c r="A4" s="139">
        <v>1</v>
      </c>
      <c r="B4" s="43" t="s">
        <v>0</v>
      </c>
      <c r="C4" s="153"/>
      <c r="D4" s="162"/>
      <c r="E4" s="162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44">
        <f t="shared" ref="U4:U35" si="0">SUM(F4:T4)</f>
        <v>0</v>
      </c>
      <c r="V4" s="42">
        <v>2723426.3734782301</v>
      </c>
      <c r="W4" s="42">
        <v>0</v>
      </c>
      <c r="X4" s="42">
        <v>0</v>
      </c>
      <c r="Y4" s="42">
        <v>0</v>
      </c>
      <c r="Z4" s="42">
        <v>2561.1733204278898</v>
      </c>
      <c r="AA4" s="44">
        <f>SUM(V4:Z4)</f>
        <v>2725987.5467986581</v>
      </c>
      <c r="AB4" s="44">
        <f>+U4+AA4</f>
        <v>2725987.5467986581</v>
      </c>
      <c r="AC4" s="42">
        <v>2793471.0926196883</v>
      </c>
      <c r="AD4" s="42">
        <v>22899.333569518283</v>
      </c>
      <c r="AE4" s="45" t="e">
        <f>+#REF!</f>
        <v>#REF!</v>
      </c>
      <c r="AF4" s="44" t="e">
        <f>SUM(AC4:AE4)</f>
        <v>#REF!</v>
      </c>
    </row>
    <row r="5" spans="1:32" hidden="1">
      <c r="A5" s="139">
        <v>2</v>
      </c>
      <c r="B5" s="43" t="s">
        <v>53</v>
      </c>
      <c r="C5" s="153"/>
      <c r="D5" s="162"/>
      <c r="E5" s="162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44">
        <f t="shared" si="0"/>
        <v>0</v>
      </c>
      <c r="V5" s="42">
        <v>98639.465467582006</v>
      </c>
      <c r="W5" s="42">
        <v>0</v>
      </c>
      <c r="X5" s="42">
        <v>0</v>
      </c>
      <c r="Y5" s="42">
        <v>0</v>
      </c>
      <c r="Z5" s="42">
        <v>0</v>
      </c>
      <c r="AA5" s="44">
        <f t="shared" ref="AA5:AA35" si="1">SUM(V5:Z5)</f>
        <v>98639.465467582006</v>
      </c>
      <c r="AB5" s="44">
        <f t="shared" ref="AB5:AB35" si="2">+U5+AA5</f>
        <v>98639.465467582006</v>
      </c>
      <c r="AC5" s="42">
        <v>188485.49136556243</v>
      </c>
      <c r="AD5" s="42">
        <v>44211.307706969055</v>
      </c>
      <c r="AE5" s="45" t="e">
        <f>+#REF!</f>
        <v>#REF!</v>
      </c>
      <c r="AF5" s="44" t="e">
        <f t="shared" ref="AF5:AF35" si="3">SUM(AC5:AE5)</f>
        <v>#REF!</v>
      </c>
    </row>
    <row r="6" spans="1:32" hidden="1">
      <c r="A6" s="139">
        <v>3</v>
      </c>
      <c r="B6" s="43" t="s">
        <v>54</v>
      </c>
      <c r="C6" s="153"/>
      <c r="D6" s="162"/>
      <c r="E6" s="162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44">
        <f t="shared" si="0"/>
        <v>0</v>
      </c>
      <c r="V6" s="42">
        <v>2020044.3527171556</v>
      </c>
      <c r="W6" s="42">
        <v>0</v>
      </c>
      <c r="X6" s="42">
        <v>0</v>
      </c>
      <c r="Y6" s="42">
        <v>141919.52280825144</v>
      </c>
      <c r="Z6" s="42">
        <v>1290555.1429186501</v>
      </c>
      <c r="AA6" s="44">
        <f t="shared" si="1"/>
        <v>3452519.0184440571</v>
      </c>
      <c r="AB6" s="44">
        <f t="shared" si="2"/>
        <v>3452519.0184440571</v>
      </c>
      <c r="AC6" s="42">
        <v>1505721.6934496162</v>
      </c>
      <c r="AD6" s="42">
        <v>371267.11033808067</v>
      </c>
      <c r="AE6" s="45" t="e">
        <f>+#REF!</f>
        <v>#REF!</v>
      </c>
      <c r="AF6" s="44" t="e">
        <f t="shared" si="3"/>
        <v>#REF!</v>
      </c>
    </row>
    <row r="7" spans="1:32" hidden="1">
      <c r="A7" s="139">
        <v>4</v>
      </c>
      <c r="B7" s="43" t="s">
        <v>1</v>
      </c>
      <c r="C7" s="153"/>
      <c r="D7" s="162"/>
      <c r="E7" s="162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44">
        <f t="shared" si="0"/>
        <v>0</v>
      </c>
      <c r="V7" s="42">
        <v>277328.86383010726</v>
      </c>
      <c r="W7" s="42">
        <v>0</v>
      </c>
      <c r="X7" s="42">
        <v>0</v>
      </c>
      <c r="Y7" s="42">
        <v>405.535152405318</v>
      </c>
      <c r="Z7" s="42">
        <v>758.88966989947085</v>
      </c>
      <c r="AA7" s="44">
        <f t="shared" si="1"/>
        <v>278493.28865241207</v>
      </c>
      <c r="AB7" s="44">
        <f t="shared" si="2"/>
        <v>278493.28865241207</v>
      </c>
      <c r="AC7" s="42">
        <v>376117.19053030567</v>
      </c>
      <c r="AD7" s="42">
        <v>6890.3323670187419</v>
      </c>
      <c r="AE7" s="45" t="e">
        <f>+#REF!</f>
        <v>#REF!</v>
      </c>
      <c r="AF7" s="44" t="e">
        <f t="shared" si="3"/>
        <v>#REF!</v>
      </c>
    </row>
    <row r="8" spans="1:32" hidden="1">
      <c r="A8" s="139">
        <v>5</v>
      </c>
      <c r="B8" s="43" t="s">
        <v>4</v>
      </c>
      <c r="C8" s="153"/>
      <c r="D8" s="162"/>
      <c r="E8" s="162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44">
        <f t="shared" si="0"/>
        <v>0</v>
      </c>
      <c r="V8" s="42">
        <v>410860.54636193707</v>
      </c>
      <c r="W8" s="42">
        <v>0</v>
      </c>
      <c r="X8" s="42">
        <v>0</v>
      </c>
      <c r="Y8" s="42">
        <v>0</v>
      </c>
      <c r="Z8" s="42">
        <v>2889186.3402920687</v>
      </c>
      <c r="AA8" s="44">
        <f t="shared" si="1"/>
        <v>3300046.8866540059</v>
      </c>
      <c r="AB8" s="44">
        <f t="shared" si="2"/>
        <v>3300046.8866540059</v>
      </c>
      <c r="AC8" s="42">
        <v>0</v>
      </c>
      <c r="AD8" s="42">
        <v>833039.10781075107</v>
      </c>
      <c r="AE8" s="45" t="e">
        <f>+#REF!</f>
        <v>#REF!</v>
      </c>
      <c r="AF8" s="44" t="e">
        <f t="shared" si="3"/>
        <v>#REF!</v>
      </c>
    </row>
    <row r="9" spans="1:32" hidden="1">
      <c r="A9" s="139">
        <v>6</v>
      </c>
      <c r="B9" s="46" t="s">
        <v>55</v>
      </c>
      <c r="C9" s="154"/>
      <c r="D9" s="163"/>
      <c r="E9" s="163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44">
        <f t="shared" si="0"/>
        <v>0</v>
      </c>
      <c r="V9" s="42">
        <v>0</v>
      </c>
      <c r="W9" s="42">
        <v>0</v>
      </c>
      <c r="X9" s="42">
        <v>0</v>
      </c>
      <c r="Y9" s="42">
        <v>0</v>
      </c>
      <c r="Z9" s="42">
        <v>10038195.665109076</v>
      </c>
      <c r="AA9" s="44">
        <f t="shared" si="1"/>
        <v>10038195.665109076</v>
      </c>
      <c r="AB9" s="44">
        <f t="shared" si="2"/>
        <v>10038195.665109076</v>
      </c>
      <c r="AC9" s="42">
        <v>0</v>
      </c>
      <c r="AD9" s="42">
        <v>3062009.7508600196</v>
      </c>
      <c r="AE9" s="45" t="e">
        <f>+#REF!</f>
        <v>#REF!</v>
      </c>
      <c r="AF9" s="44" t="e">
        <f t="shared" si="3"/>
        <v>#REF!</v>
      </c>
    </row>
    <row r="10" spans="1:32" hidden="1">
      <c r="A10" s="139">
        <v>7</v>
      </c>
      <c r="B10" s="46" t="s">
        <v>56</v>
      </c>
      <c r="C10" s="154"/>
      <c r="D10" s="163"/>
      <c r="E10" s="163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44">
        <f t="shared" si="0"/>
        <v>0</v>
      </c>
      <c r="V10" s="42">
        <v>46164.10170333834</v>
      </c>
      <c r="W10" s="42">
        <v>0</v>
      </c>
      <c r="X10" s="42">
        <v>0</v>
      </c>
      <c r="Y10" s="42">
        <v>70266.246072621987</v>
      </c>
      <c r="Z10" s="42">
        <v>1065462.4992345639</v>
      </c>
      <c r="AA10" s="44">
        <f t="shared" si="1"/>
        <v>1181892.8470105242</v>
      </c>
      <c r="AB10" s="44">
        <f t="shared" si="2"/>
        <v>1181892.8470105242</v>
      </c>
      <c r="AC10" s="42">
        <v>277287.41799087758</v>
      </c>
      <c r="AD10" s="42">
        <v>159389.56266004225</v>
      </c>
      <c r="AE10" s="45" t="e">
        <f>+#REF!</f>
        <v>#REF!</v>
      </c>
      <c r="AF10" s="44" t="e">
        <f t="shared" si="3"/>
        <v>#REF!</v>
      </c>
    </row>
    <row r="11" spans="1:32" hidden="1">
      <c r="A11" s="139">
        <v>8</v>
      </c>
      <c r="B11" s="46" t="s">
        <v>57</v>
      </c>
      <c r="C11" s="154"/>
      <c r="D11" s="163"/>
      <c r="E11" s="163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44">
        <f t="shared" si="0"/>
        <v>0</v>
      </c>
      <c r="V11" s="42">
        <v>1901062.8844698395</v>
      </c>
      <c r="W11" s="42">
        <v>0</v>
      </c>
      <c r="X11" s="42">
        <v>0</v>
      </c>
      <c r="Y11" s="42">
        <v>-59994.855083762945</v>
      </c>
      <c r="Z11" s="42">
        <v>13141.678274161835</v>
      </c>
      <c r="AA11" s="44">
        <f t="shared" si="1"/>
        <v>1854209.7076602385</v>
      </c>
      <c r="AB11" s="44">
        <f t="shared" si="2"/>
        <v>1854209.7076602385</v>
      </c>
      <c r="AC11" s="42">
        <v>3575586.632106869</v>
      </c>
      <c r="AD11" s="42">
        <v>9710.7730581167471</v>
      </c>
      <c r="AE11" s="45" t="e">
        <f>+#REF!</f>
        <v>#REF!</v>
      </c>
      <c r="AF11" s="44" t="e">
        <f t="shared" si="3"/>
        <v>#REF!</v>
      </c>
    </row>
    <row r="12" spans="1:32" hidden="1">
      <c r="A12" s="139">
        <v>9</v>
      </c>
      <c r="B12" s="46" t="s">
        <v>58</v>
      </c>
      <c r="C12" s="154"/>
      <c r="D12" s="163"/>
      <c r="E12" s="163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44">
        <f t="shared" si="0"/>
        <v>0</v>
      </c>
      <c r="V12" s="42">
        <v>3183540.3696099203</v>
      </c>
      <c r="W12" s="42">
        <v>0</v>
      </c>
      <c r="X12" s="42">
        <v>169106.76365717768</v>
      </c>
      <c r="Y12" s="42">
        <v>692903.00024530245</v>
      </c>
      <c r="Z12" s="42">
        <v>472387.24982811487</v>
      </c>
      <c r="AA12" s="44">
        <f t="shared" si="1"/>
        <v>4517937.3833405152</v>
      </c>
      <c r="AB12" s="44">
        <f t="shared" si="2"/>
        <v>4517937.3833405152</v>
      </c>
      <c r="AC12" s="42">
        <v>3543596.7202233737</v>
      </c>
      <c r="AD12" s="42">
        <v>137564.27619545843</v>
      </c>
      <c r="AE12" s="45" t="e">
        <f>+#REF!</f>
        <v>#REF!</v>
      </c>
      <c r="AF12" s="44" t="e">
        <f t="shared" si="3"/>
        <v>#REF!</v>
      </c>
    </row>
    <row r="13" spans="1:32" hidden="1">
      <c r="A13" s="139">
        <v>10</v>
      </c>
      <c r="B13" s="46" t="s">
        <v>59</v>
      </c>
      <c r="C13" s="154"/>
      <c r="D13" s="163"/>
      <c r="E13" s="163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44">
        <f t="shared" si="0"/>
        <v>0</v>
      </c>
      <c r="V13" s="42">
        <v>2371632.1004142389</v>
      </c>
      <c r="W13" s="42">
        <v>0</v>
      </c>
      <c r="X13" s="42">
        <v>113980.6163409296</v>
      </c>
      <c r="Y13" s="42">
        <v>-3158485.6073803524</v>
      </c>
      <c r="Z13" s="42">
        <v>3772037.2400878598</v>
      </c>
      <c r="AA13" s="44">
        <f t="shared" si="1"/>
        <v>3099164.3494626759</v>
      </c>
      <c r="AB13" s="44">
        <f t="shared" si="2"/>
        <v>3099164.3494626759</v>
      </c>
      <c r="AC13" s="42">
        <v>35729.954670828512</v>
      </c>
      <c r="AD13" s="42">
        <v>1391.0989166646389</v>
      </c>
      <c r="AE13" s="45" t="e">
        <f>+#REF!</f>
        <v>#REF!</v>
      </c>
      <c r="AF13" s="44" t="e">
        <f t="shared" si="3"/>
        <v>#REF!</v>
      </c>
    </row>
    <row r="14" spans="1:32" hidden="1">
      <c r="A14" s="139">
        <v>11</v>
      </c>
      <c r="B14" s="46" t="s">
        <v>60</v>
      </c>
      <c r="C14" s="154"/>
      <c r="D14" s="163"/>
      <c r="E14" s="163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44">
        <f t="shared" si="0"/>
        <v>0</v>
      </c>
      <c r="V14" s="42">
        <v>4529588.6686884277</v>
      </c>
      <c r="W14" s="42">
        <v>0</v>
      </c>
      <c r="X14" s="42">
        <v>565696.57545295847</v>
      </c>
      <c r="Y14" s="42">
        <v>-6270774.4029859593</v>
      </c>
      <c r="Z14" s="42">
        <v>4257401.3917932557</v>
      </c>
      <c r="AA14" s="44">
        <f t="shared" si="1"/>
        <v>3081912.2329486823</v>
      </c>
      <c r="AB14" s="44">
        <f t="shared" si="2"/>
        <v>3081912.2329486823</v>
      </c>
      <c r="AC14" s="42">
        <v>7946873.4262660779</v>
      </c>
      <c r="AD14" s="42">
        <v>2368912.8815772622</v>
      </c>
      <c r="AE14" s="45" t="e">
        <f>+#REF!</f>
        <v>#REF!</v>
      </c>
      <c r="AF14" s="44" t="e">
        <f t="shared" si="3"/>
        <v>#REF!</v>
      </c>
    </row>
    <row r="15" spans="1:32" hidden="1">
      <c r="A15" s="139">
        <v>12</v>
      </c>
      <c r="B15" s="46" t="s">
        <v>61</v>
      </c>
      <c r="C15" s="154"/>
      <c r="D15" s="163"/>
      <c r="E15" s="163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44">
        <f t="shared" si="0"/>
        <v>0</v>
      </c>
      <c r="V15" s="42">
        <v>4539766.3734306302</v>
      </c>
      <c r="W15" s="42">
        <v>977268.90663688642</v>
      </c>
      <c r="X15" s="42">
        <v>35355790.756921336</v>
      </c>
      <c r="Y15" s="42">
        <v>-31638402.797134459</v>
      </c>
      <c r="Z15" s="42">
        <v>16343754.551681012</v>
      </c>
      <c r="AA15" s="44">
        <f t="shared" si="1"/>
        <v>25578177.791535407</v>
      </c>
      <c r="AB15" s="44">
        <f t="shared" si="2"/>
        <v>25578177.791535407</v>
      </c>
      <c r="AC15" s="42">
        <v>17412818.811806485</v>
      </c>
      <c r="AD15" s="42">
        <v>3975837.6942402753</v>
      </c>
      <c r="AE15" s="45" t="e">
        <f>+#REF!</f>
        <v>#REF!</v>
      </c>
      <c r="AF15" s="44" t="e">
        <f t="shared" si="3"/>
        <v>#REF!</v>
      </c>
    </row>
    <row r="16" spans="1:32" hidden="1">
      <c r="A16" s="139">
        <v>13</v>
      </c>
      <c r="B16" s="46" t="s">
        <v>62</v>
      </c>
      <c r="C16" s="154"/>
      <c r="D16" s="163"/>
      <c r="E16" s="163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44">
        <f t="shared" si="0"/>
        <v>0</v>
      </c>
      <c r="V16" s="42">
        <v>1490389.46852888</v>
      </c>
      <c r="W16" s="42">
        <v>0</v>
      </c>
      <c r="X16" s="42">
        <v>2232846.4816366001</v>
      </c>
      <c r="Y16" s="42">
        <v>-371979.15283931699</v>
      </c>
      <c r="Z16" s="42">
        <v>111666.26088439576</v>
      </c>
      <c r="AA16" s="44">
        <f t="shared" si="1"/>
        <v>3462923.0582105592</v>
      </c>
      <c r="AB16" s="44">
        <f t="shared" si="2"/>
        <v>3462923.0582105592</v>
      </c>
      <c r="AC16" s="42">
        <v>478190.13658970856</v>
      </c>
      <c r="AD16" s="42">
        <v>6830.7600765293737</v>
      </c>
      <c r="AE16" s="45" t="e">
        <f>+#REF!</f>
        <v>#REF!</v>
      </c>
      <c r="AF16" s="44" t="e">
        <f t="shared" si="3"/>
        <v>#REF!</v>
      </c>
    </row>
    <row r="17" spans="1:32" hidden="1">
      <c r="A17" s="139">
        <v>14</v>
      </c>
      <c r="B17" s="46" t="s">
        <v>63</v>
      </c>
      <c r="C17" s="154"/>
      <c r="D17" s="163"/>
      <c r="E17" s="163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44">
        <f t="shared" si="0"/>
        <v>0</v>
      </c>
      <c r="V17" s="42">
        <v>380036.2369479537</v>
      </c>
      <c r="W17" s="42">
        <v>0</v>
      </c>
      <c r="X17" s="42">
        <v>2872061.6095149117</v>
      </c>
      <c r="Y17" s="42">
        <v>-1750725.2192702368</v>
      </c>
      <c r="Z17" s="42">
        <v>7867854.9378029266</v>
      </c>
      <c r="AA17" s="44">
        <f t="shared" si="1"/>
        <v>9369227.5649955552</v>
      </c>
      <c r="AB17" s="44">
        <f t="shared" si="2"/>
        <v>9369227.5649955552</v>
      </c>
      <c r="AC17" s="42">
        <v>537485.84830152383</v>
      </c>
      <c r="AD17" s="42">
        <v>8605.6167510204614</v>
      </c>
      <c r="AE17" s="45" t="e">
        <f>+#REF!</f>
        <v>#REF!</v>
      </c>
      <c r="AF17" s="44" t="e">
        <f t="shared" si="3"/>
        <v>#REF!</v>
      </c>
    </row>
    <row r="18" spans="1:32" hidden="1">
      <c r="A18" s="139">
        <v>15</v>
      </c>
      <c r="B18" s="46" t="s">
        <v>64</v>
      </c>
      <c r="C18" s="154"/>
      <c r="D18" s="163"/>
      <c r="E18" s="163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44">
        <f t="shared" si="0"/>
        <v>0</v>
      </c>
      <c r="V18" s="42">
        <v>2932567.8916123784</v>
      </c>
      <c r="W18" s="42">
        <v>310593.14487928868</v>
      </c>
      <c r="X18" s="42">
        <v>1918903.0526771729</v>
      </c>
      <c r="Y18" s="42">
        <v>-2712557.6193759325</v>
      </c>
      <c r="Z18" s="42">
        <v>25737857.055324905</v>
      </c>
      <c r="AA18" s="44">
        <f t="shared" si="1"/>
        <v>28187363.525117811</v>
      </c>
      <c r="AB18" s="44">
        <f t="shared" si="2"/>
        <v>28187363.525117811</v>
      </c>
      <c r="AC18" s="42">
        <v>3334655.1136238719</v>
      </c>
      <c r="AD18" s="42">
        <v>1528745.7181389334</v>
      </c>
      <c r="AE18" s="45" t="e">
        <f>+#REF!</f>
        <v>#REF!</v>
      </c>
      <c r="AF18" s="44" t="e">
        <f t="shared" si="3"/>
        <v>#REF!</v>
      </c>
    </row>
    <row r="19" spans="1:32" hidden="1">
      <c r="A19" s="139">
        <v>16</v>
      </c>
      <c r="B19" s="46" t="s">
        <v>65</v>
      </c>
      <c r="C19" s="154"/>
      <c r="D19" s="163"/>
      <c r="E19" s="163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44">
        <f t="shared" si="0"/>
        <v>0</v>
      </c>
      <c r="V19" s="42">
        <v>4321617.9938778142</v>
      </c>
      <c r="W19" s="42">
        <v>0</v>
      </c>
      <c r="X19" s="42">
        <v>2086637.4684901957</v>
      </c>
      <c r="Y19" s="42">
        <v>-4068469.7211242048</v>
      </c>
      <c r="Z19" s="42">
        <v>2812662.2815572349</v>
      </c>
      <c r="AA19" s="44">
        <f t="shared" si="1"/>
        <v>5152448.0228010397</v>
      </c>
      <c r="AB19" s="44">
        <f t="shared" si="2"/>
        <v>5152448.0228010397</v>
      </c>
      <c r="AC19" s="42">
        <v>13059803.568898914</v>
      </c>
      <c r="AD19" s="42">
        <v>286677.10946770001</v>
      </c>
      <c r="AE19" s="45" t="e">
        <f>+#REF!</f>
        <v>#REF!</v>
      </c>
      <c r="AF19" s="44" t="e">
        <f t="shared" si="3"/>
        <v>#REF!</v>
      </c>
    </row>
    <row r="20" spans="1:32" hidden="1">
      <c r="A20" s="139">
        <v>17</v>
      </c>
      <c r="B20" s="46" t="s">
        <v>66</v>
      </c>
      <c r="C20" s="154"/>
      <c r="D20" s="163"/>
      <c r="E20" s="163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44">
        <f t="shared" si="0"/>
        <v>0</v>
      </c>
      <c r="V20" s="42">
        <v>185783.29729397304</v>
      </c>
      <c r="W20" s="42">
        <v>0</v>
      </c>
      <c r="X20" s="42">
        <v>0</v>
      </c>
      <c r="Y20" s="42">
        <v>169.98856362965131</v>
      </c>
      <c r="Z20" s="42">
        <v>0</v>
      </c>
      <c r="AA20" s="44">
        <f t="shared" si="1"/>
        <v>185953.28585760269</v>
      </c>
      <c r="AB20" s="44">
        <f t="shared" si="2"/>
        <v>185953.28585760269</v>
      </c>
      <c r="AC20" s="42">
        <v>0</v>
      </c>
      <c r="AD20" s="42">
        <v>0</v>
      </c>
      <c r="AE20" s="45" t="e">
        <f>+#REF!</f>
        <v>#REF!</v>
      </c>
      <c r="AF20" s="44" t="e">
        <f t="shared" si="3"/>
        <v>#REF!</v>
      </c>
    </row>
    <row r="21" spans="1:32" hidden="1">
      <c r="A21" s="139">
        <v>18</v>
      </c>
      <c r="B21" s="46" t="s">
        <v>7</v>
      </c>
      <c r="C21" s="154"/>
      <c r="D21" s="163"/>
      <c r="E21" s="163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44">
        <f t="shared" si="0"/>
        <v>0</v>
      </c>
      <c r="V21" s="42">
        <v>39354.760973526958</v>
      </c>
      <c r="W21" s="42">
        <v>0</v>
      </c>
      <c r="X21" s="42">
        <v>0</v>
      </c>
      <c r="Y21" s="42">
        <v>419.3570727051781</v>
      </c>
      <c r="Z21" s="42">
        <v>0</v>
      </c>
      <c r="AA21" s="44">
        <f t="shared" si="1"/>
        <v>39774.118046232135</v>
      </c>
      <c r="AB21" s="44">
        <f t="shared" si="2"/>
        <v>39774.118046232135</v>
      </c>
      <c r="AC21" s="42">
        <v>0</v>
      </c>
      <c r="AD21" s="42">
        <v>0</v>
      </c>
      <c r="AE21" s="45" t="e">
        <f>+#REF!</f>
        <v>#REF!</v>
      </c>
      <c r="AF21" s="44" t="e">
        <f t="shared" si="3"/>
        <v>#REF!</v>
      </c>
    </row>
    <row r="22" spans="1:32" hidden="1">
      <c r="A22" s="139">
        <v>19</v>
      </c>
      <c r="B22" s="46" t="s">
        <v>67</v>
      </c>
      <c r="C22" s="154"/>
      <c r="D22" s="163"/>
      <c r="E22" s="163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44">
        <f t="shared" si="0"/>
        <v>0</v>
      </c>
      <c r="V22" s="42">
        <v>4909645.00165198</v>
      </c>
      <c r="W22" s="42">
        <v>821127.71890975663</v>
      </c>
      <c r="X22" s="42">
        <v>2999569.6806102567</v>
      </c>
      <c r="Y22" s="42">
        <v>3029497.9638658073</v>
      </c>
      <c r="Z22" s="42">
        <v>0</v>
      </c>
      <c r="AA22" s="44">
        <f t="shared" si="1"/>
        <v>11759840.365037801</v>
      </c>
      <c r="AB22" s="44">
        <f t="shared" si="2"/>
        <v>11759840.365037801</v>
      </c>
      <c r="AC22" s="42">
        <v>0</v>
      </c>
      <c r="AD22" s="42">
        <v>0</v>
      </c>
      <c r="AE22" s="45" t="e">
        <f>+#REF!</f>
        <v>#REF!</v>
      </c>
      <c r="AF22" s="44" t="e">
        <f t="shared" si="3"/>
        <v>#REF!</v>
      </c>
    </row>
    <row r="23" spans="1:32" hidden="1">
      <c r="A23" s="139">
        <v>20</v>
      </c>
      <c r="B23" s="46" t="s">
        <v>68</v>
      </c>
      <c r="C23" s="154"/>
      <c r="D23" s="163"/>
      <c r="E23" s="163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44">
        <f t="shared" si="0"/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4">
        <f t="shared" si="1"/>
        <v>0</v>
      </c>
      <c r="AB23" s="44">
        <f t="shared" si="2"/>
        <v>0</v>
      </c>
      <c r="AC23" s="42">
        <v>0</v>
      </c>
      <c r="AD23" s="42">
        <v>-12823982.433734361</v>
      </c>
      <c r="AE23" s="45" t="e">
        <f>+#REF!</f>
        <v>#REF!</v>
      </c>
      <c r="AF23" s="44" t="e">
        <f t="shared" si="3"/>
        <v>#REF!</v>
      </c>
    </row>
    <row r="24" spans="1:32" hidden="1">
      <c r="A24" s="139">
        <v>21</v>
      </c>
      <c r="B24" s="46" t="s">
        <v>69</v>
      </c>
      <c r="C24" s="154"/>
      <c r="D24" s="163"/>
      <c r="E24" s="163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44">
        <f t="shared" si="0"/>
        <v>0</v>
      </c>
      <c r="V24" s="42">
        <v>2759829.3172686249</v>
      </c>
      <c r="W24" s="42">
        <v>0</v>
      </c>
      <c r="X24" s="42">
        <v>0</v>
      </c>
      <c r="Y24" s="42">
        <v>0</v>
      </c>
      <c r="Z24" s="42">
        <v>1586375.502123931</v>
      </c>
      <c r="AA24" s="44">
        <f t="shared" si="1"/>
        <v>4346204.8193925563</v>
      </c>
      <c r="AB24" s="44">
        <f t="shared" si="2"/>
        <v>4346204.8193925563</v>
      </c>
      <c r="AC24" s="42">
        <v>0</v>
      </c>
      <c r="AD24" s="42">
        <v>0</v>
      </c>
      <c r="AE24" s="45" t="e">
        <f>+#REF!</f>
        <v>#REF!</v>
      </c>
      <c r="AF24" s="44" t="e">
        <f t="shared" si="3"/>
        <v>#REF!</v>
      </c>
    </row>
    <row r="25" spans="1:32" hidden="1">
      <c r="A25" s="139">
        <v>22</v>
      </c>
      <c r="B25" s="46" t="s">
        <v>70</v>
      </c>
      <c r="C25" s="154"/>
      <c r="D25" s="163"/>
      <c r="E25" s="163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44">
        <f t="shared" si="0"/>
        <v>0</v>
      </c>
      <c r="V25" s="42">
        <v>903028.78700924513</v>
      </c>
      <c r="W25" s="42">
        <v>0</v>
      </c>
      <c r="X25" s="42">
        <v>0</v>
      </c>
      <c r="Y25" s="42">
        <v>0</v>
      </c>
      <c r="Z25" s="42">
        <v>147608.1848645742</v>
      </c>
      <c r="AA25" s="44">
        <f t="shared" si="1"/>
        <v>1050636.9718738194</v>
      </c>
      <c r="AB25" s="44">
        <f t="shared" si="2"/>
        <v>1050636.9718738194</v>
      </c>
      <c r="AC25" s="42">
        <v>221298.15843131253</v>
      </c>
      <c r="AD25" s="42">
        <v>0</v>
      </c>
      <c r="AE25" s="45" t="e">
        <f>+#REF!</f>
        <v>#REF!</v>
      </c>
      <c r="AF25" s="44" t="e">
        <f t="shared" si="3"/>
        <v>#REF!</v>
      </c>
    </row>
    <row r="26" spans="1:32" hidden="1">
      <c r="A26" s="139">
        <v>23</v>
      </c>
      <c r="B26" s="46" t="s">
        <v>71</v>
      </c>
      <c r="C26" s="154"/>
      <c r="D26" s="163"/>
      <c r="E26" s="163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44">
        <f t="shared" si="0"/>
        <v>0</v>
      </c>
      <c r="V26" s="42">
        <v>1074183.0291621606</v>
      </c>
      <c r="W26" s="42">
        <v>0</v>
      </c>
      <c r="X26" s="42">
        <v>0</v>
      </c>
      <c r="Y26" s="42">
        <v>0</v>
      </c>
      <c r="Z26" s="42">
        <v>148908.16230597126</v>
      </c>
      <c r="AA26" s="44">
        <f t="shared" si="1"/>
        <v>1223091.1914681317</v>
      </c>
      <c r="AB26" s="44">
        <f t="shared" si="2"/>
        <v>1223091.1914681317</v>
      </c>
      <c r="AC26" s="42">
        <v>578846.43641226366</v>
      </c>
      <c r="AD26" s="42">
        <v>0</v>
      </c>
      <c r="AE26" s="45" t="e">
        <f>+#REF!</f>
        <v>#REF!</v>
      </c>
      <c r="AF26" s="44" t="e">
        <f t="shared" si="3"/>
        <v>#REF!</v>
      </c>
    </row>
    <row r="27" spans="1:32" hidden="1">
      <c r="A27" s="139">
        <v>24</v>
      </c>
      <c r="B27" s="46" t="s">
        <v>72</v>
      </c>
      <c r="C27" s="154"/>
      <c r="D27" s="163"/>
      <c r="E27" s="163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44">
        <f t="shared" si="0"/>
        <v>0</v>
      </c>
      <c r="V27" s="42">
        <v>2404071.0548403426</v>
      </c>
      <c r="W27" s="42">
        <v>0</v>
      </c>
      <c r="X27" s="42">
        <v>0</v>
      </c>
      <c r="Y27" s="42">
        <v>0</v>
      </c>
      <c r="Z27" s="42">
        <v>351417.49889983417</v>
      </c>
      <c r="AA27" s="44">
        <f t="shared" si="1"/>
        <v>2755488.5537401768</v>
      </c>
      <c r="AB27" s="44">
        <f t="shared" si="2"/>
        <v>2755488.5537401768</v>
      </c>
      <c r="AC27" s="42">
        <v>5675799.2317635361</v>
      </c>
      <c r="AD27" s="42">
        <v>0</v>
      </c>
      <c r="AE27" s="45" t="e">
        <f>+#REF!</f>
        <v>#REF!</v>
      </c>
      <c r="AF27" s="44" t="e">
        <f t="shared" si="3"/>
        <v>#REF!</v>
      </c>
    </row>
    <row r="28" spans="1:32" hidden="1">
      <c r="A28" s="139">
        <v>25</v>
      </c>
      <c r="B28" s="46" t="s">
        <v>73</v>
      </c>
      <c r="C28" s="154"/>
      <c r="D28" s="163"/>
      <c r="E28" s="163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44">
        <f t="shared" si="0"/>
        <v>0</v>
      </c>
      <c r="V28" s="42">
        <v>131310.81840873393</v>
      </c>
      <c r="W28" s="42">
        <v>0</v>
      </c>
      <c r="X28" s="42">
        <v>335086.03158838558</v>
      </c>
      <c r="Y28" s="42">
        <v>0</v>
      </c>
      <c r="Z28" s="42">
        <v>196639.6057933814</v>
      </c>
      <c r="AA28" s="44">
        <f t="shared" si="1"/>
        <v>663036.45579050086</v>
      </c>
      <c r="AB28" s="44">
        <f t="shared" si="2"/>
        <v>663036.45579050086</v>
      </c>
      <c r="AC28" s="42">
        <v>0</v>
      </c>
      <c r="AD28" s="42">
        <v>0</v>
      </c>
      <c r="AE28" s="45" t="e">
        <f>+#REF!</f>
        <v>#REF!</v>
      </c>
      <c r="AF28" s="44" t="e">
        <f t="shared" si="3"/>
        <v>#REF!</v>
      </c>
    </row>
    <row r="29" spans="1:32" hidden="1">
      <c r="A29" s="139">
        <v>26</v>
      </c>
      <c r="B29" s="46" t="s">
        <v>14</v>
      </c>
      <c r="C29" s="154"/>
      <c r="D29" s="163"/>
      <c r="E29" s="163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44">
        <f t="shared" si="0"/>
        <v>0</v>
      </c>
      <c r="V29" s="42">
        <v>278687.51318853052</v>
      </c>
      <c r="W29" s="42">
        <v>0</v>
      </c>
      <c r="X29" s="42">
        <v>0</v>
      </c>
      <c r="Y29" s="42">
        <v>0</v>
      </c>
      <c r="Z29" s="42">
        <v>11107.097599632243</v>
      </c>
      <c r="AA29" s="44">
        <f t="shared" si="1"/>
        <v>289794.61078816274</v>
      </c>
      <c r="AB29" s="44">
        <f t="shared" si="2"/>
        <v>289794.61078816274</v>
      </c>
      <c r="AC29" s="42">
        <v>0</v>
      </c>
      <c r="AD29" s="42">
        <v>0</v>
      </c>
      <c r="AE29" s="45" t="e">
        <f>+#REF!</f>
        <v>#REF!</v>
      </c>
      <c r="AF29" s="44" t="e">
        <f t="shared" si="3"/>
        <v>#REF!</v>
      </c>
    </row>
    <row r="30" spans="1:32" hidden="1">
      <c r="A30" s="139">
        <v>27</v>
      </c>
      <c r="B30" s="46" t="s">
        <v>74</v>
      </c>
      <c r="C30" s="154"/>
      <c r="D30" s="163"/>
      <c r="E30" s="163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44">
        <f t="shared" si="0"/>
        <v>0</v>
      </c>
      <c r="V30" s="42">
        <v>536097.86999710789</v>
      </c>
      <c r="W30" s="42">
        <v>0</v>
      </c>
      <c r="X30" s="42">
        <v>1441337.8811076067</v>
      </c>
      <c r="Y30" s="42">
        <v>0</v>
      </c>
      <c r="Z30" s="42">
        <v>843963.38968138199</v>
      </c>
      <c r="AA30" s="44">
        <f t="shared" si="1"/>
        <v>2821399.1407860965</v>
      </c>
      <c r="AB30" s="44">
        <f t="shared" si="2"/>
        <v>2821399.1407860965</v>
      </c>
      <c r="AC30" s="42">
        <v>192736.16878366843</v>
      </c>
      <c r="AD30" s="42">
        <v>0</v>
      </c>
      <c r="AE30" s="45" t="e">
        <f>+#REF!</f>
        <v>#REF!</v>
      </c>
      <c r="AF30" s="44" t="e">
        <f t="shared" si="3"/>
        <v>#REF!</v>
      </c>
    </row>
    <row r="31" spans="1:32" hidden="1">
      <c r="A31" s="139">
        <v>28</v>
      </c>
      <c r="B31" s="46" t="s">
        <v>75</v>
      </c>
      <c r="C31" s="154"/>
      <c r="D31" s="163"/>
      <c r="E31" s="163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44">
        <f t="shared" si="0"/>
        <v>0</v>
      </c>
      <c r="V31" s="42">
        <v>6045610.8666034536</v>
      </c>
      <c r="W31" s="42">
        <v>0</v>
      </c>
      <c r="X31" s="42">
        <v>0</v>
      </c>
      <c r="Y31" s="42">
        <v>0</v>
      </c>
      <c r="Z31" s="42">
        <v>394369.96740845294</v>
      </c>
      <c r="AA31" s="44">
        <f t="shared" si="1"/>
        <v>6439980.8340119068</v>
      </c>
      <c r="AB31" s="44">
        <f t="shared" si="2"/>
        <v>6439980.8340119068</v>
      </c>
      <c r="AC31" s="42">
        <v>7679714.861070862</v>
      </c>
      <c r="AD31" s="42">
        <v>0</v>
      </c>
      <c r="AE31" s="45" t="e">
        <f>+#REF!</f>
        <v>#REF!</v>
      </c>
      <c r="AF31" s="44" t="e">
        <f t="shared" si="3"/>
        <v>#REF!</v>
      </c>
    </row>
    <row r="32" spans="1:32" hidden="1">
      <c r="A32" s="139">
        <v>29</v>
      </c>
      <c r="B32" s="46" t="s">
        <v>19</v>
      </c>
      <c r="C32" s="154"/>
      <c r="D32" s="163"/>
      <c r="E32" s="163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44">
        <f t="shared" si="0"/>
        <v>0</v>
      </c>
      <c r="V32" s="42">
        <v>159437.71924941055</v>
      </c>
      <c r="W32" s="42">
        <v>3433307.0018531764</v>
      </c>
      <c r="X32" s="42">
        <v>0</v>
      </c>
      <c r="Y32" s="42">
        <v>0</v>
      </c>
      <c r="Z32" s="42">
        <v>50147.876967110991</v>
      </c>
      <c r="AA32" s="44">
        <f t="shared" si="1"/>
        <v>3642892.5980696981</v>
      </c>
      <c r="AB32" s="44">
        <f t="shared" si="2"/>
        <v>3642892.5980696981</v>
      </c>
      <c r="AC32" s="42">
        <v>0</v>
      </c>
      <c r="AD32" s="42">
        <v>0</v>
      </c>
      <c r="AE32" s="45" t="e">
        <f>+#REF!</f>
        <v>#REF!</v>
      </c>
      <c r="AF32" s="44" t="e">
        <f t="shared" si="3"/>
        <v>#REF!</v>
      </c>
    </row>
    <row r="33" spans="1:32" hidden="1">
      <c r="A33" s="139">
        <v>30</v>
      </c>
      <c r="B33" s="46" t="s">
        <v>76</v>
      </c>
      <c r="C33" s="154"/>
      <c r="D33" s="163"/>
      <c r="E33" s="163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44">
        <f t="shared" si="0"/>
        <v>0</v>
      </c>
      <c r="V33" s="42">
        <v>197165.83469632795</v>
      </c>
      <c r="W33" s="42">
        <v>0</v>
      </c>
      <c r="X33" s="42">
        <v>0</v>
      </c>
      <c r="Y33" s="42">
        <v>0</v>
      </c>
      <c r="Z33" s="42">
        <v>41803.445302657565</v>
      </c>
      <c r="AA33" s="44">
        <f t="shared" si="1"/>
        <v>238969.27999898553</v>
      </c>
      <c r="AB33" s="44">
        <f t="shared" si="2"/>
        <v>238969.27999898553</v>
      </c>
      <c r="AC33" s="42">
        <v>0</v>
      </c>
      <c r="AD33" s="42">
        <v>0</v>
      </c>
      <c r="AE33" s="45" t="e">
        <f>+#REF!</f>
        <v>#REF!</v>
      </c>
      <c r="AF33" s="44" t="e">
        <f t="shared" si="3"/>
        <v>#REF!</v>
      </c>
    </row>
    <row r="34" spans="1:32" hidden="1">
      <c r="A34" s="139">
        <v>31</v>
      </c>
      <c r="B34" s="46" t="s">
        <v>77</v>
      </c>
      <c r="C34" s="154"/>
      <c r="D34" s="163"/>
      <c r="E34" s="163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44">
        <f t="shared" si="0"/>
        <v>0</v>
      </c>
      <c r="V34" s="42">
        <v>2951617.0049711624</v>
      </c>
      <c r="W34" s="42">
        <v>0</v>
      </c>
      <c r="X34" s="42">
        <v>0</v>
      </c>
      <c r="Y34" s="42">
        <v>0</v>
      </c>
      <c r="Z34" s="42">
        <v>913689.89975973871</v>
      </c>
      <c r="AA34" s="44">
        <f t="shared" si="1"/>
        <v>3865306.9047309011</v>
      </c>
      <c r="AB34" s="44">
        <f t="shared" si="2"/>
        <v>3865306.9047309011</v>
      </c>
      <c r="AC34" s="42">
        <v>3226096.8152557942</v>
      </c>
      <c r="AD34" s="42">
        <v>0</v>
      </c>
      <c r="AE34" s="45" t="e">
        <f>+#REF!</f>
        <v>#REF!</v>
      </c>
      <c r="AF34" s="44" t="e">
        <f t="shared" si="3"/>
        <v>#REF!</v>
      </c>
    </row>
    <row r="35" spans="1:32" hidden="1">
      <c r="A35" s="139">
        <v>32</v>
      </c>
      <c r="B35" s="46" t="s">
        <v>78</v>
      </c>
      <c r="C35" s="154"/>
      <c r="D35" s="163"/>
      <c r="E35" s="163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44">
        <f t="shared" si="0"/>
        <v>0</v>
      </c>
      <c r="V35" s="42">
        <v>397296.06250053825</v>
      </c>
      <c r="W35" s="42">
        <v>0</v>
      </c>
      <c r="X35" s="42">
        <v>0</v>
      </c>
      <c r="Y35" s="42">
        <v>0</v>
      </c>
      <c r="Z35" s="42">
        <v>49305.377117689553</v>
      </c>
      <c r="AA35" s="44">
        <f t="shared" si="1"/>
        <v>446601.43961822777</v>
      </c>
      <c r="AB35" s="44">
        <f t="shared" si="2"/>
        <v>446601.43961822777</v>
      </c>
      <c r="AC35" s="42">
        <v>893279.84086111747</v>
      </c>
      <c r="AD35" s="42">
        <v>0</v>
      </c>
      <c r="AE35" s="45" t="e">
        <f>+#REF!</f>
        <v>#REF!</v>
      </c>
      <c r="AF35" s="44" t="e">
        <f t="shared" si="3"/>
        <v>#REF!</v>
      </c>
    </row>
    <row r="36" spans="1:32" hidden="1">
      <c r="A36" s="533" t="s">
        <v>79</v>
      </c>
      <c r="B36" s="534"/>
      <c r="C36" s="155"/>
      <c r="D36" s="164"/>
      <c r="E36" s="164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44">
        <f t="shared" ref="U36:AF36" si="4">SUM(U4:U35)</f>
        <v>0</v>
      </c>
      <c r="V36" s="44">
        <f t="shared" si="4"/>
        <v>54199784.628953561</v>
      </c>
      <c r="W36" s="44">
        <f t="shared" si="4"/>
        <v>5542296.7722791079</v>
      </c>
      <c r="X36" s="44">
        <f t="shared" si="4"/>
        <v>50091016.917997524</v>
      </c>
      <c r="Y36" s="44">
        <f t="shared" si="4"/>
        <v>-46095807.7614135</v>
      </c>
      <c r="Z36" s="44">
        <f t="shared" si="4"/>
        <v>81410818.365602911</v>
      </c>
      <c r="AA36" s="44">
        <f t="shared" si="4"/>
        <v>145148108.92341959</v>
      </c>
      <c r="AB36" s="44">
        <f t="shared" si="4"/>
        <v>145148108.92341959</v>
      </c>
      <c r="AC36" s="44">
        <f t="shared" si="4"/>
        <v>73533594.611022249</v>
      </c>
      <c r="AD36" s="44">
        <f t="shared" si="4"/>
        <v>0</v>
      </c>
      <c r="AE36" s="44" t="e">
        <f t="shared" si="4"/>
        <v>#REF!</v>
      </c>
      <c r="AF36" s="44" t="e">
        <f t="shared" si="4"/>
        <v>#REF!</v>
      </c>
    </row>
    <row r="37" spans="1:32" hidden="1">
      <c r="A37" s="533" t="s">
        <v>80</v>
      </c>
      <c r="B37" s="534"/>
      <c r="C37" s="155"/>
      <c r="D37" s="164"/>
      <c r="E37" s="164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44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1:32" hidden="1">
      <c r="A38" s="531" t="s">
        <v>81</v>
      </c>
      <c r="B38" s="532"/>
      <c r="C38" s="156"/>
      <c r="D38" s="165"/>
      <c r="E38" s="165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44">
        <f>SUM(F38:T38)</f>
        <v>0</v>
      </c>
      <c r="V38" s="36">
        <f>+V36-V44</f>
        <v>0</v>
      </c>
      <c r="W38" s="36">
        <f t="shared" ref="W38:AF38" si="5">+W36-W44</f>
        <v>0</v>
      </c>
      <c r="X38" s="36">
        <f t="shared" si="5"/>
        <v>0</v>
      </c>
      <c r="Y38" s="36">
        <f t="shared" si="5"/>
        <v>0</v>
      </c>
      <c r="Z38" s="36">
        <f t="shared" si="5"/>
        <v>0</v>
      </c>
      <c r="AA38" s="36">
        <f t="shared" si="5"/>
        <v>145148108.92341959</v>
      </c>
      <c r="AB38" s="36">
        <f t="shared" si="5"/>
        <v>145148108.92341959</v>
      </c>
      <c r="AC38" s="36">
        <f t="shared" si="5"/>
        <v>0</v>
      </c>
      <c r="AD38" s="36">
        <f t="shared" si="5"/>
        <v>-12823982.433734361</v>
      </c>
      <c r="AE38" s="36" t="e">
        <f t="shared" si="5"/>
        <v>#REF!</v>
      </c>
      <c r="AF38" s="36" t="e">
        <f t="shared" si="5"/>
        <v>#REF!</v>
      </c>
    </row>
    <row r="39" spans="1:32" hidden="1">
      <c r="A39" s="531" t="s">
        <v>82</v>
      </c>
      <c r="B39" s="532"/>
      <c r="C39" s="156"/>
      <c r="D39" s="165"/>
      <c r="E39" s="165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44">
        <f>SUM(F39:T39)</f>
        <v>0</v>
      </c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0" spans="1:32" hidden="1">
      <c r="A40" s="531" t="s">
        <v>83</v>
      </c>
      <c r="B40" s="532"/>
      <c r="C40" s="156"/>
      <c r="D40" s="165"/>
      <c r="E40" s="165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44">
        <f>SUM(F40:T40)</f>
        <v>0</v>
      </c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</row>
    <row r="41" spans="1:32" hidden="1">
      <c r="A41" s="531" t="s">
        <v>84</v>
      </c>
      <c r="B41" s="532"/>
      <c r="C41" s="156"/>
      <c r="D41" s="165"/>
      <c r="E41" s="165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44">
        <f>SUM(F41:T41)</f>
        <v>0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</row>
    <row r="42" spans="1:32" hidden="1">
      <c r="A42" s="533" t="s">
        <v>85</v>
      </c>
      <c r="B42" s="534"/>
      <c r="C42" s="155"/>
      <c r="D42" s="164"/>
      <c r="E42" s="164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44">
        <f>SUM(F42:T42)</f>
        <v>0</v>
      </c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</row>
    <row r="43" spans="1:32" hidden="1">
      <c r="A43" s="533" t="s">
        <v>86</v>
      </c>
      <c r="B43" s="534"/>
      <c r="C43" s="155"/>
      <c r="D43" s="164"/>
      <c r="E43" s="164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44">
        <f>+U42+U36</f>
        <v>0</v>
      </c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1:32" hidden="1">
      <c r="V44" s="36">
        <v>54199784.628953561</v>
      </c>
      <c r="W44" s="36">
        <v>5542296.7722791079</v>
      </c>
      <c r="X44" s="36">
        <v>50091016.917997539</v>
      </c>
      <c r="Y44" s="36">
        <v>-46095807.7614135</v>
      </c>
      <c r="Z44" s="36">
        <v>81410818.365602911</v>
      </c>
      <c r="AC44" s="36">
        <v>73533594.611022249</v>
      </c>
      <c r="AD44" s="36">
        <v>12823982.433734361</v>
      </c>
    </row>
    <row r="45" spans="1:32" hidden="1"/>
    <row r="46" spans="1:32" hidden="1"/>
    <row r="47" spans="1:32" hidden="1"/>
    <row r="48" spans="1:32" hidden="1"/>
    <row r="49" spans="1:61" hidden="1"/>
    <row r="50" spans="1:61" hidden="1">
      <c r="AE50" s="36" t="e">
        <f>+Z60-#REF!</f>
        <v>#REF!</v>
      </c>
    </row>
    <row r="51" spans="1:61" ht="38.25" hidden="1">
      <c r="A51" s="140" t="s">
        <v>87</v>
      </c>
      <c r="V51" s="37" t="s">
        <v>45</v>
      </c>
      <c r="W51" s="37" t="s">
        <v>46</v>
      </c>
      <c r="X51" s="37" t="s">
        <v>47</v>
      </c>
      <c r="Y51" s="37" t="s">
        <v>48</v>
      </c>
      <c r="Z51" s="37" t="s">
        <v>49</v>
      </c>
      <c r="AA51" s="37"/>
      <c r="AB51" s="37"/>
      <c r="AC51" s="37" t="s">
        <v>50</v>
      </c>
      <c r="AD51" s="37" t="s">
        <v>51</v>
      </c>
    </row>
    <row r="52" spans="1:61" hidden="1"/>
    <row r="53" spans="1:61" hidden="1">
      <c r="A53" s="537" t="s">
        <v>52</v>
      </c>
      <c r="B53" s="538"/>
      <c r="C53" s="183"/>
      <c r="D53" s="147"/>
      <c r="E53" s="147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40"/>
      <c r="V53" s="41">
        <v>301</v>
      </c>
      <c r="W53" s="41">
        <v>302</v>
      </c>
      <c r="X53" s="41">
        <v>303</v>
      </c>
      <c r="Y53" s="41">
        <v>304</v>
      </c>
      <c r="Z53" s="41">
        <v>305</v>
      </c>
      <c r="AA53" s="40"/>
      <c r="AB53" s="40"/>
      <c r="AC53" s="41">
        <v>409</v>
      </c>
      <c r="AD53" s="41">
        <v>509</v>
      </c>
      <c r="AE53" s="40"/>
      <c r="AF53" s="40"/>
    </row>
    <row r="54" spans="1:61" s="52" customFormat="1" hidden="1">
      <c r="A54" s="141">
        <v>1</v>
      </c>
      <c r="B54" s="49" t="s">
        <v>0</v>
      </c>
      <c r="C54" s="157"/>
      <c r="D54" s="166"/>
      <c r="E54" s="166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50">
        <f t="shared" ref="U54:U85" si="6">SUM(F54:T54)</f>
        <v>0</v>
      </c>
      <c r="V54" s="48">
        <v>2564285.650641806</v>
      </c>
      <c r="W54" s="48">
        <v>0</v>
      </c>
      <c r="X54" s="48">
        <v>0</v>
      </c>
      <c r="Y54" s="48">
        <v>0</v>
      </c>
      <c r="Z54" s="48">
        <v>2440.6632075917687</v>
      </c>
      <c r="AA54" s="50">
        <f>SUM(V54:Z54)</f>
        <v>2566726.3138493979</v>
      </c>
      <c r="AB54" s="50">
        <f>+U54+AA54</f>
        <v>2566726.3138493979</v>
      </c>
      <c r="AC54" s="48">
        <v>2641270.4941954203</v>
      </c>
      <c r="AD54" s="48"/>
      <c r="AE54" s="51" t="e">
        <f>+#REF!</f>
        <v>#REF!</v>
      </c>
      <c r="AF54" s="50" t="e">
        <f>SUM(AC54:AE54)</f>
        <v>#REF!</v>
      </c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</row>
    <row r="55" spans="1:61" s="52" customFormat="1" hidden="1">
      <c r="A55" s="141">
        <v>2</v>
      </c>
      <c r="B55" s="49" t="s">
        <v>53</v>
      </c>
      <c r="C55" s="157"/>
      <c r="D55" s="166"/>
      <c r="E55" s="166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50">
        <f t="shared" si="6"/>
        <v>0</v>
      </c>
      <c r="V55" s="48">
        <v>66530.182751416753</v>
      </c>
      <c r="W55" s="48">
        <v>0</v>
      </c>
      <c r="X55" s="48">
        <v>0</v>
      </c>
      <c r="Y55" s="48">
        <v>0</v>
      </c>
      <c r="Z55" s="48">
        <v>0</v>
      </c>
      <c r="AA55" s="50">
        <f t="shared" ref="AA55:AA85" si="7">SUM(V55:Z55)</f>
        <v>66530.182751416753</v>
      </c>
      <c r="AB55" s="50">
        <f t="shared" ref="AB55:AB85" si="8">+U55+AA55</f>
        <v>66530.182751416753</v>
      </c>
      <c r="AC55" s="48">
        <v>185395.1819005342</v>
      </c>
      <c r="AD55" s="48"/>
      <c r="AE55" s="51" t="e">
        <f>+#REF!</f>
        <v>#REF!</v>
      </c>
      <c r="AF55" s="50" t="e">
        <f t="shared" ref="AF55:AF85" si="9">SUM(AC55:AE55)</f>
        <v>#REF!</v>
      </c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1"/>
      <c r="BC55" s="381"/>
      <c r="BD55" s="381"/>
      <c r="BE55" s="381"/>
      <c r="BF55" s="381"/>
      <c r="BG55" s="381"/>
      <c r="BH55" s="381"/>
      <c r="BI55" s="381"/>
    </row>
    <row r="56" spans="1:61" s="52" customFormat="1" hidden="1">
      <c r="A56" s="141">
        <v>3</v>
      </c>
      <c r="B56" s="49" t="s">
        <v>54</v>
      </c>
      <c r="C56" s="157"/>
      <c r="D56" s="166"/>
      <c r="E56" s="166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50">
        <f t="shared" si="6"/>
        <v>0</v>
      </c>
      <c r="V56" s="48">
        <v>1948181.4935845672</v>
      </c>
      <c r="W56" s="48">
        <v>0</v>
      </c>
      <c r="X56" s="48">
        <v>0</v>
      </c>
      <c r="Y56" s="48">
        <v>141919.52280825144</v>
      </c>
      <c r="Z56" s="48">
        <v>1005239.7625784439</v>
      </c>
      <c r="AA56" s="50">
        <f t="shared" si="7"/>
        <v>3095340.7789712623</v>
      </c>
      <c r="AB56" s="50">
        <f t="shared" si="8"/>
        <v>3095340.7789712623</v>
      </c>
      <c r="AC56" s="48">
        <v>1505721.6934496127</v>
      </c>
      <c r="AD56" s="48"/>
      <c r="AE56" s="51" t="e">
        <f>+#REF!</f>
        <v>#REF!</v>
      </c>
      <c r="AF56" s="50" t="e">
        <f t="shared" si="9"/>
        <v>#REF!</v>
      </c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381"/>
      <c r="BI56" s="381"/>
    </row>
    <row r="57" spans="1:61" s="52" customFormat="1" hidden="1">
      <c r="A57" s="141">
        <v>4</v>
      </c>
      <c r="B57" s="49" t="s">
        <v>1</v>
      </c>
      <c r="C57" s="157"/>
      <c r="D57" s="166"/>
      <c r="E57" s="166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50">
        <f t="shared" si="6"/>
        <v>0</v>
      </c>
      <c r="V57" s="48">
        <v>264197.12683150987</v>
      </c>
      <c r="W57" s="48">
        <v>0</v>
      </c>
      <c r="X57" s="48">
        <v>0</v>
      </c>
      <c r="Y57" s="48">
        <v>405.535152405318</v>
      </c>
      <c r="Z57" s="48">
        <v>722.95565488768625</v>
      </c>
      <c r="AA57" s="50">
        <f t="shared" si="7"/>
        <v>265325.61763880285</v>
      </c>
      <c r="AB57" s="50">
        <f t="shared" si="8"/>
        <v>265325.61763880285</v>
      </c>
      <c r="AC57" s="48">
        <v>362612.24073424086</v>
      </c>
      <c r="AD57" s="48"/>
      <c r="AE57" s="51" t="e">
        <f>+#REF!</f>
        <v>#REF!</v>
      </c>
      <c r="AF57" s="50" t="e">
        <f t="shared" si="9"/>
        <v>#REF!</v>
      </c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  <c r="AX57" s="381"/>
      <c r="AY57" s="381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</row>
    <row r="58" spans="1:61" s="52" customFormat="1" hidden="1">
      <c r="A58" s="141">
        <v>5</v>
      </c>
      <c r="B58" s="49" t="s">
        <v>4</v>
      </c>
      <c r="C58" s="157"/>
      <c r="D58" s="166"/>
      <c r="E58" s="166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50">
        <f t="shared" si="6"/>
        <v>0</v>
      </c>
      <c r="V58" s="48">
        <v>391528.44946436537</v>
      </c>
      <c r="W58" s="48">
        <v>0</v>
      </c>
      <c r="X58" s="48">
        <v>0</v>
      </c>
      <c r="Y58" s="48">
        <v>0</v>
      </c>
      <c r="Z58" s="48">
        <v>2081528.7058730163</v>
      </c>
      <c r="AA58" s="50">
        <f t="shared" si="7"/>
        <v>2473057.1553373816</v>
      </c>
      <c r="AB58" s="50">
        <f t="shared" si="8"/>
        <v>2473057.1553373816</v>
      </c>
      <c r="AC58" s="48">
        <v>0</v>
      </c>
      <c r="AD58" s="48"/>
      <c r="AE58" s="51" t="e">
        <f>+#REF!</f>
        <v>#REF!</v>
      </c>
      <c r="AF58" s="50" t="e">
        <f t="shared" si="9"/>
        <v>#REF!</v>
      </c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1"/>
      <c r="AU58" s="381"/>
      <c r="AV58" s="381"/>
      <c r="AW58" s="381"/>
      <c r="AX58" s="381"/>
      <c r="AY58" s="381"/>
      <c r="AZ58" s="381"/>
      <c r="BA58" s="381"/>
      <c r="BB58" s="381"/>
      <c r="BC58" s="381"/>
      <c r="BD58" s="381"/>
      <c r="BE58" s="381"/>
      <c r="BF58" s="381"/>
      <c r="BG58" s="381"/>
      <c r="BH58" s="381"/>
      <c r="BI58" s="381"/>
    </row>
    <row r="59" spans="1:61" s="57" customFormat="1" hidden="1">
      <c r="A59" s="142">
        <v>6</v>
      </c>
      <c r="B59" s="54" t="s">
        <v>55</v>
      </c>
      <c r="C59" s="158"/>
      <c r="D59" s="167"/>
      <c r="E59" s="167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55">
        <f t="shared" si="6"/>
        <v>0</v>
      </c>
      <c r="V59" s="53">
        <v>0</v>
      </c>
      <c r="W59" s="53">
        <v>0</v>
      </c>
      <c r="X59" s="53">
        <v>0</v>
      </c>
      <c r="Y59" s="53">
        <v>0</v>
      </c>
      <c r="Z59" s="53">
        <v>6979860.7713738261</v>
      </c>
      <c r="AA59" s="55">
        <f t="shared" si="7"/>
        <v>6979860.7713738261</v>
      </c>
      <c r="AB59" s="55">
        <f t="shared" si="8"/>
        <v>6979860.7713738261</v>
      </c>
      <c r="AC59" s="53">
        <v>0</v>
      </c>
      <c r="AD59" s="53"/>
      <c r="AE59" s="56" t="e">
        <f>+#REF!</f>
        <v>#REF!</v>
      </c>
      <c r="AF59" s="55" t="e">
        <f t="shared" si="9"/>
        <v>#REF!</v>
      </c>
      <c r="AG59" s="382"/>
      <c r="AH59" s="382"/>
      <c r="AI59" s="382"/>
      <c r="AJ59" s="382"/>
      <c r="AK59" s="382"/>
      <c r="AL59" s="382"/>
      <c r="AM59" s="382"/>
      <c r="AN59" s="382"/>
      <c r="AO59" s="382"/>
      <c r="AP59" s="382"/>
      <c r="AQ59" s="382"/>
      <c r="AR59" s="382"/>
      <c r="AS59" s="382"/>
      <c r="AT59" s="382"/>
      <c r="AU59" s="382"/>
      <c r="AV59" s="382"/>
      <c r="AW59" s="382"/>
      <c r="AX59" s="382"/>
      <c r="AY59" s="382"/>
      <c r="AZ59" s="382"/>
      <c r="BA59" s="382"/>
      <c r="BB59" s="382"/>
      <c r="BC59" s="382"/>
      <c r="BD59" s="382"/>
      <c r="BE59" s="382"/>
      <c r="BF59" s="382"/>
      <c r="BG59" s="382"/>
      <c r="BH59" s="382"/>
      <c r="BI59" s="382"/>
    </row>
    <row r="60" spans="1:61" s="57" customFormat="1" hidden="1">
      <c r="A60" s="142">
        <v>7</v>
      </c>
      <c r="B60" s="54" t="s">
        <v>56</v>
      </c>
      <c r="C60" s="158"/>
      <c r="D60" s="167"/>
      <c r="E60" s="167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55">
        <f t="shared" si="6"/>
        <v>0</v>
      </c>
      <c r="V60" s="53">
        <v>43978.111156681582</v>
      </c>
      <c r="W60" s="53">
        <v>0</v>
      </c>
      <c r="X60" s="53">
        <v>0</v>
      </c>
      <c r="Y60" s="53">
        <v>70266.246072621987</v>
      </c>
      <c r="Z60" s="53">
        <v>927579.41580004245</v>
      </c>
      <c r="AA60" s="55">
        <f t="shared" si="7"/>
        <v>1041823.773029346</v>
      </c>
      <c r="AB60" s="55">
        <f t="shared" si="8"/>
        <v>1041823.773029346</v>
      </c>
      <c r="AC60" s="53">
        <v>277287.41799087758</v>
      </c>
      <c r="AD60" s="53"/>
      <c r="AE60" s="56" t="e">
        <f>+#REF!</f>
        <v>#REF!</v>
      </c>
      <c r="AF60" s="55" t="e">
        <f t="shared" si="9"/>
        <v>#REF!</v>
      </c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</row>
    <row r="61" spans="1:61" s="61" customFormat="1" hidden="1">
      <c r="A61" s="143">
        <v>8</v>
      </c>
      <c r="B61" s="43" t="s">
        <v>57</v>
      </c>
      <c r="C61" s="153"/>
      <c r="D61" s="162"/>
      <c r="E61" s="162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59">
        <f t="shared" si="6"/>
        <v>0</v>
      </c>
      <c r="V61" s="58">
        <v>1831197.6878669539</v>
      </c>
      <c r="W61" s="58">
        <v>0</v>
      </c>
      <c r="X61" s="58">
        <v>0</v>
      </c>
      <c r="Y61" s="58">
        <v>-59994.855083762945</v>
      </c>
      <c r="Z61" s="58">
        <v>12658.713747413822</v>
      </c>
      <c r="AA61" s="59">
        <f t="shared" si="7"/>
        <v>1783861.5465306048</v>
      </c>
      <c r="AB61" s="59">
        <f t="shared" si="8"/>
        <v>1783861.5465306048</v>
      </c>
      <c r="AC61" s="58">
        <v>3443806.503995962</v>
      </c>
      <c r="AD61" s="58"/>
      <c r="AE61" s="60" t="e">
        <f>+#REF!</f>
        <v>#REF!</v>
      </c>
      <c r="AF61" s="59" t="e">
        <f t="shared" si="9"/>
        <v>#REF!</v>
      </c>
      <c r="AG61" s="383"/>
      <c r="AH61" s="383"/>
      <c r="AI61" s="383"/>
      <c r="AJ61" s="383"/>
      <c r="AK61" s="383"/>
      <c r="AL61" s="383"/>
      <c r="AM61" s="383"/>
      <c r="AN61" s="383"/>
      <c r="AO61" s="383"/>
      <c r="AP61" s="383"/>
      <c r="AQ61" s="383"/>
      <c r="AR61" s="383"/>
      <c r="AS61" s="383"/>
      <c r="AT61" s="383"/>
      <c r="AU61" s="383"/>
      <c r="AV61" s="383"/>
      <c r="AW61" s="383"/>
      <c r="AX61" s="383"/>
      <c r="AY61" s="383"/>
      <c r="AZ61" s="383"/>
      <c r="BA61" s="383"/>
      <c r="BB61" s="383"/>
      <c r="BC61" s="383"/>
      <c r="BD61" s="383"/>
      <c r="BE61" s="383"/>
      <c r="BF61" s="383"/>
      <c r="BG61" s="383"/>
      <c r="BH61" s="383"/>
      <c r="BI61" s="383"/>
    </row>
    <row r="62" spans="1:61" s="61" customFormat="1" hidden="1">
      <c r="A62" s="143">
        <v>9</v>
      </c>
      <c r="B62" s="43" t="s">
        <v>58</v>
      </c>
      <c r="C62" s="153"/>
      <c r="D62" s="162"/>
      <c r="E62" s="162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59">
        <f t="shared" si="6"/>
        <v>0</v>
      </c>
      <c r="V62" s="58">
        <v>3088034.1585216224</v>
      </c>
      <c r="W62" s="58">
        <v>0</v>
      </c>
      <c r="X62" s="58">
        <v>164033.56074746232</v>
      </c>
      <c r="Y62" s="58">
        <v>692903.00024530245</v>
      </c>
      <c r="Z62" s="58">
        <v>458215.63233327144</v>
      </c>
      <c r="AA62" s="59">
        <f t="shared" si="7"/>
        <v>4403186.3518476589</v>
      </c>
      <c r="AB62" s="59">
        <f t="shared" si="8"/>
        <v>4403186.3518476589</v>
      </c>
      <c r="AC62" s="58">
        <v>3541617.102281048</v>
      </c>
      <c r="AD62" s="58"/>
      <c r="AE62" s="60" t="e">
        <f>+#REF!</f>
        <v>#REF!</v>
      </c>
      <c r="AF62" s="59" t="e">
        <f t="shared" si="9"/>
        <v>#REF!</v>
      </c>
      <c r="AG62" s="383"/>
      <c r="AH62" s="383"/>
      <c r="AI62" s="383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3"/>
      <c r="AU62" s="383"/>
      <c r="AV62" s="383"/>
      <c r="AW62" s="383"/>
      <c r="AX62" s="383"/>
      <c r="AY62" s="383"/>
      <c r="AZ62" s="383"/>
      <c r="BA62" s="383"/>
      <c r="BB62" s="383"/>
      <c r="BC62" s="383"/>
      <c r="BD62" s="383"/>
      <c r="BE62" s="383"/>
      <c r="BF62" s="383"/>
      <c r="BG62" s="383"/>
      <c r="BH62" s="383"/>
      <c r="BI62" s="383"/>
    </row>
    <row r="63" spans="1:61" s="61" customFormat="1" hidden="1">
      <c r="A63" s="143">
        <v>10</v>
      </c>
      <c r="B63" s="43" t="s">
        <v>59</v>
      </c>
      <c r="C63" s="153"/>
      <c r="D63" s="162"/>
      <c r="E63" s="162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59">
        <f t="shared" si="6"/>
        <v>0</v>
      </c>
      <c r="V63" s="58">
        <v>2293936.6685978128</v>
      </c>
      <c r="W63" s="58">
        <v>0</v>
      </c>
      <c r="X63" s="58">
        <v>110246.57462182647</v>
      </c>
      <c r="Y63" s="58">
        <v>-2908224.3036847482</v>
      </c>
      <c r="Z63" s="58">
        <v>3759679.9245436369</v>
      </c>
      <c r="AA63" s="59">
        <f t="shared" si="7"/>
        <v>3255638.8640785278</v>
      </c>
      <c r="AB63" s="59">
        <f t="shared" si="8"/>
        <v>3255638.8640785278</v>
      </c>
      <c r="AC63" s="58">
        <v>34500.514599574184</v>
      </c>
      <c r="AD63" s="58"/>
      <c r="AE63" s="60" t="e">
        <f>+#REF!</f>
        <v>#REF!</v>
      </c>
      <c r="AF63" s="59" t="e">
        <f t="shared" si="9"/>
        <v>#REF!</v>
      </c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383"/>
      <c r="AR63" s="383"/>
      <c r="AS63" s="383"/>
      <c r="AT63" s="383"/>
      <c r="AU63" s="383"/>
      <c r="AV63" s="383"/>
      <c r="AW63" s="383"/>
      <c r="AX63" s="383"/>
      <c r="AY63" s="383"/>
      <c r="AZ63" s="383"/>
      <c r="BA63" s="383"/>
      <c r="BB63" s="383"/>
      <c r="BC63" s="383"/>
      <c r="BD63" s="383"/>
      <c r="BE63" s="383"/>
      <c r="BF63" s="383"/>
      <c r="BG63" s="383"/>
      <c r="BH63" s="383"/>
      <c r="BI63" s="383"/>
    </row>
    <row r="64" spans="1:61" s="61" customFormat="1" hidden="1">
      <c r="A64" s="143">
        <v>11</v>
      </c>
      <c r="B64" s="43" t="s">
        <v>60</v>
      </c>
      <c r="C64" s="153"/>
      <c r="D64" s="162"/>
      <c r="E64" s="162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59">
        <f t="shared" si="6"/>
        <v>0</v>
      </c>
      <c r="V64" s="58">
        <v>4388321.4344053837</v>
      </c>
      <c r="W64" s="58">
        <v>0</v>
      </c>
      <c r="X64" s="58">
        <v>548053.82762244332</v>
      </c>
      <c r="Y64" s="58">
        <v>-6270774.4029859593</v>
      </c>
      <c r="Z64" s="58">
        <v>1955033.554130272</v>
      </c>
      <c r="AA64" s="59">
        <f t="shared" si="7"/>
        <v>620634.41317213979</v>
      </c>
      <c r="AB64" s="59">
        <f t="shared" si="8"/>
        <v>620634.41317213979</v>
      </c>
      <c r="AC64" s="58">
        <v>7603518.1332021309</v>
      </c>
      <c r="AD64" s="58"/>
      <c r="AE64" s="60" t="e">
        <f>+#REF!</f>
        <v>#REF!</v>
      </c>
      <c r="AF64" s="59" t="e">
        <f t="shared" si="9"/>
        <v>#REF!</v>
      </c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3"/>
      <c r="AU64" s="383"/>
      <c r="AV64" s="383"/>
      <c r="AW64" s="383"/>
      <c r="AX64" s="383"/>
      <c r="AY64" s="383"/>
      <c r="AZ64" s="383"/>
      <c r="BA64" s="383"/>
      <c r="BB64" s="383"/>
      <c r="BC64" s="383"/>
      <c r="BD64" s="383"/>
      <c r="BE64" s="383"/>
      <c r="BF64" s="383"/>
      <c r="BG64" s="383"/>
      <c r="BH64" s="383"/>
      <c r="BI64" s="383"/>
    </row>
    <row r="65" spans="1:61" s="61" customFormat="1" hidden="1">
      <c r="A65" s="143">
        <v>12</v>
      </c>
      <c r="B65" s="43" t="s">
        <v>61</v>
      </c>
      <c r="C65" s="153"/>
      <c r="D65" s="162"/>
      <c r="E65" s="162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59">
        <f t="shared" si="6"/>
        <v>0</v>
      </c>
      <c r="V65" s="58">
        <v>4383771.9075374305</v>
      </c>
      <c r="W65" s="58">
        <v>943688.20477146213</v>
      </c>
      <c r="X65" s="58">
        <v>34140902.755715705</v>
      </c>
      <c r="Y65" s="58">
        <v>-30694217.567089207</v>
      </c>
      <c r="Z65" s="58">
        <v>12096382.649715625</v>
      </c>
      <c r="AA65" s="59">
        <f t="shared" si="7"/>
        <v>20870527.950651012</v>
      </c>
      <c r="AB65" s="59">
        <f t="shared" si="8"/>
        <v>20870527.950651012</v>
      </c>
      <c r="AC65" s="58">
        <v>16627236.109723516</v>
      </c>
      <c r="AD65" s="58"/>
      <c r="AE65" s="60" t="e">
        <f>+#REF!</f>
        <v>#REF!</v>
      </c>
      <c r="AF65" s="59" t="e">
        <f t="shared" si="9"/>
        <v>#REF!</v>
      </c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383"/>
      <c r="AR65" s="383"/>
      <c r="AS65" s="383"/>
      <c r="AT65" s="383"/>
      <c r="AU65" s="383"/>
      <c r="AV65" s="383"/>
      <c r="AW65" s="383"/>
      <c r="AX65" s="383"/>
      <c r="AY65" s="383"/>
      <c r="AZ65" s="383"/>
      <c r="BA65" s="383"/>
      <c r="BB65" s="383"/>
      <c r="BC65" s="383"/>
      <c r="BD65" s="383"/>
      <c r="BE65" s="383"/>
      <c r="BF65" s="383"/>
      <c r="BG65" s="383"/>
      <c r="BH65" s="383"/>
      <c r="BI65" s="383"/>
    </row>
    <row r="66" spans="1:61" s="61" customFormat="1" hidden="1">
      <c r="A66" s="143">
        <v>13</v>
      </c>
      <c r="B66" s="43" t="s">
        <v>62</v>
      </c>
      <c r="C66" s="153"/>
      <c r="D66" s="162"/>
      <c r="E66" s="162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59">
        <f t="shared" si="6"/>
        <v>0</v>
      </c>
      <c r="V66" s="58">
        <v>1426805.5661882812</v>
      </c>
      <c r="W66" s="58">
        <v>0</v>
      </c>
      <c r="X66" s="58">
        <v>2137587.4264514684</v>
      </c>
      <c r="Y66" s="58">
        <v>-371979.15283931699</v>
      </c>
      <c r="Z66" s="58">
        <v>106902.28691870366</v>
      </c>
      <c r="AA66" s="59">
        <f t="shared" si="7"/>
        <v>3299316.1267191358</v>
      </c>
      <c r="AB66" s="59">
        <f t="shared" si="8"/>
        <v>3299316.1267191358</v>
      </c>
      <c r="AC66" s="58">
        <v>198317.80457958777</v>
      </c>
      <c r="AD66" s="58"/>
      <c r="AE66" s="60" t="e">
        <f>+#REF!</f>
        <v>#REF!</v>
      </c>
      <c r="AF66" s="59" t="e">
        <f t="shared" si="9"/>
        <v>#REF!</v>
      </c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383"/>
      <c r="AV66" s="383"/>
      <c r="AW66" s="383"/>
      <c r="AX66" s="383"/>
      <c r="AY66" s="383"/>
      <c r="AZ66" s="383"/>
      <c r="BA66" s="383"/>
      <c r="BB66" s="383"/>
      <c r="BC66" s="383"/>
      <c r="BD66" s="383"/>
      <c r="BE66" s="383"/>
      <c r="BF66" s="383"/>
      <c r="BG66" s="383"/>
      <c r="BH66" s="383"/>
      <c r="BI66" s="383"/>
    </row>
    <row r="67" spans="1:61" s="61" customFormat="1" hidden="1">
      <c r="A67" s="143">
        <v>14</v>
      </c>
      <c r="B67" s="43" t="s">
        <v>63</v>
      </c>
      <c r="C67" s="153"/>
      <c r="D67" s="162"/>
      <c r="E67" s="162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59">
        <f t="shared" si="6"/>
        <v>0</v>
      </c>
      <c r="V67" s="58">
        <v>362040.53052884323</v>
      </c>
      <c r="W67" s="58">
        <v>0</v>
      </c>
      <c r="X67" s="58">
        <v>2767173.1746850228</v>
      </c>
      <c r="Y67" s="58">
        <v>-1359286.5334902797</v>
      </c>
      <c r="Z67" s="58">
        <v>7580518.8349976167</v>
      </c>
      <c r="AA67" s="59">
        <f t="shared" si="7"/>
        <v>9350446.0067212023</v>
      </c>
      <c r="AB67" s="59">
        <f t="shared" si="8"/>
        <v>9350446.0067212023</v>
      </c>
      <c r="AC67" s="58">
        <v>516447.21471435577</v>
      </c>
      <c r="AD67" s="58"/>
      <c r="AE67" s="60" t="e">
        <f>+#REF!</f>
        <v>#REF!</v>
      </c>
      <c r="AF67" s="59" t="e">
        <f t="shared" si="9"/>
        <v>#REF!</v>
      </c>
      <c r="AG67" s="383"/>
      <c r="AH67" s="383"/>
      <c r="AI67" s="383"/>
      <c r="AJ67" s="383"/>
      <c r="AK67" s="383"/>
      <c r="AL67" s="383"/>
      <c r="AM67" s="383"/>
      <c r="AN67" s="383"/>
      <c r="AO67" s="383"/>
      <c r="AP67" s="383"/>
      <c r="AQ67" s="383"/>
      <c r="AR67" s="383"/>
      <c r="AS67" s="383"/>
      <c r="AT67" s="383"/>
      <c r="AU67" s="383"/>
      <c r="AV67" s="383"/>
      <c r="AW67" s="383"/>
      <c r="AX67" s="383"/>
      <c r="AY67" s="383"/>
      <c r="AZ67" s="383"/>
      <c r="BA67" s="383"/>
      <c r="BB67" s="383"/>
      <c r="BC67" s="383"/>
      <c r="BD67" s="383"/>
      <c r="BE67" s="383"/>
      <c r="BF67" s="383"/>
      <c r="BG67" s="383"/>
      <c r="BH67" s="383"/>
      <c r="BI67" s="383"/>
    </row>
    <row r="68" spans="1:61" s="61" customFormat="1" hidden="1">
      <c r="A68" s="143">
        <v>15</v>
      </c>
      <c r="B68" s="43" t="s">
        <v>64</v>
      </c>
      <c r="C68" s="153"/>
      <c r="D68" s="162"/>
      <c r="E68" s="162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59">
        <f t="shared" si="6"/>
        <v>0</v>
      </c>
      <c r="V68" s="58">
        <v>2842790.3349646833</v>
      </c>
      <c r="W68" s="58">
        <v>301084.65447450057</v>
      </c>
      <c r="X68" s="58">
        <v>1860157.8048669202</v>
      </c>
      <c r="Y68" s="58">
        <v>-2712557.6193759325</v>
      </c>
      <c r="Z68" s="58">
        <v>24416799.26913454</v>
      </c>
      <c r="AA68" s="59">
        <f t="shared" si="7"/>
        <v>26708274.44406471</v>
      </c>
      <c r="AB68" s="59">
        <f t="shared" si="8"/>
        <v>26708274.44406471</v>
      </c>
      <c r="AC68" s="58">
        <v>3172065.1323937853</v>
      </c>
      <c r="AD68" s="58"/>
      <c r="AE68" s="60" t="e">
        <f>+#REF!</f>
        <v>#REF!</v>
      </c>
      <c r="AF68" s="59" t="e">
        <f t="shared" si="9"/>
        <v>#REF!</v>
      </c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3"/>
      <c r="AW68" s="383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3"/>
      <c r="BI68" s="383"/>
    </row>
    <row r="69" spans="1:61" s="61" customFormat="1" hidden="1">
      <c r="A69" s="143">
        <v>16</v>
      </c>
      <c r="B69" s="43" t="s">
        <v>65</v>
      </c>
      <c r="C69" s="153"/>
      <c r="D69" s="162"/>
      <c r="E69" s="162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59">
        <f t="shared" si="6"/>
        <v>0</v>
      </c>
      <c r="V69" s="58">
        <v>4191325.6758417436</v>
      </c>
      <c r="W69" s="58">
        <v>0</v>
      </c>
      <c r="X69" s="58">
        <v>2023727.5044314445</v>
      </c>
      <c r="Y69" s="58">
        <v>-4068469.7211242048</v>
      </c>
      <c r="Z69" s="58">
        <v>2727863.4194098008</v>
      </c>
      <c r="AA69" s="59">
        <f t="shared" si="7"/>
        <v>4874446.8785587847</v>
      </c>
      <c r="AB69" s="59">
        <f t="shared" si="8"/>
        <v>4874446.8785587847</v>
      </c>
      <c r="AC69" s="58">
        <v>12755523.138410984</v>
      </c>
      <c r="AD69" s="58"/>
      <c r="AE69" s="60" t="e">
        <f>+#REF!</f>
        <v>#REF!</v>
      </c>
      <c r="AF69" s="59" t="e">
        <f t="shared" si="9"/>
        <v>#REF!</v>
      </c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3"/>
      <c r="AW69" s="383"/>
      <c r="AX69" s="383"/>
      <c r="AY69" s="383"/>
      <c r="AZ69" s="383"/>
      <c r="BA69" s="383"/>
      <c r="BB69" s="383"/>
      <c r="BC69" s="383"/>
      <c r="BD69" s="383"/>
      <c r="BE69" s="383"/>
      <c r="BF69" s="383"/>
      <c r="BG69" s="383"/>
      <c r="BH69" s="383"/>
      <c r="BI69" s="383"/>
    </row>
    <row r="70" spans="1:61" s="66" customFormat="1" hidden="1">
      <c r="A70" s="144">
        <v>17</v>
      </c>
      <c r="B70" s="63" t="s">
        <v>66</v>
      </c>
      <c r="C70" s="159"/>
      <c r="D70" s="168"/>
      <c r="E70" s="16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64">
        <f t="shared" si="6"/>
        <v>0</v>
      </c>
      <c r="V70" s="62">
        <v>185783.29729397304</v>
      </c>
      <c r="W70" s="62">
        <v>0</v>
      </c>
      <c r="X70" s="62">
        <v>0</v>
      </c>
      <c r="Y70" s="62">
        <v>169.98856362965131</v>
      </c>
      <c r="Z70" s="62">
        <v>0</v>
      </c>
      <c r="AA70" s="64">
        <f t="shared" si="7"/>
        <v>185953.28585760269</v>
      </c>
      <c r="AB70" s="64">
        <f t="shared" si="8"/>
        <v>185953.28585760269</v>
      </c>
      <c r="AC70" s="62">
        <v>0</v>
      </c>
      <c r="AD70" s="62"/>
      <c r="AE70" s="65" t="e">
        <f>+#REF!</f>
        <v>#REF!</v>
      </c>
      <c r="AF70" s="64" t="e">
        <f t="shared" si="9"/>
        <v>#REF!</v>
      </c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  <c r="BF70" s="384"/>
      <c r="BG70" s="384"/>
      <c r="BH70" s="384"/>
      <c r="BI70" s="384"/>
    </row>
    <row r="71" spans="1:61" hidden="1">
      <c r="A71" s="139">
        <v>18</v>
      </c>
      <c r="B71" s="46" t="s">
        <v>7</v>
      </c>
      <c r="C71" s="154"/>
      <c r="D71" s="163"/>
      <c r="E71" s="163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44">
        <f t="shared" si="6"/>
        <v>0</v>
      </c>
      <c r="V71" s="42">
        <v>39354.760973526958</v>
      </c>
      <c r="W71" s="42">
        <v>0</v>
      </c>
      <c r="X71" s="42">
        <v>0</v>
      </c>
      <c r="Y71" s="42">
        <v>419.3570727051781</v>
      </c>
      <c r="Z71" s="42">
        <v>0</v>
      </c>
      <c r="AA71" s="44">
        <f t="shared" si="7"/>
        <v>39774.118046232135</v>
      </c>
      <c r="AB71" s="44">
        <f t="shared" si="8"/>
        <v>39774.118046232135</v>
      </c>
      <c r="AC71" s="42">
        <v>0</v>
      </c>
      <c r="AD71" s="42"/>
      <c r="AE71" s="45" t="e">
        <f>+#REF!</f>
        <v>#REF!</v>
      </c>
      <c r="AF71" s="44" t="e">
        <f t="shared" si="9"/>
        <v>#REF!</v>
      </c>
    </row>
    <row r="72" spans="1:61" hidden="1">
      <c r="A72" s="139">
        <v>19</v>
      </c>
      <c r="B72" s="46" t="s">
        <v>67</v>
      </c>
      <c r="C72" s="154"/>
      <c r="D72" s="163"/>
      <c r="E72" s="163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44">
        <f t="shared" si="6"/>
        <v>0</v>
      </c>
      <c r="V72" s="42">
        <v>4909645.00165198</v>
      </c>
      <c r="W72" s="42">
        <v>821127.71890975663</v>
      </c>
      <c r="X72" s="42">
        <v>2999569.6806102567</v>
      </c>
      <c r="Y72" s="42">
        <v>3029497.9638658073</v>
      </c>
      <c r="Z72" s="42">
        <v>0</v>
      </c>
      <c r="AA72" s="44">
        <f t="shared" si="7"/>
        <v>11759840.365037801</v>
      </c>
      <c r="AB72" s="44">
        <f t="shared" si="8"/>
        <v>11759840.365037801</v>
      </c>
      <c r="AC72" s="42">
        <v>0</v>
      </c>
      <c r="AD72" s="42"/>
      <c r="AE72" s="45" t="e">
        <f>+#REF!</f>
        <v>#REF!</v>
      </c>
      <c r="AF72" s="44" t="e">
        <f t="shared" si="9"/>
        <v>#REF!</v>
      </c>
    </row>
    <row r="73" spans="1:61" hidden="1">
      <c r="A73" s="139">
        <v>20</v>
      </c>
      <c r="B73" s="46" t="s">
        <v>68</v>
      </c>
      <c r="C73" s="154"/>
      <c r="D73" s="163"/>
      <c r="E73" s="163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44">
        <f t="shared" si="6"/>
        <v>0</v>
      </c>
      <c r="V73" s="42">
        <v>1139740.7122553363</v>
      </c>
      <c r="W73" s="42">
        <v>43089.192270211875</v>
      </c>
      <c r="X73" s="42">
        <v>1563140.6955490112</v>
      </c>
      <c r="Y73" s="42">
        <v>-1585885.2195208147</v>
      </c>
      <c r="Z73" s="42">
        <v>12564055.798359871</v>
      </c>
      <c r="AA73" s="44">
        <f t="shared" si="7"/>
        <v>13724141.178913616</v>
      </c>
      <c r="AB73" s="44">
        <f t="shared" si="8"/>
        <v>13724141.178913616</v>
      </c>
      <c r="AC73" s="42">
        <v>2200504.4162721131</v>
      </c>
      <c r="AD73" s="42"/>
      <c r="AE73" s="45" t="e">
        <f>+#REF!</f>
        <v>#REF!</v>
      </c>
      <c r="AF73" s="44" t="e">
        <f t="shared" si="9"/>
        <v>#REF!</v>
      </c>
    </row>
    <row r="74" spans="1:61" hidden="1">
      <c r="A74" s="139">
        <v>21</v>
      </c>
      <c r="B74" s="46" t="s">
        <v>69</v>
      </c>
      <c r="C74" s="154"/>
      <c r="D74" s="163"/>
      <c r="E74" s="163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44">
        <f t="shared" si="6"/>
        <v>0</v>
      </c>
      <c r="V74" s="42">
        <v>2759829.3172686249</v>
      </c>
      <c r="W74" s="42">
        <v>0</v>
      </c>
      <c r="X74" s="42">
        <v>0</v>
      </c>
      <c r="Y74" s="42">
        <v>0</v>
      </c>
      <c r="Z74" s="42">
        <v>1586375.502123931</v>
      </c>
      <c r="AA74" s="44">
        <f t="shared" si="7"/>
        <v>4346204.8193925563</v>
      </c>
      <c r="AB74" s="44">
        <f t="shared" si="8"/>
        <v>4346204.8193925563</v>
      </c>
      <c r="AC74" s="42">
        <v>0</v>
      </c>
      <c r="AD74" s="42"/>
      <c r="AE74" s="45" t="e">
        <f>+#REF!</f>
        <v>#REF!</v>
      </c>
      <c r="AF74" s="44" t="e">
        <f t="shared" si="9"/>
        <v>#REF!</v>
      </c>
    </row>
    <row r="75" spans="1:61" s="71" customFormat="1" hidden="1">
      <c r="A75" s="145">
        <v>22</v>
      </c>
      <c r="B75" s="68" t="s">
        <v>70</v>
      </c>
      <c r="C75" s="160"/>
      <c r="D75" s="169"/>
      <c r="E75" s="169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69">
        <f t="shared" si="6"/>
        <v>0</v>
      </c>
      <c r="V75" s="67">
        <v>903028.78700924513</v>
      </c>
      <c r="W75" s="67">
        <v>0</v>
      </c>
      <c r="X75" s="67">
        <v>0</v>
      </c>
      <c r="Y75" s="67">
        <v>0</v>
      </c>
      <c r="Z75" s="67">
        <v>147608.1848645742</v>
      </c>
      <c r="AA75" s="69">
        <f t="shared" si="7"/>
        <v>1050636.9718738194</v>
      </c>
      <c r="AB75" s="69">
        <f t="shared" si="8"/>
        <v>1050636.9718738194</v>
      </c>
      <c r="AC75" s="67">
        <v>221298.15843131253</v>
      </c>
      <c r="AD75" s="67"/>
      <c r="AE75" s="70" t="e">
        <f>+#REF!</f>
        <v>#REF!</v>
      </c>
      <c r="AF75" s="69" t="e">
        <f t="shared" si="9"/>
        <v>#REF!</v>
      </c>
      <c r="AG75" s="385"/>
      <c r="AH75" s="385"/>
      <c r="AI75" s="385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5"/>
      <c r="AV75" s="385"/>
      <c r="AW75" s="385"/>
      <c r="AX75" s="385"/>
      <c r="AY75" s="385"/>
      <c r="AZ75" s="385"/>
      <c r="BA75" s="385"/>
      <c r="BB75" s="385"/>
      <c r="BC75" s="385"/>
      <c r="BD75" s="385"/>
      <c r="BE75" s="385"/>
      <c r="BF75" s="385"/>
      <c r="BG75" s="385"/>
      <c r="BH75" s="385"/>
      <c r="BI75" s="385"/>
    </row>
    <row r="76" spans="1:61" s="71" customFormat="1" hidden="1">
      <c r="A76" s="145">
        <v>23</v>
      </c>
      <c r="B76" s="68" t="s">
        <v>71</v>
      </c>
      <c r="C76" s="160"/>
      <c r="D76" s="169"/>
      <c r="E76" s="169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69">
        <f t="shared" si="6"/>
        <v>0</v>
      </c>
      <c r="V76" s="67">
        <v>1074183.0291621606</v>
      </c>
      <c r="W76" s="67">
        <v>0</v>
      </c>
      <c r="X76" s="67">
        <v>0</v>
      </c>
      <c r="Y76" s="67">
        <v>0</v>
      </c>
      <c r="Z76" s="67">
        <v>148908.16230597126</v>
      </c>
      <c r="AA76" s="69">
        <f t="shared" si="7"/>
        <v>1223091.1914681317</v>
      </c>
      <c r="AB76" s="69">
        <f t="shared" si="8"/>
        <v>1223091.1914681317</v>
      </c>
      <c r="AC76" s="67">
        <v>578846.43641226366</v>
      </c>
      <c r="AD76" s="67"/>
      <c r="AE76" s="70" t="e">
        <f>+#REF!</f>
        <v>#REF!</v>
      </c>
      <c r="AF76" s="69" t="e">
        <f t="shared" si="9"/>
        <v>#REF!</v>
      </c>
      <c r="AG76" s="385"/>
      <c r="AH76" s="385"/>
      <c r="AI76" s="385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5"/>
      <c r="AV76" s="385"/>
      <c r="AW76" s="385"/>
      <c r="AX76" s="385"/>
      <c r="AY76" s="385"/>
      <c r="AZ76" s="385"/>
      <c r="BA76" s="385"/>
      <c r="BB76" s="385"/>
      <c r="BC76" s="385"/>
      <c r="BD76" s="385"/>
      <c r="BE76" s="385"/>
      <c r="BF76" s="385"/>
      <c r="BG76" s="385"/>
      <c r="BH76" s="385"/>
      <c r="BI76" s="385"/>
    </row>
    <row r="77" spans="1:61" s="71" customFormat="1" hidden="1">
      <c r="A77" s="145">
        <v>24</v>
      </c>
      <c r="B77" s="68" t="s">
        <v>72</v>
      </c>
      <c r="C77" s="160"/>
      <c r="D77" s="169"/>
      <c r="E77" s="169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69">
        <f t="shared" si="6"/>
        <v>0</v>
      </c>
      <c r="V77" s="67">
        <v>2404071.0548403426</v>
      </c>
      <c r="W77" s="67">
        <v>0</v>
      </c>
      <c r="X77" s="67">
        <v>0</v>
      </c>
      <c r="Y77" s="67">
        <v>0</v>
      </c>
      <c r="Z77" s="67">
        <v>351417.49889983417</v>
      </c>
      <c r="AA77" s="69">
        <f t="shared" si="7"/>
        <v>2755488.5537401768</v>
      </c>
      <c r="AB77" s="69">
        <f t="shared" si="8"/>
        <v>2755488.5537401768</v>
      </c>
      <c r="AC77" s="67">
        <v>5675799.2317635361</v>
      </c>
      <c r="AD77" s="67"/>
      <c r="AE77" s="70" t="e">
        <f>+#REF!</f>
        <v>#REF!</v>
      </c>
      <c r="AF77" s="69" t="e">
        <f t="shared" si="9"/>
        <v>#REF!</v>
      </c>
      <c r="AG77" s="385"/>
      <c r="AH77" s="385"/>
      <c r="AI77" s="385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5"/>
      <c r="AV77" s="385"/>
      <c r="AW77" s="385"/>
      <c r="AX77" s="385"/>
      <c r="AY77" s="385"/>
      <c r="AZ77" s="385"/>
      <c r="BA77" s="385"/>
      <c r="BB77" s="385"/>
      <c r="BC77" s="385"/>
      <c r="BD77" s="385"/>
      <c r="BE77" s="385"/>
      <c r="BF77" s="385"/>
      <c r="BG77" s="385"/>
      <c r="BH77" s="385"/>
      <c r="BI77" s="385"/>
    </row>
    <row r="78" spans="1:61" s="71" customFormat="1" hidden="1">
      <c r="A78" s="145">
        <v>25</v>
      </c>
      <c r="B78" s="68" t="s">
        <v>73</v>
      </c>
      <c r="C78" s="160"/>
      <c r="D78" s="169"/>
      <c r="E78" s="169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69">
        <f t="shared" si="6"/>
        <v>0</v>
      </c>
      <c r="V78" s="67">
        <v>131310.81840873393</v>
      </c>
      <c r="W78" s="67">
        <v>0</v>
      </c>
      <c r="X78" s="67">
        <v>335086.03158838558</v>
      </c>
      <c r="Y78" s="67">
        <v>0</v>
      </c>
      <c r="Z78" s="67">
        <v>196639.6057933814</v>
      </c>
      <c r="AA78" s="69">
        <f t="shared" si="7"/>
        <v>663036.45579050086</v>
      </c>
      <c r="AB78" s="69">
        <f t="shared" si="8"/>
        <v>663036.45579050086</v>
      </c>
      <c r="AC78" s="67">
        <v>0</v>
      </c>
      <c r="AD78" s="67"/>
      <c r="AE78" s="70" t="e">
        <f>+#REF!</f>
        <v>#REF!</v>
      </c>
      <c r="AF78" s="69" t="e">
        <f t="shared" si="9"/>
        <v>#REF!</v>
      </c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5"/>
      <c r="AV78" s="385"/>
      <c r="AW78" s="385"/>
      <c r="AX78" s="385"/>
      <c r="AY78" s="385"/>
      <c r="AZ78" s="385"/>
      <c r="BA78" s="385"/>
      <c r="BB78" s="385"/>
      <c r="BC78" s="385"/>
      <c r="BD78" s="385"/>
      <c r="BE78" s="385"/>
      <c r="BF78" s="385"/>
      <c r="BG78" s="385"/>
      <c r="BH78" s="385"/>
      <c r="BI78" s="385"/>
    </row>
    <row r="79" spans="1:61" hidden="1">
      <c r="A79" s="139">
        <v>26</v>
      </c>
      <c r="B79" s="46" t="s">
        <v>14</v>
      </c>
      <c r="C79" s="154"/>
      <c r="D79" s="163"/>
      <c r="E79" s="163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44">
        <f t="shared" si="6"/>
        <v>0</v>
      </c>
      <c r="V79" s="42">
        <v>278687.51318853052</v>
      </c>
      <c r="W79" s="42">
        <v>0</v>
      </c>
      <c r="X79" s="42">
        <v>0</v>
      </c>
      <c r="Y79" s="42">
        <v>0</v>
      </c>
      <c r="Z79" s="42">
        <v>11107.097599632243</v>
      </c>
      <c r="AA79" s="44">
        <f t="shared" si="7"/>
        <v>289794.61078816274</v>
      </c>
      <c r="AB79" s="44">
        <f t="shared" si="8"/>
        <v>289794.61078816274</v>
      </c>
      <c r="AC79" s="42">
        <v>0</v>
      </c>
      <c r="AD79" s="42"/>
      <c r="AE79" s="45" t="e">
        <f>+#REF!</f>
        <v>#REF!</v>
      </c>
      <c r="AF79" s="44" t="e">
        <f t="shared" si="9"/>
        <v>#REF!</v>
      </c>
    </row>
    <row r="80" spans="1:61" hidden="1">
      <c r="A80" s="139">
        <v>27</v>
      </c>
      <c r="B80" s="46" t="s">
        <v>74</v>
      </c>
      <c r="C80" s="154"/>
      <c r="D80" s="163"/>
      <c r="E80" s="163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44">
        <f t="shared" si="6"/>
        <v>0</v>
      </c>
      <c r="V80" s="42">
        <v>536097.86999710789</v>
      </c>
      <c r="W80" s="42">
        <v>0</v>
      </c>
      <c r="X80" s="42">
        <v>1441337.8811076067</v>
      </c>
      <c r="Y80" s="42">
        <v>0</v>
      </c>
      <c r="Z80" s="42">
        <v>843963.38968138199</v>
      </c>
      <c r="AA80" s="44">
        <f t="shared" si="7"/>
        <v>2821399.1407860965</v>
      </c>
      <c r="AB80" s="44">
        <f t="shared" si="8"/>
        <v>2821399.1407860965</v>
      </c>
      <c r="AC80" s="42">
        <v>192736.16878366843</v>
      </c>
      <c r="AD80" s="42"/>
      <c r="AE80" s="45" t="e">
        <f>+#REF!</f>
        <v>#REF!</v>
      </c>
      <c r="AF80" s="44" t="e">
        <f t="shared" si="9"/>
        <v>#REF!</v>
      </c>
    </row>
    <row r="81" spans="1:32" hidden="1">
      <c r="A81" s="139">
        <v>28</v>
      </c>
      <c r="B81" s="46" t="s">
        <v>75</v>
      </c>
      <c r="C81" s="154"/>
      <c r="D81" s="163"/>
      <c r="E81" s="163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44">
        <f t="shared" si="6"/>
        <v>0</v>
      </c>
      <c r="V81" s="42">
        <v>6045610.8666034536</v>
      </c>
      <c r="W81" s="42">
        <v>0</v>
      </c>
      <c r="X81" s="42">
        <v>0</v>
      </c>
      <c r="Y81" s="42">
        <v>0</v>
      </c>
      <c r="Z81" s="42">
        <v>394369.96740845294</v>
      </c>
      <c r="AA81" s="44">
        <f t="shared" si="7"/>
        <v>6439980.8340119068</v>
      </c>
      <c r="AB81" s="44">
        <f t="shared" si="8"/>
        <v>6439980.8340119068</v>
      </c>
      <c r="AC81" s="42">
        <v>7679714.861070862</v>
      </c>
      <c r="AD81" s="42"/>
      <c r="AE81" s="45" t="e">
        <f>+#REF!</f>
        <v>#REF!</v>
      </c>
      <c r="AF81" s="44" t="e">
        <f t="shared" si="9"/>
        <v>#REF!</v>
      </c>
    </row>
    <row r="82" spans="1:32" hidden="1">
      <c r="A82" s="139">
        <v>29</v>
      </c>
      <c r="B82" s="46" t="s">
        <v>19</v>
      </c>
      <c r="C82" s="154"/>
      <c r="D82" s="163"/>
      <c r="E82" s="163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44">
        <f t="shared" si="6"/>
        <v>0</v>
      </c>
      <c r="V82" s="42">
        <v>159437.71924941055</v>
      </c>
      <c r="W82" s="42">
        <v>3433307.0018531764</v>
      </c>
      <c r="X82" s="42">
        <v>0</v>
      </c>
      <c r="Y82" s="42">
        <v>0</v>
      </c>
      <c r="Z82" s="42">
        <v>50147.876967110991</v>
      </c>
      <c r="AA82" s="44">
        <f t="shared" si="7"/>
        <v>3642892.5980696981</v>
      </c>
      <c r="AB82" s="44">
        <f t="shared" si="8"/>
        <v>3642892.5980696981</v>
      </c>
      <c r="AC82" s="42">
        <v>0</v>
      </c>
      <c r="AD82" s="42"/>
      <c r="AE82" s="45" t="e">
        <f>+#REF!</f>
        <v>#REF!</v>
      </c>
      <c r="AF82" s="44" t="e">
        <f t="shared" si="9"/>
        <v>#REF!</v>
      </c>
    </row>
    <row r="83" spans="1:32" hidden="1">
      <c r="A83" s="139">
        <v>30</v>
      </c>
      <c r="B83" s="46" t="s">
        <v>76</v>
      </c>
      <c r="C83" s="154"/>
      <c r="D83" s="163"/>
      <c r="E83" s="163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44">
        <f t="shared" si="6"/>
        <v>0</v>
      </c>
      <c r="V83" s="42">
        <v>197165.83469632795</v>
      </c>
      <c r="W83" s="42">
        <v>0</v>
      </c>
      <c r="X83" s="42">
        <v>0</v>
      </c>
      <c r="Y83" s="42">
        <v>0</v>
      </c>
      <c r="Z83" s="42">
        <v>41803.445302657565</v>
      </c>
      <c r="AA83" s="44">
        <f t="shared" si="7"/>
        <v>238969.27999898553</v>
      </c>
      <c r="AB83" s="44">
        <f t="shared" si="8"/>
        <v>238969.27999898553</v>
      </c>
      <c r="AC83" s="42">
        <v>0</v>
      </c>
      <c r="AD83" s="42"/>
      <c r="AE83" s="45" t="e">
        <f>+#REF!</f>
        <v>#REF!</v>
      </c>
      <c r="AF83" s="44" t="e">
        <f t="shared" si="9"/>
        <v>#REF!</v>
      </c>
    </row>
    <row r="84" spans="1:32" hidden="1">
      <c r="A84" s="139">
        <v>31</v>
      </c>
      <c r="B84" s="46" t="s">
        <v>77</v>
      </c>
      <c r="C84" s="154"/>
      <c r="D84" s="163"/>
      <c r="E84" s="163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44">
        <f t="shared" si="6"/>
        <v>0</v>
      </c>
      <c r="V84" s="42">
        <v>2951617.0049711624</v>
      </c>
      <c r="W84" s="42">
        <v>0</v>
      </c>
      <c r="X84" s="42">
        <v>0</v>
      </c>
      <c r="Y84" s="42">
        <v>0</v>
      </c>
      <c r="Z84" s="42">
        <v>913689.89975973871</v>
      </c>
      <c r="AA84" s="44">
        <f t="shared" si="7"/>
        <v>3865306.9047309011</v>
      </c>
      <c r="AB84" s="44">
        <f t="shared" si="8"/>
        <v>3865306.9047309011</v>
      </c>
      <c r="AC84" s="42">
        <v>3226096.8152557942</v>
      </c>
      <c r="AD84" s="42"/>
      <c r="AE84" s="45" t="e">
        <f>+#REF!</f>
        <v>#REF!</v>
      </c>
      <c r="AF84" s="44" t="e">
        <f t="shared" si="9"/>
        <v>#REF!</v>
      </c>
    </row>
    <row r="85" spans="1:32" hidden="1">
      <c r="A85" s="139">
        <v>32</v>
      </c>
      <c r="B85" s="46" t="s">
        <v>78</v>
      </c>
      <c r="C85" s="154"/>
      <c r="D85" s="163"/>
      <c r="E85" s="163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44">
        <f t="shared" si="6"/>
        <v>0</v>
      </c>
      <c r="V85" s="42">
        <v>397296.06250053825</v>
      </c>
      <c r="W85" s="42">
        <v>0</v>
      </c>
      <c r="X85" s="42">
        <v>0</v>
      </c>
      <c r="Y85" s="42">
        <v>0</v>
      </c>
      <c r="Z85" s="42">
        <v>49305.377117689553</v>
      </c>
      <c r="AA85" s="44">
        <f t="shared" si="7"/>
        <v>446601.43961822777</v>
      </c>
      <c r="AB85" s="44">
        <f t="shared" si="8"/>
        <v>446601.43961822777</v>
      </c>
      <c r="AC85" s="42">
        <v>893279.84086111747</v>
      </c>
      <c r="AD85" s="42"/>
      <c r="AE85" s="45" t="e">
        <f>+#REF!</f>
        <v>#REF!</v>
      </c>
      <c r="AF85" s="44" t="e">
        <f t="shared" si="9"/>
        <v>#REF!</v>
      </c>
    </row>
    <row r="86" spans="1:32" hidden="1">
      <c r="A86" s="533" t="s">
        <v>79</v>
      </c>
      <c r="B86" s="534"/>
      <c r="C86" s="155"/>
      <c r="D86" s="164"/>
      <c r="E86" s="164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44">
        <f t="shared" ref="U86:AF86" si="10">SUM(U54:U85)</f>
        <v>0</v>
      </c>
      <c r="V86" s="44">
        <f t="shared" si="10"/>
        <v>54199784.628953561</v>
      </c>
      <c r="W86" s="44">
        <f t="shared" si="10"/>
        <v>5542296.7722791079</v>
      </c>
      <c r="X86" s="44">
        <f t="shared" si="10"/>
        <v>50091016.917997539</v>
      </c>
      <c r="Y86" s="44">
        <f t="shared" si="10"/>
        <v>-46095807.7614135</v>
      </c>
      <c r="Z86" s="44">
        <f t="shared" si="10"/>
        <v>81410818.365602911</v>
      </c>
      <c r="AA86" s="44">
        <f t="shared" si="10"/>
        <v>145148108.92341965</v>
      </c>
      <c r="AB86" s="44">
        <f t="shared" si="10"/>
        <v>145148108.92341965</v>
      </c>
      <c r="AC86" s="44">
        <f t="shared" si="10"/>
        <v>73533594.611022279</v>
      </c>
      <c r="AD86" s="44">
        <f t="shared" si="10"/>
        <v>0</v>
      </c>
      <c r="AE86" s="44" t="e">
        <f t="shared" si="10"/>
        <v>#REF!</v>
      </c>
      <c r="AF86" s="44" t="e">
        <f t="shared" si="10"/>
        <v>#REF!</v>
      </c>
    </row>
    <row r="87" spans="1:32" hidden="1">
      <c r="A87" s="533" t="s">
        <v>80</v>
      </c>
      <c r="B87" s="534"/>
      <c r="C87" s="155"/>
      <c r="D87" s="164"/>
      <c r="E87" s="164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44"/>
      <c r="V87" s="47">
        <f>+V86-V95</f>
        <v>0</v>
      </c>
      <c r="W87" s="47">
        <f t="shared" ref="W87:AD87" si="11">+W86-W95</f>
        <v>0</v>
      </c>
      <c r="X87" s="47">
        <f t="shared" si="11"/>
        <v>0</v>
      </c>
      <c r="Y87" s="47">
        <f t="shared" si="11"/>
        <v>0</v>
      </c>
      <c r="Z87" s="47">
        <f t="shared" si="11"/>
        <v>0</v>
      </c>
      <c r="AA87" s="47">
        <f t="shared" si="11"/>
        <v>145148108.92341965</v>
      </c>
      <c r="AB87" s="47">
        <f t="shared" si="11"/>
        <v>145148108.92341965</v>
      </c>
      <c r="AC87" s="47">
        <f t="shared" si="11"/>
        <v>0</v>
      </c>
      <c r="AD87" s="47">
        <f t="shared" si="11"/>
        <v>-12823982.433734361</v>
      </c>
      <c r="AE87" s="47"/>
      <c r="AF87" s="47"/>
    </row>
    <row r="88" spans="1:32" hidden="1">
      <c r="A88" s="531" t="s">
        <v>81</v>
      </c>
      <c r="B88" s="532"/>
      <c r="C88" s="156"/>
      <c r="D88" s="165"/>
      <c r="E88" s="165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44">
        <f>SUM(F88:T88)</f>
        <v>0</v>
      </c>
      <c r="V88" s="47">
        <f>-V87</f>
        <v>0</v>
      </c>
      <c r="W88" s="47">
        <f t="shared" ref="W88:AD88" si="12">-W87</f>
        <v>0</v>
      </c>
      <c r="X88" s="47">
        <f t="shared" si="12"/>
        <v>0</v>
      </c>
      <c r="Y88" s="47">
        <f t="shared" si="12"/>
        <v>0</v>
      </c>
      <c r="Z88" s="47">
        <f t="shared" si="12"/>
        <v>0</v>
      </c>
      <c r="AA88" s="47">
        <f t="shared" si="12"/>
        <v>-145148108.92341965</v>
      </c>
      <c r="AB88" s="47">
        <f t="shared" si="12"/>
        <v>-145148108.92341965</v>
      </c>
      <c r="AC88" s="47">
        <f t="shared" si="12"/>
        <v>0</v>
      </c>
      <c r="AD88" s="47">
        <f t="shared" si="12"/>
        <v>12823982.433734361</v>
      </c>
      <c r="AE88" s="47"/>
      <c r="AF88" s="47"/>
    </row>
    <row r="89" spans="1:32" hidden="1">
      <c r="A89" s="531" t="s">
        <v>82</v>
      </c>
      <c r="B89" s="532"/>
      <c r="C89" s="156"/>
      <c r="D89" s="165"/>
      <c r="E89" s="165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44">
        <f>SUM(F89:T89)</f>
        <v>0</v>
      </c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</row>
    <row r="90" spans="1:32" hidden="1">
      <c r="A90" s="531" t="s">
        <v>83</v>
      </c>
      <c r="B90" s="532"/>
      <c r="C90" s="156"/>
      <c r="D90" s="165"/>
      <c r="E90" s="165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44">
        <f>SUM(F90:T90)</f>
        <v>0</v>
      </c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</row>
    <row r="91" spans="1:32" hidden="1">
      <c r="A91" s="531" t="s">
        <v>84</v>
      </c>
      <c r="B91" s="532"/>
      <c r="C91" s="156"/>
      <c r="D91" s="165"/>
      <c r="E91" s="165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44">
        <f>SUM(F91:T91)</f>
        <v>0</v>
      </c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</row>
    <row r="92" spans="1:32" hidden="1">
      <c r="A92" s="533" t="s">
        <v>85</v>
      </c>
      <c r="B92" s="534"/>
      <c r="C92" s="155"/>
      <c r="D92" s="164"/>
      <c r="E92" s="164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44">
        <f>SUM(F92:T92)</f>
        <v>0</v>
      </c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</row>
    <row r="93" spans="1:32" hidden="1">
      <c r="A93" s="533" t="s">
        <v>86</v>
      </c>
      <c r="B93" s="534"/>
      <c r="C93" s="155"/>
      <c r="D93" s="164"/>
      <c r="E93" s="164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44">
        <f t="shared" ref="U93" si="13">+U92+U86</f>
        <v>0</v>
      </c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</row>
    <row r="94" spans="1:32" hidden="1"/>
    <row r="95" spans="1:32" hidden="1">
      <c r="V95" s="36">
        <v>54199784.628953561</v>
      </c>
      <c r="W95" s="36">
        <v>5542296.7722791079</v>
      </c>
      <c r="X95" s="36">
        <v>50091016.917997539</v>
      </c>
      <c r="Y95" s="36">
        <v>-46095807.7614135</v>
      </c>
      <c r="Z95" s="36">
        <v>81410818.365602911</v>
      </c>
      <c r="AC95" s="36">
        <v>73533594.611022249</v>
      </c>
      <c r="AD95" s="36">
        <v>12823982.433734361</v>
      </c>
    </row>
    <row r="96" spans="1:32" hidden="1"/>
    <row r="97" spans="1:61" hidden="1"/>
    <row r="98" spans="1:61" hidden="1"/>
    <row r="99" spans="1:61" hidden="1"/>
    <row r="100" spans="1:61" s="187" customFormat="1" ht="15.75">
      <c r="A100" s="36"/>
      <c r="B100" s="25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61" s="187" customFormat="1" ht="38.25">
      <c r="A101" s="36"/>
      <c r="B101" s="386" t="s">
        <v>264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7" t="s">
        <v>45</v>
      </c>
      <c r="W101" s="37" t="s">
        <v>46</v>
      </c>
      <c r="X101" s="37" t="s">
        <v>47</v>
      </c>
      <c r="Y101" s="37" t="s">
        <v>48</v>
      </c>
      <c r="Z101" s="37" t="s">
        <v>49</v>
      </c>
      <c r="AA101" s="37"/>
      <c r="AB101" s="37"/>
      <c r="AC101" s="37" t="s">
        <v>50</v>
      </c>
      <c r="AD101" s="37" t="s">
        <v>51</v>
      </c>
      <c r="AE101" s="36"/>
      <c r="AF101" s="36"/>
    </row>
    <row r="102" spans="1:61" s="187" customForma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</row>
    <row r="103" spans="1:61" s="136" customFormat="1">
      <c r="A103" s="535" t="s">
        <v>52</v>
      </c>
      <c r="B103" s="536"/>
      <c r="C103" s="183" t="s">
        <v>200</v>
      </c>
      <c r="D103" s="487">
        <v>1</v>
      </c>
      <c r="E103" s="487">
        <v>2</v>
      </c>
      <c r="F103" s="488">
        <v>3</v>
      </c>
      <c r="G103" s="488">
        <v>4</v>
      </c>
      <c r="H103" s="488">
        <v>5</v>
      </c>
      <c r="I103" s="488">
        <v>6</v>
      </c>
      <c r="J103" s="488">
        <v>7</v>
      </c>
      <c r="K103" s="488">
        <v>8</v>
      </c>
      <c r="L103" s="489">
        <v>10</v>
      </c>
      <c r="M103" s="489">
        <v>9</v>
      </c>
      <c r="N103" s="488">
        <v>11</v>
      </c>
      <c r="O103" s="488">
        <v>12</v>
      </c>
      <c r="P103" s="488" t="s">
        <v>286</v>
      </c>
      <c r="Q103" s="488">
        <v>15</v>
      </c>
      <c r="R103" s="488">
        <v>17</v>
      </c>
      <c r="S103" s="488">
        <v>16</v>
      </c>
      <c r="T103" s="488">
        <v>18</v>
      </c>
      <c r="U103" s="134">
        <v>180</v>
      </c>
      <c r="V103" s="135">
        <v>301</v>
      </c>
      <c r="W103" s="135">
        <v>302</v>
      </c>
      <c r="X103" s="135">
        <v>303</v>
      </c>
      <c r="Y103" s="135">
        <v>304</v>
      </c>
      <c r="Z103" s="135">
        <v>305</v>
      </c>
      <c r="AA103" s="134">
        <v>309</v>
      </c>
      <c r="AB103" s="134">
        <v>310</v>
      </c>
      <c r="AC103" s="135">
        <v>409</v>
      </c>
      <c r="AD103" s="135">
        <v>509</v>
      </c>
      <c r="AE103" s="134"/>
      <c r="AF103" s="134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</row>
    <row r="104" spans="1:61" s="187" customFormat="1">
      <c r="A104" s="245"/>
      <c r="B104" s="248" t="s">
        <v>290</v>
      </c>
      <c r="C104" s="487">
        <v>1</v>
      </c>
      <c r="D104" s="388">
        <f>'17x17 OKe'!D104/'17x17 OKe'!D$128</f>
        <v>1.2524027964052054E-2</v>
      </c>
      <c r="E104" s="388">
        <f>'17x17 OKe'!E104/'17x17 OKe'!E$128</f>
        <v>1.1664079289373491E-3</v>
      </c>
      <c r="F104" s="388">
        <f>'17x17 OKe'!F104/'17x17 OKe'!F$128</f>
        <v>0</v>
      </c>
      <c r="G104" s="388">
        <f>'17x17 OKe'!G104/'17x17 OKe'!G$128</f>
        <v>4.4125569777612155E-3</v>
      </c>
      <c r="H104" s="388">
        <f>'17x17 OKe'!H104/'17x17 OKe'!H$128</f>
        <v>0</v>
      </c>
      <c r="I104" s="388">
        <f>'17x17 OKe'!I104/'17x17 OKe'!I$128</f>
        <v>0</v>
      </c>
      <c r="J104" s="388">
        <f>'17x17 OKe'!J104/'17x17 OKe'!J$128</f>
        <v>0</v>
      </c>
      <c r="K104" s="388">
        <f>'17x17 OKe'!K104/'17x17 OKe'!K$128</f>
        <v>0</v>
      </c>
      <c r="L104" s="388">
        <f>'17x17 OKe'!L104/'17x17 OKe'!L$128</f>
        <v>7.0510912326610081E-2</v>
      </c>
      <c r="M104" s="388">
        <f>'17x17 OKe'!M104/'17x17 OKe'!M$128</f>
        <v>0</v>
      </c>
      <c r="N104" s="388">
        <f>'17x17 OKe'!N104/'17x17 OKe'!N$128</f>
        <v>0</v>
      </c>
      <c r="O104" s="388">
        <f>'17x17 OKe'!O104/'17x17 OKe'!O$128</f>
        <v>0</v>
      </c>
      <c r="P104" s="388">
        <f>'17x17 OKe'!P104/'17x17 OKe'!P$128</f>
        <v>0</v>
      </c>
      <c r="Q104" s="388">
        <f>'17x17 OKe'!Q104/'17x17 OKe'!Q$128</f>
        <v>1.0129601905069763E-3</v>
      </c>
      <c r="R104" s="388">
        <f>'17x17 OKe'!R104/'17x17 OKe'!R$128</f>
        <v>0</v>
      </c>
      <c r="S104" s="388">
        <f>'17x17 OKe'!S104/'17x17 OKe'!S$128</f>
        <v>0</v>
      </c>
      <c r="T104" s="388">
        <f>'17x17 OKe'!T104/'17x17 OKe'!T$128</f>
        <v>0</v>
      </c>
      <c r="U104" s="376">
        <f>SUM(D104:T104)</f>
        <v>8.9626865387867682E-2</v>
      </c>
      <c r="V104" s="375">
        <f>'17x17 OKe'!V104/'17x17 OKe'!V$121</f>
        <v>8.9358186327959332E-2</v>
      </c>
      <c r="W104" s="375">
        <f>'17x17 OKe'!W104/'17x17 OKe'!W$121</f>
        <v>0</v>
      </c>
      <c r="X104" s="375">
        <f>'17x17 OKe'!X104/'17x17 OKe'!X$121</f>
        <v>0</v>
      </c>
      <c r="Y104" s="375">
        <f>'17x17 OKe'!Y104/'17x17 OKe'!Y$121</f>
        <v>-3.0875922317559678E-3</v>
      </c>
      <c r="Z104" s="375">
        <f>'17x17 OKe'!Z104/'17x17 OKe'!Z$121</f>
        <v>1.2386601703379832E-2</v>
      </c>
      <c r="AA104" s="375">
        <f>'17x17 OKe'!AA104/'17x17 OKe'!AA$121</f>
        <v>3.9626609316555449E-2</v>
      </c>
      <c r="AB104" s="375">
        <f>'17x17 OKe'!AB104/'17x17 OKe'!AB$121</f>
        <v>3.3798057631977151E-2</v>
      </c>
      <c r="AC104" s="375"/>
      <c r="AD104" s="375"/>
      <c r="AE104" s="375">
        <f>'17x17 OKe'!AE104/'17x17 OKe'!AE$121</f>
        <v>1.8540485775766617E-2</v>
      </c>
      <c r="AF104" s="375">
        <f>'17x17 OKe'!AF104/'17x17 OKe'!AF$121</f>
        <v>1.8540485775766617E-2</v>
      </c>
    </row>
    <row r="105" spans="1:61" s="187" customFormat="1">
      <c r="A105" s="245"/>
      <c r="B105" s="248" t="s">
        <v>4</v>
      </c>
      <c r="C105" s="487">
        <v>2</v>
      </c>
      <c r="D105" s="388">
        <f>'17x17 OKe'!D105/'17x17 OKe'!D$128</f>
        <v>0</v>
      </c>
      <c r="E105" s="388">
        <f>'17x17 OKe'!E105/'17x17 OKe'!E$128</f>
        <v>2.9654376468566052E-3</v>
      </c>
      <c r="F105" s="388">
        <f>'17x17 OKe'!F105/'17x17 OKe'!F$128</f>
        <v>0</v>
      </c>
      <c r="G105" s="388">
        <f>'17x17 OKe'!G105/'17x17 OKe'!G$128</f>
        <v>2.2796542080465425E-5</v>
      </c>
      <c r="H105" s="388">
        <f>'17x17 OKe'!H105/'17x17 OKe'!H$128</f>
        <v>0</v>
      </c>
      <c r="I105" s="388">
        <f>'17x17 OKe'!I105/'17x17 OKe'!I$128</f>
        <v>0</v>
      </c>
      <c r="J105" s="388">
        <f>'17x17 OKe'!J105/'17x17 OKe'!J$128</f>
        <v>0</v>
      </c>
      <c r="K105" s="388">
        <f>'17x17 OKe'!K105/'17x17 OKe'!K$128</f>
        <v>0</v>
      </c>
      <c r="L105" s="388">
        <f>'17x17 OKe'!L105/'17x17 OKe'!L$128</f>
        <v>1.3508075221595384E-2</v>
      </c>
      <c r="M105" s="388">
        <f>'17x17 OKe'!M105/'17x17 OKe'!M$128</f>
        <v>0</v>
      </c>
      <c r="N105" s="388">
        <f>'17x17 OKe'!N105/'17x17 OKe'!N$128</f>
        <v>0</v>
      </c>
      <c r="O105" s="388">
        <f>'17x17 OKe'!O105/'17x17 OKe'!O$128</f>
        <v>0</v>
      </c>
      <c r="P105" s="388">
        <f>'17x17 OKe'!P105/'17x17 OKe'!P$128</f>
        <v>0</v>
      </c>
      <c r="Q105" s="388">
        <f>'17x17 OKe'!Q105/'17x17 OKe'!Q$128</f>
        <v>0</v>
      </c>
      <c r="R105" s="388">
        <f>'17x17 OKe'!R105/'17x17 OKe'!R$128</f>
        <v>0</v>
      </c>
      <c r="S105" s="388">
        <f>'17x17 OKe'!S105/'17x17 OKe'!S$128</f>
        <v>0</v>
      </c>
      <c r="T105" s="388">
        <f>'17x17 OKe'!T105/'17x17 OKe'!T$128</f>
        <v>0</v>
      </c>
      <c r="U105" s="376">
        <f t="shared" ref="U105:U120" si="14">SUM(D105:T105)</f>
        <v>1.6496309410532456E-2</v>
      </c>
      <c r="V105" s="375">
        <f>'17x17 OKe'!V105/'17x17 OKe'!V$121</f>
        <v>7.2238008350905981E-3</v>
      </c>
      <c r="W105" s="375">
        <f>'17x17 OKe'!W105/'17x17 OKe'!W$121</f>
        <v>0</v>
      </c>
      <c r="X105" s="375">
        <f>'17x17 OKe'!X105/'17x17 OKe'!X$121</f>
        <v>0</v>
      </c>
      <c r="Y105" s="375">
        <f>'17x17 OKe'!Y105/'17x17 OKe'!Y$121</f>
        <v>0</v>
      </c>
      <c r="Z105" s="375">
        <f>'17x17 OKe'!Z105/'17x17 OKe'!Z$121</f>
        <v>2.5568207612472395E-2</v>
      </c>
      <c r="AA105" s="375">
        <f>'17x17 OKe'!AA105/'17x17 OKe'!AA$121</f>
        <v>2.5065307512175675E-2</v>
      </c>
      <c r="AB105" s="375">
        <f>'17x17 OKe'!AB105/'17x17 OKe'!AB$121</f>
        <v>1.8588877736171214E-2</v>
      </c>
      <c r="AC105" s="375"/>
      <c r="AD105" s="375"/>
      <c r="AE105" s="375">
        <f>'17x17 OKe'!AE105/'17x17 OKe'!AE$121</f>
        <v>2.044823501073622E-2</v>
      </c>
      <c r="AF105" s="375">
        <f>'17x17 OKe'!AF105/'17x17 OKe'!AF$121</f>
        <v>2.044823501073622E-2</v>
      </c>
    </row>
    <row r="106" spans="1:61" s="187" customFormat="1">
      <c r="A106" s="184"/>
      <c r="B106" s="248" t="s">
        <v>21</v>
      </c>
      <c r="C106" s="488">
        <v>3</v>
      </c>
      <c r="D106" s="388">
        <f>'17x17 OKe'!D106/'17x17 OKe'!D$128</f>
        <v>0</v>
      </c>
      <c r="E106" s="388">
        <f>'17x17 OKe'!E106/'17x17 OKe'!E$128</f>
        <v>0</v>
      </c>
      <c r="F106" s="388">
        <f>'17x17 OKe'!F106/'17x17 OKe'!F$128</f>
        <v>0</v>
      </c>
      <c r="G106" s="388">
        <f>'17x17 OKe'!G106/'17x17 OKe'!G$128</f>
        <v>6.6752932552756068E-4</v>
      </c>
      <c r="H106" s="388">
        <f>'17x17 OKe'!H106/'17x17 OKe'!H$128</f>
        <v>7.1562513760567534E-2</v>
      </c>
      <c r="I106" s="388">
        <f>'17x17 OKe'!I106/'17x17 OKe'!I$128</f>
        <v>0</v>
      </c>
      <c r="J106" s="388">
        <f>'17x17 OKe'!J106/'17x17 OKe'!J$128</f>
        <v>1.7588429602967939E-2</v>
      </c>
      <c r="K106" s="388">
        <f>'17x17 OKe'!K106/'17x17 OKe'!K$128</f>
        <v>0</v>
      </c>
      <c r="L106" s="388">
        <f>'17x17 OKe'!L106/'17x17 OKe'!L$128</f>
        <v>0</v>
      </c>
      <c r="M106" s="388">
        <f>'17x17 OKe'!M106/'17x17 OKe'!M$128</f>
        <v>0</v>
      </c>
      <c r="N106" s="388">
        <f>'17x17 OKe'!N106/'17x17 OKe'!N$128</f>
        <v>0</v>
      </c>
      <c r="O106" s="388">
        <f>'17x17 OKe'!O106/'17x17 OKe'!O$128</f>
        <v>0</v>
      </c>
      <c r="P106" s="388">
        <f>'17x17 OKe'!P106/'17x17 OKe'!P$128</f>
        <v>0</v>
      </c>
      <c r="Q106" s="388">
        <f>'17x17 OKe'!Q106/'17x17 OKe'!Q$128</f>
        <v>0</v>
      </c>
      <c r="R106" s="388">
        <f>'17x17 OKe'!R106/'17x17 OKe'!R$128</f>
        <v>0</v>
      </c>
      <c r="S106" s="388">
        <f>'17x17 OKe'!S106/'17x17 OKe'!S$128</f>
        <v>0</v>
      </c>
      <c r="T106" s="388">
        <f>'17x17 OKe'!T106/'17x17 OKe'!T$128</f>
        <v>0</v>
      </c>
      <c r="U106" s="376">
        <f t="shared" si="14"/>
        <v>8.9818472689063039E-2</v>
      </c>
      <c r="V106" s="375">
        <f>'17x17 OKe'!V106/'17x17 OKe'!V$121</f>
        <v>8.1140748912106265E-4</v>
      </c>
      <c r="W106" s="375">
        <f>'17x17 OKe'!W106/'17x17 OKe'!W$121</f>
        <v>0</v>
      </c>
      <c r="X106" s="375">
        <f>'17x17 OKe'!X106/'17x17 OKe'!X$121</f>
        <v>0</v>
      </c>
      <c r="Y106" s="375">
        <f>'17x17 OKe'!Y106/'17x17 OKe'!Y$121</f>
        <v>-1.5243522021853233E-3</v>
      </c>
      <c r="Z106" s="375">
        <f>'17x17 OKe'!Z106/'17x17 OKe'!Z$121</f>
        <v>9.7130090888692747E-2</v>
      </c>
      <c r="AA106" s="375">
        <f>'17x17 OKe'!AA106/'17x17 OKe'!AA$121</f>
        <v>8.7952877412438291E-2</v>
      </c>
      <c r="AB106" s="375">
        <f>'17x17 OKe'!AB106/'17x17 OKe'!AB$121</f>
        <v>6.537326959888469E-2</v>
      </c>
      <c r="AC106" s="375"/>
      <c r="AD106" s="375"/>
      <c r="AE106" s="375">
        <f>'17x17 OKe'!AE106/'17x17 OKe'!AE$121</f>
        <v>6.4622379462923304E-2</v>
      </c>
      <c r="AF106" s="375">
        <f>'17x17 OKe'!AF106/'17x17 OKe'!AF$121</f>
        <v>6.4622379462923304E-2</v>
      </c>
    </row>
    <row r="107" spans="1:61" s="187" customFormat="1">
      <c r="A107" s="184"/>
      <c r="B107" s="248" t="s">
        <v>22</v>
      </c>
      <c r="C107" s="488">
        <v>4</v>
      </c>
      <c r="D107" s="388">
        <f>'17x17 OKe'!D107/'17x17 OKe'!D$128</f>
        <v>0.34445792790545587</v>
      </c>
      <c r="E107" s="388">
        <f>'17x17 OKe'!E107/'17x17 OKe'!E$128</f>
        <v>1.2734189243420834E-2</v>
      </c>
      <c r="F107" s="388">
        <f>'17x17 OKe'!F107/'17x17 OKe'!F$128</f>
        <v>0.12485254138928452</v>
      </c>
      <c r="G107" s="388">
        <f>'17x17 OKe'!G107/'17x17 OKe'!G$128</f>
        <v>0.22841781003683426</v>
      </c>
      <c r="H107" s="388">
        <f>'17x17 OKe'!H107/'17x17 OKe'!H$128</f>
        <v>0.13470677441002299</v>
      </c>
      <c r="I107" s="388">
        <f>'17x17 OKe'!I107/'17x17 OKe'!I$128</f>
        <v>0.11457041262407178</v>
      </c>
      <c r="J107" s="388">
        <f>'17x17 OKe'!J107/'17x17 OKe'!J$128</f>
        <v>0.28888398355361877</v>
      </c>
      <c r="K107" s="388">
        <f>'17x17 OKe'!K107/'17x17 OKe'!K$128</f>
        <v>2.9747084110322199E-2</v>
      </c>
      <c r="L107" s="388">
        <f>'17x17 OKe'!L107/'17x17 OKe'!L$128</f>
        <v>9.354579970046982E-2</v>
      </c>
      <c r="M107" s="388">
        <f>'17x17 OKe'!M107/'17x17 OKe'!M$128</f>
        <v>0.18155227542873345</v>
      </c>
      <c r="N107" s="388">
        <f>'17x17 OKe'!N107/'17x17 OKe'!N$128</f>
        <v>4.441214047829839E-2</v>
      </c>
      <c r="O107" s="388">
        <f>'17x17 OKe'!O107/'17x17 OKe'!O$128</f>
        <v>1.5974983813610517E-2</v>
      </c>
      <c r="P107" s="388">
        <f>'17x17 OKe'!P107/'17x17 OKe'!P$128</f>
        <v>3.607995500920657E-2</v>
      </c>
      <c r="Q107" s="388">
        <f>'17x17 OKe'!Q107/'17x17 OKe'!Q$128</f>
        <v>0.43390726838783256</v>
      </c>
      <c r="R107" s="388">
        <f>'17x17 OKe'!R107/'17x17 OKe'!R$128</f>
        <v>0.11524216276510797</v>
      </c>
      <c r="S107" s="388">
        <f>'17x17 OKe'!S107/'17x17 OKe'!S$128</f>
        <v>7.6993150073370962E-3</v>
      </c>
      <c r="T107" s="388">
        <f>'17x17 OKe'!T107/'17x17 OKe'!T$128</f>
        <v>0.14955135176336695</v>
      </c>
      <c r="U107" s="376">
        <f t="shared" si="14"/>
        <v>2.3563359756269948</v>
      </c>
      <c r="V107" s="375">
        <f>'17x17 OKe'!V107/'17x17 OKe'!V$121</f>
        <v>0.45771812811226897</v>
      </c>
      <c r="W107" s="375">
        <f>'17x17 OKe'!W107/'17x17 OKe'!W$121</f>
        <v>0.22459512912984739</v>
      </c>
      <c r="X107" s="375">
        <f>'17x17 OKe'!X107/'17x17 OKe'!X$121</f>
        <v>0.873447682261415</v>
      </c>
      <c r="Y107" s="375">
        <f>'17x17 OKe'!Y107/'17x17 OKe'!Y$121</f>
        <v>1.0359423877023692</v>
      </c>
      <c r="Z107" s="375">
        <f>'17x17 OKe'!Z107/'17x17 OKe'!Z$121</f>
        <v>0.65242010031644915</v>
      </c>
      <c r="AA107" s="375">
        <f>'17x17 OKe'!AA107/'17x17 OKe'!AA$121</f>
        <v>0.4477398080270189</v>
      </c>
      <c r="AB107" s="375">
        <f>'17x17 OKe'!AB107/'17x17 OKe'!AB$121</f>
        <v>0.507887132710792</v>
      </c>
      <c r="AC107" s="375"/>
      <c r="AD107" s="375"/>
      <c r="AE107" s="375">
        <f>'17x17 OKe'!AE107/'17x17 OKe'!AE$121</f>
        <v>0.5024792221198271</v>
      </c>
      <c r="AF107" s="375">
        <f>'17x17 OKe'!AF107/'17x17 OKe'!AF$121</f>
        <v>0.5024792221198271</v>
      </c>
    </row>
    <row r="108" spans="1:61" s="187" customFormat="1">
      <c r="A108" s="184"/>
      <c r="B108" s="248" t="s">
        <v>23</v>
      </c>
      <c r="C108" s="488">
        <v>5</v>
      </c>
      <c r="D108" s="388">
        <f>'17x17 OKe'!D108/'17x17 OKe'!D$128</f>
        <v>0</v>
      </c>
      <c r="E108" s="388">
        <f>'17x17 OKe'!E108/'17x17 OKe'!E$128</f>
        <v>0</v>
      </c>
      <c r="F108" s="388">
        <f>'17x17 OKe'!F108/'17x17 OKe'!F$128</f>
        <v>4.3829873988677007E-3</v>
      </c>
      <c r="G108" s="388">
        <f>'17x17 OKe'!G108/'17x17 OKe'!G$128</f>
        <v>3.192685148287887E-3</v>
      </c>
      <c r="H108" s="388">
        <f>'17x17 OKe'!H108/'17x17 OKe'!H$128</f>
        <v>3.1522433204690947E-2</v>
      </c>
      <c r="I108" s="388">
        <f>'17x17 OKe'!I108/'17x17 OKe'!I$128</f>
        <v>2.7269042300561955E-3</v>
      </c>
      <c r="J108" s="388">
        <f>'17x17 OKe'!J108/'17x17 OKe'!J$128</f>
        <v>1.1143426416825799E-4</v>
      </c>
      <c r="K108" s="388">
        <f>'17x17 OKe'!K108/'17x17 OKe'!K$128</f>
        <v>1.401978107000375E-3</v>
      </c>
      <c r="L108" s="388">
        <f>'17x17 OKe'!L108/'17x17 OKe'!L$128</f>
        <v>1.3587882668587086E-3</v>
      </c>
      <c r="M108" s="388">
        <f>'17x17 OKe'!M108/'17x17 OKe'!M$128</f>
        <v>9.2793853951766156E-4</v>
      </c>
      <c r="N108" s="388">
        <f>'17x17 OKe'!N108/'17x17 OKe'!N$128</f>
        <v>9.1188001021161938E-3</v>
      </c>
      <c r="O108" s="388">
        <f>'17x17 OKe'!O108/'17x17 OKe'!O$128</f>
        <v>6.2248127628999563E-5</v>
      </c>
      <c r="P108" s="388">
        <f>'17x17 OKe'!P108/'17x17 OKe'!P$128</f>
        <v>9.2785252567517094E-3</v>
      </c>
      <c r="Q108" s="388">
        <f>'17x17 OKe'!Q108/'17x17 OKe'!Q$128</f>
        <v>5.525622012299988E-5</v>
      </c>
      <c r="R108" s="388">
        <f>'17x17 OKe'!R108/'17x17 OKe'!R$128</f>
        <v>9.4011722612948045E-3</v>
      </c>
      <c r="S108" s="388">
        <f>'17x17 OKe'!S108/'17x17 OKe'!S$128</f>
        <v>1.9209503891995242E-3</v>
      </c>
      <c r="T108" s="388">
        <f>'17x17 OKe'!T108/'17x17 OKe'!T$128</f>
        <v>6.9935344105173528E-3</v>
      </c>
      <c r="U108" s="376">
        <f t="shared" si="14"/>
        <v>8.2455635927079329E-2</v>
      </c>
      <c r="V108" s="375">
        <f>'17x17 OKe'!V108/'17x17 OKe'!V$121</f>
        <v>3.4277497330630988E-3</v>
      </c>
      <c r="W108" s="375">
        <f>'17x17 OKe'!W108/'17x17 OKe'!W$121</f>
        <v>0</v>
      </c>
      <c r="X108" s="375">
        <f>'17x17 OKe'!X108/'17x17 OKe'!X$121</f>
        <v>0</v>
      </c>
      <c r="Y108" s="375">
        <f>'17x17 OKe'!Y108/'17x17 OKe'!Y$121</f>
        <v>-3.6877228512729876E-6</v>
      </c>
      <c r="Z108" s="375">
        <f>'17x17 OKe'!Z108/'17x17 OKe'!Z$121</f>
        <v>0</v>
      </c>
      <c r="AA108" s="375">
        <f>'17x17 OKe'!AA108/'17x17 OKe'!AA$121</f>
        <v>1.0366342662168756E-3</v>
      </c>
      <c r="AB108" s="375">
        <f>'17x17 OKe'!AB108/'17x17 OKe'!AB$121</f>
        <v>3.2553908979641609E-3</v>
      </c>
      <c r="AC108" s="375"/>
      <c r="AD108" s="375"/>
      <c r="AE108" s="375">
        <f>'17x17 OKe'!AE108/'17x17 OKe'!AE$121</f>
        <v>5.3284420590316503E-3</v>
      </c>
      <c r="AF108" s="375">
        <f>'17x17 OKe'!AF108/'17x17 OKe'!AF$121</f>
        <v>5.3284420590316503E-3</v>
      </c>
    </row>
    <row r="109" spans="1:61" s="187" customFormat="1">
      <c r="A109" s="184"/>
      <c r="B109" s="248" t="s">
        <v>24</v>
      </c>
      <c r="C109" s="488">
        <v>6</v>
      </c>
      <c r="D109" s="388">
        <f>'17x17 OKe'!D109/'17x17 OKe'!D$128</f>
        <v>2.6787611010439463E-4</v>
      </c>
      <c r="E109" s="388">
        <f>'17x17 OKe'!E109/'17x17 OKe'!E$128</f>
        <v>0</v>
      </c>
      <c r="F109" s="388">
        <f>'17x17 OKe'!F109/'17x17 OKe'!F$128</f>
        <v>0</v>
      </c>
      <c r="G109" s="388">
        <f>'17x17 OKe'!G109/'17x17 OKe'!G$128</f>
        <v>1.2677204029178903E-5</v>
      </c>
      <c r="H109" s="388">
        <f>'17x17 OKe'!H109/'17x17 OKe'!H$128</f>
        <v>0</v>
      </c>
      <c r="I109" s="388">
        <f>'17x17 OKe'!I109/'17x17 OKe'!I$128</f>
        <v>0</v>
      </c>
      <c r="J109" s="388">
        <f>'17x17 OKe'!J109/'17x17 OKe'!J$128</f>
        <v>0</v>
      </c>
      <c r="K109" s="388">
        <f>'17x17 OKe'!K109/'17x17 OKe'!K$128</f>
        <v>0</v>
      </c>
      <c r="L109" s="388">
        <f>'17x17 OKe'!L109/'17x17 OKe'!L$128</f>
        <v>1.6131226936740338E-3</v>
      </c>
      <c r="M109" s="388">
        <f>'17x17 OKe'!M109/'17x17 OKe'!M$128</f>
        <v>6.7545267907902654E-5</v>
      </c>
      <c r="N109" s="388">
        <f>'17x17 OKe'!N109/'17x17 OKe'!N$128</f>
        <v>0</v>
      </c>
      <c r="O109" s="388">
        <f>'17x17 OKe'!O109/'17x17 OKe'!O$128</f>
        <v>0</v>
      </c>
      <c r="P109" s="388">
        <f>'17x17 OKe'!P109/'17x17 OKe'!P$128</f>
        <v>0</v>
      </c>
      <c r="Q109" s="388">
        <f>'17x17 OKe'!Q109/'17x17 OKe'!Q$128</f>
        <v>2.5213307730496434E-5</v>
      </c>
      <c r="R109" s="388">
        <f>'17x17 OKe'!R109/'17x17 OKe'!R$128</f>
        <v>7.3248516771641998E-6</v>
      </c>
      <c r="S109" s="388">
        <f>'17x17 OKe'!S109/'17x17 OKe'!S$128</f>
        <v>3.0883335510347039E-4</v>
      </c>
      <c r="T109" s="388">
        <f>'17x17 OKe'!T109/'17x17 OKe'!T$128</f>
        <v>3.2590098399107222E-4</v>
      </c>
      <c r="U109" s="376">
        <f t="shared" si="14"/>
        <v>2.6284937742177134E-3</v>
      </c>
      <c r="V109" s="375">
        <f>'17x17 OKe'!V109/'17x17 OKe'!V$121</f>
        <v>7.261054862661505E-4</v>
      </c>
      <c r="W109" s="375">
        <f>'17x17 OKe'!W109/'17x17 OKe'!W$121</f>
        <v>0</v>
      </c>
      <c r="X109" s="375">
        <f>'17x17 OKe'!X109/'17x17 OKe'!X$121</f>
        <v>0</v>
      </c>
      <c r="Y109" s="375">
        <f>'17x17 OKe'!Y109/'17x17 OKe'!Y$121</f>
        <v>-9.0975100138329539E-6</v>
      </c>
      <c r="Z109" s="375">
        <f>'17x17 OKe'!Z109/'17x17 OKe'!Z$121</f>
        <v>0</v>
      </c>
      <c r="AA109" s="375">
        <f>'17x17 OKe'!AA109/'17x17 OKe'!AA$121</f>
        <v>2.238064061525607E-4</v>
      </c>
      <c r="AB109" s="375">
        <f>'17x17 OKe'!AB109/'17x17 OKe'!AB$121</f>
        <v>2.4560509244637909E-4</v>
      </c>
      <c r="AC109" s="375"/>
      <c r="AD109" s="375"/>
      <c r="AE109" s="375">
        <f>'17x17 OKe'!AE109/'17x17 OKe'!AE$121</f>
        <v>4.4440184516843261E-4</v>
      </c>
      <c r="AF109" s="375">
        <f>'17x17 OKe'!AF109/'17x17 OKe'!AF$121</f>
        <v>4.4440184516843261E-4</v>
      </c>
    </row>
    <row r="110" spans="1:61" s="187" customFormat="1">
      <c r="A110" s="184"/>
      <c r="B110" s="248" t="s">
        <v>25</v>
      </c>
      <c r="C110" s="488">
        <v>7</v>
      </c>
      <c r="D110" s="388">
        <f>'17x17 OKe'!D110/'17x17 OKe'!D$128</f>
        <v>5.1877996810059299E-4</v>
      </c>
      <c r="E110" s="388">
        <f>'17x17 OKe'!E110/'17x17 OKe'!E$128</f>
        <v>0</v>
      </c>
      <c r="F110" s="388">
        <f>'17x17 OKe'!F110/'17x17 OKe'!F$128</f>
        <v>0</v>
      </c>
      <c r="G110" s="388">
        <f>'17x17 OKe'!G110/'17x17 OKe'!G$128</f>
        <v>0</v>
      </c>
      <c r="H110" s="388">
        <f>'17x17 OKe'!H110/'17x17 OKe'!H$128</f>
        <v>0</v>
      </c>
      <c r="I110" s="388">
        <f>'17x17 OKe'!I110/'17x17 OKe'!I$128</f>
        <v>0</v>
      </c>
      <c r="J110" s="388">
        <f>'17x17 OKe'!J110/'17x17 OKe'!J$128</f>
        <v>7.7914141682160871E-4</v>
      </c>
      <c r="K110" s="388">
        <f>'17x17 OKe'!K110/'17x17 OKe'!K$128</f>
        <v>0</v>
      </c>
      <c r="L110" s="388">
        <f>'17x17 OKe'!L110/'17x17 OKe'!L$128</f>
        <v>0</v>
      </c>
      <c r="M110" s="388">
        <f>'17x17 OKe'!M110/'17x17 OKe'!M$128</f>
        <v>0</v>
      </c>
      <c r="N110" s="388">
        <f>'17x17 OKe'!N110/'17x17 OKe'!N$128</f>
        <v>0</v>
      </c>
      <c r="O110" s="388">
        <f>'17x17 OKe'!O110/'17x17 OKe'!O$128</f>
        <v>0</v>
      </c>
      <c r="P110" s="388">
        <f>'17x17 OKe'!P110/'17x17 OKe'!P$128</f>
        <v>0</v>
      </c>
      <c r="Q110" s="388">
        <f>'17x17 OKe'!Q110/'17x17 OKe'!Q$128</f>
        <v>0</v>
      </c>
      <c r="R110" s="388">
        <f>'17x17 OKe'!R110/'17x17 OKe'!R$128</f>
        <v>0</v>
      </c>
      <c r="S110" s="388">
        <f>'17x17 OKe'!S110/'17x17 OKe'!S$128</f>
        <v>0</v>
      </c>
      <c r="T110" s="388">
        <f>'17x17 OKe'!T110/'17x17 OKe'!T$128</f>
        <v>0</v>
      </c>
      <c r="U110" s="376">
        <f t="shared" si="14"/>
        <v>1.2979213849222018E-3</v>
      </c>
      <c r="V110" s="375">
        <f>'17x17 OKe'!V110/'17x17 OKe'!V$121</f>
        <v>9.0584216067700826E-2</v>
      </c>
      <c r="W110" s="375">
        <f>'17x17 OKe'!W110/'17x17 OKe'!W$121</f>
        <v>0.14815657707410926</v>
      </c>
      <c r="X110" s="375">
        <f>'17x17 OKe'!X110/'17x17 OKe'!X$121</f>
        <v>5.9882387405325775E-2</v>
      </c>
      <c r="Y110" s="375">
        <f>'17x17 OKe'!Y110/'17x17 OKe'!Y$121</f>
        <v>-6.5721767574746362E-2</v>
      </c>
      <c r="Z110" s="375">
        <f>'17x17 OKe'!Z110/'17x17 OKe'!Z$121</f>
        <v>0</v>
      </c>
      <c r="AA110" s="375">
        <f>'17x17 OKe'!AA110/'17x17 OKe'!AA$121</f>
        <v>8.1932461746534721E-2</v>
      </c>
      <c r="AB110" s="375">
        <f>'17x17 OKe'!AB110/'17x17 OKe'!AB$121</f>
        <v>5.8792652316330928E-2</v>
      </c>
      <c r="AC110" s="375"/>
      <c r="AD110" s="375"/>
      <c r="AE110" s="375">
        <f>'17x17 OKe'!AE110/'17x17 OKe'!AE$121</f>
        <v>9.2771339048022775E-2</v>
      </c>
      <c r="AF110" s="375">
        <f>'17x17 OKe'!AF110/'17x17 OKe'!AF$121</f>
        <v>9.2771339048022775E-2</v>
      </c>
    </row>
    <row r="111" spans="1:61" s="187" customFormat="1">
      <c r="A111" s="184"/>
      <c r="B111" s="248" t="s">
        <v>26</v>
      </c>
      <c r="C111" s="488">
        <v>8</v>
      </c>
      <c r="D111" s="388">
        <f>'17x17 OKe'!D111/'17x17 OKe'!D$128</f>
        <v>1.3563886834801916E-2</v>
      </c>
      <c r="E111" s="388">
        <f>'17x17 OKe'!E111/'17x17 OKe'!E$128</f>
        <v>6.0189304172723033E-4</v>
      </c>
      <c r="F111" s="388">
        <f>'17x17 OKe'!F111/'17x17 OKe'!F$128</f>
        <v>3.982009296049225E-3</v>
      </c>
      <c r="G111" s="388">
        <f>'17x17 OKe'!G111/'17x17 OKe'!G$128</f>
        <v>7.8722594319221538E-3</v>
      </c>
      <c r="H111" s="388">
        <f>'17x17 OKe'!H111/'17x17 OKe'!H$128</f>
        <v>7.749619780449914E-3</v>
      </c>
      <c r="I111" s="388">
        <f>'17x17 OKe'!I111/'17x17 OKe'!I$128</f>
        <v>3.6018060702351206E-3</v>
      </c>
      <c r="J111" s="388">
        <f>'17x17 OKe'!J111/'17x17 OKe'!J$128</f>
        <v>1.0139890549659259E-2</v>
      </c>
      <c r="K111" s="388">
        <f>'17x17 OKe'!K111/'17x17 OKe'!K$128</f>
        <v>9.968406068085584E-4</v>
      </c>
      <c r="L111" s="388">
        <f>'17x17 OKe'!L111/'17x17 OKe'!L$128</f>
        <v>7.1950900520980649E-3</v>
      </c>
      <c r="M111" s="388">
        <f>'17x17 OKe'!M111/'17x17 OKe'!M$128</f>
        <v>5.6606200164414184E-3</v>
      </c>
      <c r="N111" s="388">
        <f>'17x17 OKe'!N111/'17x17 OKe'!N$128</f>
        <v>1.4765950102571814E-3</v>
      </c>
      <c r="O111" s="388">
        <f>'17x17 OKe'!O111/'17x17 OKe'!O$128</f>
        <v>5.3779198184452683E-4</v>
      </c>
      <c r="P111" s="388">
        <f>'17x17 OKe'!P111/'17x17 OKe'!P$128</f>
        <v>1.1313690869842218E-3</v>
      </c>
      <c r="Q111" s="388">
        <f>'17x17 OKe'!Q111/'17x17 OKe'!Q$128</f>
        <v>1.6317226378062096E-2</v>
      </c>
      <c r="R111" s="388">
        <f>'17x17 OKe'!R111/'17x17 OKe'!R$128</f>
        <v>3.9438522184712379E-3</v>
      </c>
      <c r="S111" s="388">
        <f>'17x17 OKe'!S111/'17x17 OKe'!S$128</f>
        <v>2.6863904374111212E-4</v>
      </c>
      <c r="T111" s="388">
        <f>'17x17 OKe'!T111/'17x17 OKe'!T$128</f>
        <v>4.7515668447579464E-3</v>
      </c>
      <c r="U111" s="376">
        <f t="shared" si="14"/>
        <v>8.9790956244311187E-2</v>
      </c>
      <c r="V111" s="375">
        <f>'17x17 OKe'!V111/'17x17 OKe'!V$121</f>
        <v>2.1028509985009904E-2</v>
      </c>
      <c r="W111" s="375">
        <f>'17x17 OKe'!W111/'17x17 OKe'!W$121</f>
        <v>7.7746093435001494E-3</v>
      </c>
      <c r="X111" s="375">
        <f>'17x17 OKe'!X111/'17x17 OKe'!X$121</f>
        <v>3.1206008416798176E-2</v>
      </c>
      <c r="Y111" s="375">
        <f>'17x17 OKe'!Y111/'17x17 OKe'!Y$121</f>
        <v>3.4404109539183492E-2</v>
      </c>
      <c r="Z111" s="375">
        <f>'17x17 OKe'!Z111/'17x17 OKe'!Z$121</f>
        <v>0.15432906891976828</v>
      </c>
      <c r="AA111" s="375">
        <f>'17x17 OKe'!AA111/'17x17 OKe'!AA$121</f>
        <v>0.13598977237001406</v>
      </c>
      <c r="AB111" s="375">
        <f>'17x17 OKe'!AB111/'17x17 OKe'!AB$121</f>
        <v>0.10410910122419127</v>
      </c>
      <c r="AC111" s="375"/>
      <c r="AD111" s="375"/>
      <c r="AE111" s="375">
        <f>'17x17 OKe'!AE111/'17x17 OKe'!AE$121</f>
        <v>0.10102883992774801</v>
      </c>
      <c r="AF111" s="375">
        <f>'17x17 OKe'!AF111/'17x17 OKe'!AF$121</f>
        <v>0.10102883992774801</v>
      </c>
    </row>
    <row r="112" spans="1:61" s="187" customFormat="1">
      <c r="A112" s="184"/>
      <c r="B112" s="248" t="s">
        <v>27</v>
      </c>
      <c r="C112" s="489">
        <v>10</v>
      </c>
      <c r="D112" s="388">
        <f>'17x17 OKe'!D112/'17x17 OKe'!D$128</f>
        <v>0</v>
      </c>
      <c r="E112" s="388">
        <f>'17x17 OKe'!E112/'17x17 OKe'!E$128</f>
        <v>0</v>
      </c>
      <c r="F112" s="388">
        <f>'17x17 OKe'!F112/'17x17 OKe'!F$128</f>
        <v>1.4071315244639309E-4</v>
      </c>
      <c r="G112" s="388">
        <f>'17x17 OKe'!G112/'17x17 OKe'!G$128</f>
        <v>2.6722422602541457E-4</v>
      </c>
      <c r="H112" s="388">
        <f>'17x17 OKe'!H112/'17x17 OKe'!H$128</f>
        <v>7.9206800088073195E-4</v>
      </c>
      <c r="I112" s="388">
        <f>'17x17 OKe'!I112/'17x17 OKe'!I$128</f>
        <v>2.749514838109954E-3</v>
      </c>
      <c r="J112" s="388">
        <f>'17x17 OKe'!J112/'17x17 OKe'!J$128</f>
        <v>0</v>
      </c>
      <c r="K112" s="388">
        <f>'17x17 OKe'!K112/'17x17 OKe'!K$128</f>
        <v>2.3195735219485699E-4</v>
      </c>
      <c r="L112" s="388">
        <f>'17x17 OKe'!L112/'17x17 OKe'!L$128</f>
        <v>0</v>
      </c>
      <c r="M112" s="388">
        <f>'17x17 OKe'!M112/'17x17 OKe'!M$128</f>
        <v>2.2563942900379898E-3</v>
      </c>
      <c r="N112" s="388">
        <f>'17x17 OKe'!N112/'17x17 OKe'!N$128</f>
        <v>0</v>
      </c>
      <c r="O112" s="388">
        <f>'17x17 OKe'!O112/'17x17 OKe'!O$128</f>
        <v>3.2263314718521854E-2</v>
      </c>
      <c r="P112" s="388">
        <f>'17x17 OKe'!P112/'17x17 OKe'!P$128</f>
        <v>5.2683188027804907E-3</v>
      </c>
      <c r="Q112" s="388">
        <f>'17x17 OKe'!Q112/'17x17 OKe'!Q$128</f>
        <v>2.5861888730864245E-3</v>
      </c>
      <c r="R112" s="388">
        <f>'17x17 OKe'!R112/'17x17 OKe'!R$128</f>
        <v>1.2193284798003164E-2</v>
      </c>
      <c r="S112" s="388">
        <f>'17x17 OKe'!S112/'17x17 OKe'!S$128</f>
        <v>0.39359455150991557</v>
      </c>
      <c r="T112" s="388">
        <f>'17x17 OKe'!T112/'17x17 OKe'!T$128</f>
        <v>0</v>
      </c>
      <c r="U112" s="376">
        <f t="shared" si="14"/>
        <v>0.45234353056200283</v>
      </c>
      <c r="V112" s="375">
        <f>'17x17 OKe'!V112/'17x17 OKe'!V$121</f>
        <v>5.0919562432990229E-2</v>
      </c>
      <c r="W112" s="375">
        <f>'17x17 OKe'!W112/'17x17 OKe'!W$121</f>
        <v>0</v>
      </c>
      <c r="X112" s="375">
        <f>'17x17 OKe'!X112/'17x17 OKe'!X$121</f>
        <v>0</v>
      </c>
      <c r="Y112" s="375">
        <f>'17x17 OKe'!Y112/'17x17 OKe'!Y$121</f>
        <v>0</v>
      </c>
      <c r="Z112" s="375">
        <f>'17x17 OKe'!Z112/'17x17 OKe'!Z$121</f>
        <v>1.9486052762665681E-2</v>
      </c>
      <c r="AA112" s="375">
        <f>'17x17 OKe'!AA112/'17x17 OKe'!AA$121</f>
        <v>3.2812358858441228E-2</v>
      </c>
      <c r="AB112" s="375">
        <f>'17x17 OKe'!AB112/'17x17 OKe'!AB$121</f>
        <v>2.7994632446627029E-2</v>
      </c>
      <c r="AC112" s="375"/>
      <c r="AD112" s="375"/>
      <c r="AE112" s="375">
        <f>'17x17 OKe'!AE112/'17x17 OKe'!AE$121</f>
        <v>4.1131902103219015E-2</v>
      </c>
      <c r="AF112" s="375">
        <f>'17x17 OKe'!AF112/'17x17 OKe'!AF$121</f>
        <v>4.1131902103219015E-2</v>
      </c>
    </row>
    <row r="113" spans="1:32" s="187" customFormat="1">
      <c r="A113" s="184"/>
      <c r="B113" s="248" t="s">
        <v>28</v>
      </c>
      <c r="C113" s="489">
        <v>9</v>
      </c>
      <c r="D113" s="388">
        <f>'17x17 OKe'!D113/'17x17 OKe'!D$128</f>
        <v>7.1740551606974956E-3</v>
      </c>
      <c r="E113" s="388">
        <f>'17x17 OKe'!E113/'17x17 OKe'!E$128</f>
        <v>6.7741598213239673E-3</v>
      </c>
      <c r="F113" s="388">
        <f>'17x17 OKe'!F113/'17x17 OKe'!F$128</f>
        <v>4.1394971599348296E-2</v>
      </c>
      <c r="G113" s="388">
        <f>'17x17 OKe'!G113/'17x17 OKe'!G$128</f>
        <v>5.2999337254471181E-2</v>
      </c>
      <c r="H113" s="388">
        <f>'17x17 OKe'!H113/'17x17 OKe'!H$128</f>
        <v>0</v>
      </c>
      <c r="I113" s="388">
        <f>'17x17 OKe'!I113/'17x17 OKe'!I$128</f>
        <v>5.5153547414425108E-3</v>
      </c>
      <c r="J113" s="388">
        <f>'17x17 OKe'!J113/'17x17 OKe'!J$128</f>
        <v>0</v>
      </c>
      <c r="K113" s="388">
        <f>'17x17 OKe'!K113/'17x17 OKe'!K$128</f>
        <v>1.5819373614273046E-3</v>
      </c>
      <c r="L113" s="388">
        <f>'17x17 OKe'!L113/'17x17 OKe'!L$128</f>
        <v>0</v>
      </c>
      <c r="M113" s="388">
        <f>'17x17 OKe'!M113/'17x17 OKe'!M$128</f>
        <v>4.9835601713152579E-2</v>
      </c>
      <c r="N113" s="388">
        <f>'17x17 OKe'!N113/'17x17 OKe'!N$128</f>
        <v>5.3914479021959956E-2</v>
      </c>
      <c r="O113" s="388">
        <f>'17x17 OKe'!O113/'17x17 OKe'!O$128</f>
        <v>1.2174036599374865E-2</v>
      </c>
      <c r="P113" s="388">
        <f>'17x17 OKe'!P113/'17x17 OKe'!P$128</f>
        <v>3.7618211750075188E-2</v>
      </c>
      <c r="Q113" s="388">
        <f>'17x17 OKe'!Q113/'17x17 OKe'!Q$128</f>
        <v>2.0277489526615423E-3</v>
      </c>
      <c r="R113" s="388">
        <f>'17x17 OKe'!R113/'17x17 OKe'!R$128</f>
        <v>3.5215536506974081E-4</v>
      </c>
      <c r="S113" s="388">
        <f>'17x17 OKe'!S113/'17x17 OKe'!S$128</f>
        <v>3.9575930717276029E-4</v>
      </c>
      <c r="T113" s="388">
        <f>'17x17 OKe'!T113/'17x17 OKe'!T$128</f>
        <v>7.6844082972173751E-3</v>
      </c>
      <c r="U113" s="376">
        <f t="shared" si="14"/>
        <v>0.27944221694539478</v>
      </c>
      <c r="V113" s="375">
        <f>'17x17 OKe'!V113/'17x17 OKe'!V$121</f>
        <v>8.3258516990671785E-2</v>
      </c>
      <c r="W113" s="375">
        <f>'17x17 OKe'!W113/'17x17 OKe'!W$121</f>
        <v>0</v>
      </c>
      <c r="X113" s="375">
        <f>'17x17 OKe'!X113/'17x17 OKe'!X$121</f>
        <v>6.6895433993073962E-3</v>
      </c>
      <c r="Y113" s="375">
        <f>'17x17 OKe'!Y113/'17x17 OKe'!Y$121</f>
        <v>0</v>
      </c>
      <c r="Z113" s="375">
        <f>'17x17 OKe'!Z113/'17x17 OKe'!Z$121</f>
        <v>1.0374216459425788E-2</v>
      </c>
      <c r="AA113" s="375">
        <f>'17x17 OKe'!AA113/'17x17 OKe'!AA$121</f>
        <v>3.6285683796549742E-2</v>
      </c>
      <c r="AB113" s="375">
        <f>'17x17 OKe'!AB113/'17x17 OKe'!AB$121</f>
        <v>5.930527461969734E-2</v>
      </c>
      <c r="AC113" s="375"/>
      <c r="AD113" s="375"/>
      <c r="AE113" s="375">
        <f>'17x17 OKe'!AE113/'17x17 OKe'!AE$121</f>
        <v>4.5036140800511604E-2</v>
      </c>
      <c r="AF113" s="375">
        <f>'17x17 OKe'!AF113/'17x17 OKe'!AF$121</f>
        <v>4.5036140800511604E-2</v>
      </c>
    </row>
    <row r="114" spans="1:32" s="187" customFormat="1">
      <c r="A114" s="184"/>
      <c r="B114" s="248" t="s">
        <v>29</v>
      </c>
      <c r="C114" s="488">
        <v>11</v>
      </c>
      <c r="D114" s="388">
        <f>'17x17 OKe'!D114/'17x17 OKe'!D$128</f>
        <v>0</v>
      </c>
      <c r="E114" s="388">
        <f>'17x17 OKe'!E114/'17x17 OKe'!E$128</f>
        <v>0</v>
      </c>
      <c r="F114" s="388">
        <f>'17x17 OKe'!F114/'17x17 OKe'!F$128</f>
        <v>1.2531177838367828E-4</v>
      </c>
      <c r="G114" s="388">
        <f>'17x17 OKe'!G114/'17x17 OKe'!G$128</f>
        <v>1.406972410480204E-4</v>
      </c>
      <c r="H114" s="388">
        <f>'17x17 OKe'!H114/'17x17 OKe'!H$128</f>
        <v>3.9426903901283587E-4</v>
      </c>
      <c r="I114" s="388">
        <f>'17x17 OKe'!I114/'17x17 OKe'!I$128</f>
        <v>7.9691318933868373E-4</v>
      </c>
      <c r="J114" s="388">
        <f>'17x17 OKe'!J114/'17x17 OKe'!J$128</f>
        <v>3.0903010896323499E-4</v>
      </c>
      <c r="K114" s="388">
        <f>'17x17 OKe'!K114/'17x17 OKe'!K$128</f>
        <v>8.6606265067993681E-5</v>
      </c>
      <c r="L114" s="388">
        <f>'17x17 OKe'!L114/'17x17 OKe'!L$128</f>
        <v>7.0325770690124961E-5</v>
      </c>
      <c r="M114" s="388">
        <f>'17x17 OKe'!M114/'17x17 OKe'!M$128</f>
        <v>6.3275347901119129E-4</v>
      </c>
      <c r="N114" s="388">
        <f>'17x17 OKe'!N114/'17x17 OKe'!N$128</f>
        <v>1.5098127380646852E-3</v>
      </c>
      <c r="O114" s="388">
        <f>'17x17 OKe'!O114/'17x17 OKe'!O$128</f>
        <v>5.0186688716601738E-5</v>
      </c>
      <c r="P114" s="388">
        <f>'17x17 OKe'!P114/'17x17 OKe'!P$128</f>
        <v>1.9877302982487344E-3</v>
      </c>
      <c r="Q114" s="388">
        <f>'17x17 OKe'!Q114/'17x17 OKe'!Q$128</f>
        <v>1.4601167043580197E-2</v>
      </c>
      <c r="R114" s="388">
        <f>'17x17 OKe'!R114/'17x17 OKe'!R$128</f>
        <v>2.1129482382754557E-3</v>
      </c>
      <c r="S114" s="388">
        <f>'17x17 OKe'!S114/'17x17 OKe'!S$128</f>
        <v>5.6989773070612352E-4</v>
      </c>
      <c r="T114" s="388">
        <f>'17x17 OKe'!T114/'17x17 OKe'!T$128</f>
        <v>9.2213599929560745E-4</v>
      </c>
      <c r="U114" s="376">
        <f t="shared" si="14"/>
        <v>2.4309785608403169E-2</v>
      </c>
      <c r="V114" s="375">
        <f>'17x17 OKe'!V114/'17x17 OKe'!V$121</f>
        <v>5.1418564685523751E-3</v>
      </c>
      <c r="W114" s="375">
        <f>'17x17 OKe'!W114/'17x17 OKe'!W$121</f>
        <v>0</v>
      </c>
      <c r="X114" s="375">
        <f>'17x17 OKe'!X114/'17x17 OKe'!X$121</f>
        <v>0</v>
      </c>
      <c r="Y114" s="375">
        <f>'17x17 OKe'!Y114/'17x17 OKe'!Y$121</f>
        <v>0</v>
      </c>
      <c r="Z114" s="375">
        <f>'17x17 OKe'!Z114/'17x17 OKe'!Z$121</f>
        <v>1.3643269804452829E-4</v>
      </c>
      <c r="AA114" s="375">
        <f>'17x17 OKe'!AA114/'17x17 OKe'!AA$121</f>
        <v>1.674330941049387E-3</v>
      </c>
      <c r="AB114" s="375">
        <f>'17x17 OKe'!AB114/'17x17 OKe'!AB$121</f>
        <v>1.8114571761465254E-3</v>
      </c>
      <c r="AC114" s="375"/>
      <c r="AD114" s="375"/>
      <c r="AE114" s="375">
        <f>'17x17 OKe'!AE114/'17x17 OKe'!AE$121</f>
        <v>3.2235843135760612E-3</v>
      </c>
      <c r="AF114" s="375">
        <f>'17x17 OKe'!AF114/'17x17 OKe'!AF$121</f>
        <v>3.2235843135760612E-3</v>
      </c>
    </row>
    <row r="115" spans="1:32" s="187" customFormat="1">
      <c r="A115" s="184"/>
      <c r="B115" s="248" t="s">
        <v>30</v>
      </c>
      <c r="C115" s="488">
        <v>12</v>
      </c>
      <c r="D115" s="388">
        <f>'17x17 OKe'!D115/'17x17 OKe'!D$128</f>
        <v>8.4260543541641469E-4</v>
      </c>
      <c r="E115" s="388">
        <f>'17x17 OKe'!E115/'17x17 OKe'!E$128</f>
        <v>4.7799383211481039E-4</v>
      </c>
      <c r="F115" s="388">
        <f>'17x17 OKe'!F115/'17x17 OKe'!F$128</f>
        <v>7.9341439355840981E-4</v>
      </c>
      <c r="G115" s="388">
        <f>'17x17 OKe'!G115/'17x17 OKe'!G$128</f>
        <v>2.1197226002277617E-3</v>
      </c>
      <c r="H115" s="388">
        <f>'17x17 OKe'!H115/'17x17 OKe'!H$128</f>
        <v>2.5581445082807951E-3</v>
      </c>
      <c r="I115" s="388">
        <f>'17x17 OKe'!I115/'17x17 OKe'!I$128</f>
        <v>1.3406929334471292E-2</v>
      </c>
      <c r="J115" s="388">
        <f>'17x17 OKe'!J115/'17x17 OKe'!J$128</f>
        <v>1.3405352040622653E-2</v>
      </c>
      <c r="K115" s="388">
        <f>'17x17 OKe'!K115/'17x17 OKe'!K$128</f>
        <v>6.393652035552741E-3</v>
      </c>
      <c r="L115" s="388">
        <f>'17x17 OKe'!L115/'17x17 OKe'!L$128</f>
        <v>2.4734740303865538E-3</v>
      </c>
      <c r="M115" s="388">
        <f>'17x17 OKe'!M115/'17x17 OKe'!M$128</f>
        <v>3.0086193594579935E-2</v>
      </c>
      <c r="N115" s="388">
        <f>'17x17 OKe'!N115/'17x17 OKe'!N$128</f>
        <v>0</v>
      </c>
      <c r="O115" s="388">
        <f>'17x17 OKe'!O115/'17x17 OKe'!O$128</f>
        <v>0.30097426389112658</v>
      </c>
      <c r="P115" s="388">
        <f>'17x17 OKe'!P115/'17x17 OKe'!P$128</f>
        <v>0</v>
      </c>
      <c r="Q115" s="388">
        <f>'17x17 OKe'!Q115/'17x17 OKe'!Q$128</f>
        <v>0</v>
      </c>
      <c r="R115" s="388">
        <f>'17x17 OKe'!R115/'17x17 OKe'!R$128</f>
        <v>0</v>
      </c>
      <c r="S115" s="388">
        <f>'17x17 OKe'!S115/'17x17 OKe'!S$128</f>
        <v>0</v>
      </c>
      <c r="T115" s="388">
        <f>'17x17 OKe'!T115/'17x17 OKe'!T$128</f>
        <v>0</v>
      </c>
      <c r="U115" s="376">
        <f t="shared" si="14"/>
        <v>0.37353174569633796</v>
      </c>
      <c r="V115" s="375">
        <f>'17x17 OKe'!V115/'17x17 OKe'!V$121</f>
        <v>9.8911439162937924E-3</v>
      </c>
      <c r="W115" s="375">
        <f>'17x17 OKe'!W115/'17x17 OKe'!W$121</f>
        <v>0</v>
      </c>
      <c r="X115" s="375">
        <f>'17x17 OKe'!X115/'17x17 OKe'!X$121</f>
        <v>2.8774378517153611E-2</v>
      </c>
      <c r="Y115" s="375">
        <f>'17x17 OKe'!Y115/'17x17 OKe'!Y$121</f>
        <v>0</v>
      </c>
      <c r="Z115" s="375">
        <f>'17x17 OKe'!Z115/'17x17 OKe'!Z$121</f>
        <v>1.0366722833951599E-2</v>
      </c>
      <c r="AA115" s="375">
        <f>'17x17 OKe'!AA115/'17x17 OKe'!AA$121</f>
        <v>2.0292452801202877E-2</v>
      </c>
      <c r="AB115" s="375">
        <f>'17x17 OKe'!AB115/'17x17 OKe'!AB$121</f>
        <v>3.4534457476334247E-2</v>
      </c>
      <c r="AC115" s="375"/>
      <c r="AD115" s="375"/>
      <c r="AE115" s="375">
        <f>'17x17 OKe'!AE115/'17x17 OKe'!AE$121</f>
        <v>5.1452036478468605E-2</v>
      </c>
      <c r="AF115" s="375">
        <f>'17x17 OKe'!AF115/'17x17 OKe'!AF$121</f>
        <v>5.1452036478468605E-2</v>
      </c>
    </row>
    <row r="116" spans="1:32" s="187" customFormat="1">
      <c r="A116" s="184"/>
      <c r="B116" s="248" t="s">
        <v>228</v>
      </c>
      <c r="C116" s="488" t="s">
        <v>286</v>
      </c>
      <c r="D116" s="388">
        <f>'17x17 OKe'!D116/'17x17 OKe'!D$128</f>
        <v>2.5635783053500295E-3</v>
      </c>
      <c r="E116" s="388">
        <f>'17x17 OKe'!E116/'17x17 OKe'!E$128</f>
        <v>2.1509722445166466E-3</v>
      </c>
      <c r="F116" s="388">
        <f>'17x17 OKe'!F116/'17x17 OKe'!F$128</f>
        <v>2.5821456638093114E-3</v>
      </c>
      <c r="G116" s="388">
        <f>'17x17 OKe'!G116/'17x17 OKe'!G$128</f>
        <v>5.2010686037511616E-3</v>
      </c>
      <c r="H116" s="388">
        <f>'17x17 OKe'!H116/'17x17 OKe'!H$128</f>
        <v>4.8971292472926413E-2</v>
      </c>
      <c r="I116" s="388">
        <f>'17x17 OKe'!I116/'17x17 OKe'!I$128</f>
        <v>1.6746017925230606E-2</v>
      </c>
      <c r="J116" s="388">
        <f>'17x17 OKe'!J116/'17x17 OKe'!J$128</f>
        <v>2.6828721186216455E-2</v>
      </c>
      <c r="K116" s="388">
        <f>'17x17 OKe'!K116/'17x17 OKe'!K$128</f>
        <v>2.0389025151116222E-3</v>
      </c>
      <c r="L116" s="388">
        <f>'17x17 OKe'!L116/'17x17 OKe'!L$128</f>
        <v>0.12597420243610935</v>
      </c>
      <c r="M116" s="388">
        <f>'17x17 OKe'!M116/'17x17 OKe'!M$128</f>
        <v>2.7577774203633932E-2</v>
      </c>
      <c r="N116" s="388">
        <f>'17x17 OKe'!N116/'17x17 OKe'!N$128</f>
        <v>6.6769912923497314E-3</v>
      </c>
      <c r="O116" s="388">
        <f>'17x17 OKe'!O116/'17x17 OKe'!O$128</f>
        <v>1.7226321380070419E-2</v>
      </c>
      <c r="P116" s="388">
        <f>'17x17 OKe'!P116/'17x17 OKe'!P$128</f>
        <v>2.5214222933323052E-2</v>
      </c>
      <c r="Q116" s="388">
        <f>'17x17 OKe'!Q116/'17x17 OKe'!Q$128</f>
        <v>0</v>
      </c>
      <c r="R116" s="388">
        <f>'17x17 OKe'!R116/'17x17 OKe'!R$128</f>
        <v>0</v>
      </c>
      <c r="S116" s="388">
        <f>'17x17 OKe'!S116/'17x17 OKe'!S$128</f>
        <v>9.4982233721462479E-3</v>
      </c>
      <c r="T116" s="388">
        <f>'17x17 OKe'!T116/'17x17 OKe'!T$128</f>
        <v>0</v>
      </c>
      <c r="U116" s="376">
        <f t="shared" si="14"/>
        <v>0.31925043453454494</v>
      </c>
      <c r="V116" s="375">
        <f>'17x17 OKe'!V116/'17x17 OKe'!V$121</f>
        <v>0.11154307914673675</v>
      </c>
      <c r="W116" s="375">
        <f>'17x17 OKe'!W116/'17x17 OKe'!W$121</f>
        <v>0</v>
      </c>
      <c r="X116" s="375">
        <f>'17x17 OKe'!X116/'17x17 OKe'!X$121</f>
        <v>0</v>
      </c>
      <c r="Y116" s="375">
        <f>'17x17 OKe'!Y116/'17x17 OKe'!Y$121</f>
        <v>0</v>
      </c>
      <c r="Z116" s="375">
        <f>'17x17 OKe'!Z116/'17x17 OKe'!Z$121</f>
        <v>4.8441960826066223E-3</v>
      </c>
      <c r="AA116" s="375">
        <f>'17x17 OKe'!AA116/'17x17 OKe'!AA$121</f>
        <v>3.8008258496468085E-2</v>
      </c>
      <c r="AB116" s="375">
        <f>'17x17 OKe'!AB116/'17x17 OKe'!AB$121</f>
        <v>4.0737236408110521E-2</v>
      </c>
      <c r="AC116" s="375"/>
      <c r="AD116" s="375"/>
      <c r="AE116" s="375">
        <f>'17x17 OKe'!AE116/'17x17 OKe'!AE$121</f>
        <v>1.099395274870129E-2</v>
      </c>
      <c r="AF116" s="375">
        <f>'17x17 OKe'!AF116/'17x17 OKe'!AF$121</f>
        <v>1.099395274870129E-2</v>
      </c>
    </row>
    <row r="117" spans="1:32" s="187" customFormat="1">
      <c r="A117" s="184"/>
      <c r="B117" s="248" t="s">
        <v>32</v>
      </c>
      <c r="C117" s="488">
        <v>15</v>
      </c>
      <c r="D117" s="388">
        <f>'17x17 OKe'!D117/'17x17 OKe'!D$128</f>
        <v>0</v>
      </c>
      <c r="E117" s="388">
        <f>'17x17 OKe'!E117/'17x17 OKe'!E$128</f>
        <v>0</v>
      </c>
      <c r="F117" s="388">
        <f>'17x17 OKe'!F117/'17x17 OKe'!F$128</f>
        <v>0</v>
      </c>
      <c r="G117" s="388">
        <f>'17x17 OKe'!G117/'17x17 OKe'!G$128</f>
        <v>0</v>
      </c>
      <c r="H117" s="388">
        <f>'17x17 OKe'!H117/'17x17 OKe'!H$128</f>
        <v>0</v>
      </c>
      <c r="I117" s="388">
        <f>'17x17 OKe'!I117/'17x17 OKe'!I$128</f>
        <v>0</v>
      </c>
      <c r="J117" s="388">
        <f>'17x17 OKe'!J117/'17x17 OKe'!J$128</f>
        <v>0</v>
      </c>
      <c r="K117" s="388">
        <f>'17x17 OKe'!K117/'17x17 OKe'!K$128</f>
        <v>0</v>
      </c>
      <c r="L117" s="388">
        <f>'17x17 OKe'!L117/'17x17 OKe'!L$128</f>
        <v>0</v>
      </c>
      <c r="M117" s="388">
        <f>'17x17 OKe'!M117/'17x17 OKe'!M$128</f>
        <v>0</v>
      </c>
      <c r="N117" s="388">
        <f>'17x17 OKe'!N117/'17x17 OKe'!N$128</f>
        <v>0</v>
      </c>
      <c r="O117" s="388">
        <f>'17x17 OKe'!O117/'17x17 OKe'!O$128</f>
        <v>0</v>
      </c>
      <c r="P117" s="388">
        <f>'17x17 OKe'!P117/'17x17 OKe'!P$128</f>
        <v>0</v>
      </c>
      <c r="Q117" s="388">
        <f>'17x17 OKe'!Q117/'17x17 OKe'!Q$128</f>
        <v>0</v>
      </c>
      <c r="R117" s="388">
        <f>'17x17 OKe'!R117/'17x17 OKe'!R$128</f>
        <v>1.0526026625405888E-2</v>
      </c>
      <c r="S117" s="388">
        <f>'17x17 OKe'!S117/'17x17 OKe'!S$128</f>
        <v>0</v>
      </c>
      <c r="T117" s="388">
        <f>'17x17 OKe'!T117/'17x17 OKe'!T$128</f>
        <v>0</v>
      </c>
      <c r="U117" s="376">
        <f t="shared" si="14"/>
        <v>1.0526026625405888E-2</v>
      </c>
      <c r="V117" s="375">
        <f>'17x17 OKe'!V117/'17x17 OKe'!V$121</f>
        <v>2.9416670258176412E-3</v>
      </c>
      <c r="W117" s="375">
        <f>'17x17 OKe'!W117/'17x17 OKe'!W$121</f>
        <v>0.61947368445254314</v>
      </c>
      <c r="X117" s="375">
        <f>'17x17 OKe'!X117/'17x17 OKe'!X$121</f>
        <v>0</v>
      </c>
      <c r="Y117" s="375">
        <f>'17x17 OKe'!Y117/'17x17 OKe'!Y$121</f>
        <v>0</v>
      </c>
      <c r="Z117" s="375">
        <f>'17x17 OKe'!Z117/'17x17 OKe'!Z$121</f>
        <v>6.1598541783359703E-4</v>
      </c>
      <c r="AA117" s="375">
        <f>'17x17 OKe'!AA117/'17x17 OKe'!AA$121</f>
        <v>2.0562000266903031E-2</v>
      </c>
      <c r="AB117" s="375">
        <f>'17x17 OKe'!AB117/'17x17 OKe'!AB$121</f>
        <v>1.4754248339257764E-2</v>
      </c>
      <c r="AC117" s="375"/>
      <c r="AD117" s="375"/>
      <c r="AE117" s="375">
        <f>'17x17 OKe'!AE117/'17x17 OKe'!AE$121</f>
        <v>2.872994053102167E-2</v>
      </c>
      <c r="AF117" s="375">
        <f>'17x17 OKe'!AF117/'17x17 OKe'!AF$121</f>
        <v>2.872994053102167E-2</v>
      </c>
    </row>
    <row r="118" spans="1:32" s="187" customFormat="1">
      <c r="A118" s="184"/>
      <c r="B118" s="248" t="s">
        <v>34</v>
      </c>
      <c r="C118" s="488">
        <v>17</v>
      </c>
      <c r="D118" s="388">
        <f>'17x17 OKe'!D118/'17x17 OKe'!D$128</f>
        <v>0</v>
      </c>
      <c r="E118" s="388">
        <f>'17x17 OKe'!E118/'17x17 OKe'!E$128</f>
        <v>0</v>
      </c>
      <c r="F118" s="388">
        <f>'17x17 OKe'!F118/'17x17 OKe'!F$128</f>
        <v>0</v>
      </c>
      <c r="G118" s="388">
        <f>'17x17 OKe'!G118/'17x17 OKe'!G$128</f>
        <v>0</v>
      </c>
      <c r="H118" s="388">
        <f>'17x17 OKe'!H118/'17x17 OKe'!H$128</f>
        <v>1.1364052457474694E-4</v>
      </c>
      <c r="I118" s="388">
        <f>'17x17 OKe'!I118/'17x17 OKe'!I$128</f>
        <v>1.7005487938639161E-4</v>
      </c>
      <c r="J118" s="388">
        <f>'17x17 OKe'!J118/'17x17 OKe'!J$128</f>
        <v>0</v>
      </c>
      <c r="K118" s="388">
        <f>'17x17 OKe'!K118/'17x17 OKe'!K$128</f>
        <v>0</v>
      </c>
      <c r="L118" s="388">
        <f>'17x17 OKe'!L118/'17x17 OKe'!L$128</f>
        <v>8.8370702663113278E-6</v>
      </c>
      <c r="M118" s="388">
        <f>'17x17 OKe'!M118/'17x17 OKe'!M$128</f>
        <v>1.3297261787259596E-6</v>
      </c>
      <c r="N118" s="388">
        <f>'17x17 OKe'!N118/'17x17 OKe'!N$128</f>
        <v>0</v>
      </c>
      <c r="O118" s="388">
        <f>'17x17 OKe'!O118/'17x17 OKe'!O$128</f>
        <v>7.1715164028223255E-5</v>
      </c>
      <c r="P118" s="388">
        <f>'17x17 OKe'!P118/'17x17 OKe'!P$128</f>
        <v>0</v>
      </c>
      <c r="Q118" s="388">
        <f>'17x17 OKe'!Q118/'17x17 OKe'!Q$128</f>
        <v>2.3085585959604452E-4</v>
      </c>
      <c r="R118" s="388">
        <f>'17x17 OKe'!R118/'17x17 OKe'!R$128</f>
        <v>1.036495875071263E-3</v>
      </c>
      <c r="S118" s="388">
        <f>'17x17 OKe'!S118/'17x17 OKe'!S$128</f>
        <v>0</v>
      </c>
      <c r="T118" s="388">
        <f>'17x17 OKe'!T118/'17x17 OKe'!T$128</f>
        <v>0</v>
      </c>
      <c r="U118" s="376">
        <f t="shared" si="14"/>
        <v>1.6329290991017066E-3</v>
      </c>
      <c r="V118" s="375">
        <f>'17x17 OKe'!V118/'17x17 OKe'!V$121</f>
        <v>3.637760482741878E-3</v>
      </c>
      <c r="W118" s="375">
        <f>'17x17 OKe'!W118/'17x17 OKe'!W$121</f>
        <v>0</v>
      </c>
      <c r="X118" s="375">
        <f>'17x17 OKe'!X118/'17x17 OKe'!X$121</f>
        <v>0</v>
      </c>
      <c r="Y118" s="375">
        <f>'17x17 OKe'!Y118/'17x17 OKe'!Y$121</f>
        <v>0</v>
      </c>
      <c r="Z118" s="375">
        <f>'17x17 OKe'!Z118/'17x17 OKe'!Z$121</f>
        <v>5.1348759466985088E-4</v>
      </c>
      <c r="AA118" s="375">
        <f>'17x17 OKe'!AA118/'17x17 OKe'!AA$121</f>
        <v>1.5577556628366593E-3</v>
      </c>
      <c r="AB118" s="375">
        <f>'17x17 OKe'!AB118/'17x17 OKe'!AB$121</f>
        <v>1.1296482576607378E-3</v>
      </c>
      <c r="AC118" s="375"/>
      <c r="AD118" s="375"/>
      <c r="AE118" s="375">
        <f>'17x17 OKe'!AE118/'17x17 OKe'!AE$121</f>
        <v>1.9032320308381276E-3</v>
      </c>
      <c r="AF118" s="375">
        <f>'17x17 OKe'!AF118/'17x17 OKe'!AF$121</f>
        <v>1.9032320308381276E-3</v>
      </c>
    </row>
    <row r="119" spans="1:32" s="187" customFormat="1">
      <c r="A119" s="184"/>
      <c r="B119" s="248" t="s">
        <v>33</v>
      </c>
      <c r="C119" s="488">
        <v>16</v>
      </c>
      <c r="D119" s="388">
        <f>'17x17 OKe'!D119/'17x17 OKe'!D$128</f>
        <v>0</v>
      </c>
      <c r="E119" s="388">
        <f>'17x17 OKe'!E119/'17x17 OKe'!E$128</f>
        <v>0</v>
      </c>
      <c r="F119" s="388">
        <f>'17x17 OKe'!F119/'17x17 OKe'!F$128</f>
        <v>0</v>
      </c>
      <c r="G119" s="388">
        <f>'17x17 OKe'!G119/'17x17 OKe'!G$128</f>
        <v>0</v>
      </c>
      <c r="H119" s="388">
        <f>'17x17 OKe'!H119/'17x17 OKe'!H$128</f>
        <v>0</v>
      </c>
      <c r="I119" s="388">
        <f>'17x17 OKe'!I119/'17x17 OKe'!I$128</f>
        <v>0</v>
      </c>
      <c r="J119" s="388">
        <f>'17x17 OKe'!J119/'17x17 OKe'!J$128</f>
        <v>0</v>
      </c>
      <c r="K119" s="388">
        <f>'17x17 OKe'!K119/'17x17 OKe'!K$128</f>
        <v>0</v>
      </c>
      <c r="L119" s="388">
        <f>'17x17 OKe'!L119/'17x17 OKe'!L$128</f>
        <v>8.6023455354689703E-3</v>
      </c>
      <c r="M119" s="388">
        <f>'17x17 OKe'!M119/'17x17 OKe'!M$128</f>
        <v>1.5586479947982767E-5</v>
      </c>
      <c r="N119" s="388">
        <f>'17x17 OKe'!N119/'17x17 OKe'!N$128</f>
        <v>0</v>
      </c>
      <c r="O119" s="388">
        <f>'17x17 OKe'!O119/'17x17 OKe'!O$128</f>
        <v>1.1566136395875914E-3</v>
      </c>
      <c r="P119" s="388">
        <f>'17x17 OKe'!P119/'17x17 OKe'!P$128</f>
        <v>0</v>
      </c>
      <c r="Q119" s="388">
        <f>'17x17 OKe'!Q119/'17x17 OKe'!Q$128</f>
        <v>0</v>
      </c>
      <c r="R119" s="388">
        <f>'17x17 OKe'!R119/'17x17 OKe'!R$128</f>
        <v>0</v>
      </c>
      <c r="S119" s="388">
        <f>'17x17 OKe'!S119/'17x17 OKe'!S$128</f>
        <v>4.3533523789003631E-2</v>
      </c>
      <c r="T119" s="388">
        <f>'17x17 OKe'!T119/'17x17 OKe'!T$128</f>
        <v>0</v>
      </c>
      <c r="U119" s="376">
        <f t="shared" si="14"/>
        <v>5.3308069444008177E-2</v>
      </c>
      <c r="V119" s="375">
        <f>'17x17 OKe'!V119/'17x17 OKe'!V$121</f>
        <v>5.445809471712193E-2</v>
      </c>
      <c r="W119" s="375">
        <f>'17x17 OKe'!W119/'17x17 OKe'!W$121</f>
        <v>0</v>
      </c>
      <c r="X119" s="375">
        <f>'17x17 OKe'!X119/'17x17 OKe'!X$121</f>
        <v>0</v>
      </c>
      <c r="Y119" s="375">
        <f>'17x17 OKe'!Y119/'17x17 OKe'!Y$121</f>
        <v>0</v>
      </c>
      <c r="Z119" s="375">
        <f>'17x17 OKe'!Z119/'17x17 OKe'!Z$121</f>
        <v>1.1223200037819346E-2</v>
      </c>
      <c r="AA119" s="375">
        <f>'17x17 OKe'!AA119/'17x17 OKe'!AA$121</f>
        <v>2.6484975134325742E-2</v>
      </c>
      <c r="AB119" s="375">
        <f>'17x17 OKe'!AB119/'17x17 OKe'!AB$121</f>
        <v>1.9657170399293006E-2</v>
      </c>
      <c r="AC119" s="375"/>
      <c r="AD119" s="375"/>
      <c r="AE119" s="375">
        <f>'17x17 OKe'!AE119/'17x17 OKe'!AE$121</f>
        <v>6.0793846250436195E-3</v>
      </c>
      <c r="AF119" s="375">
        <f>'17x17 OKe'!AF119/'17x17 OKe'!AF$121</f>
        <v>6.0793846250436195E-3</v>
      </c>
    </row>
    <row r="120" spans="1:32" s="187" customFormat="1">
      <c r="A120" s="184"/>
      <c r="B120" s="248" t="s">
        <v>35</v>
      </c>
      <c r="C120" s="488">
        <v>18</v>
      </c>
      <c r="D120" s="388">
        <f>'17x17 OKe'!D120/'17x17 OKe'!D$128</f>
        <v>5.3849906814880614E-3</v>
      </c>
      <c r="E120" s="388">
        <f>'17x17 OKe'!E120/'17x17 OKe'!E$128</f>
        <v>1.4997517147347166E-3</v>
      </c>
      <c r="F120" s="388">
        <f>'17x17 OKe'!F120/'17x17 OKe'!F$128</f>
        <v>1.3840922839599013E-3</v>
      </c>
      <c r="G120" s="388">
        <f>'17x17 OKe'!G120/'17x17 OKe'!G$128</f>
        <v>3.549372072894184E-3</v>
      </c>
      <c r="H120" s="388">
        <f>'17x17 OKe'!H120/'17x17 OKe'!H$128</f>
        <v>4.5088604988042982E-3</v>
      </c>
      <c r="I120" s="388">
        <f>'17x17 OKe'!I120/'17x17 OKe'!I$128</f>
        <v>1.6136839504809653E-3</v>
      </c>
      <c r="J120" s="388">
        <f>'17x17 OKe'!J120/'17x17 OKe'!J$128</f>
        <v>9.251029081693517E-4</v>
      </c>
      <c r="K120" s="388">
        <f>'17x17 OKe'!K120/'17x17 OKe'!K$128</f>
        <v>1.2205422195542669E-2</v>
      </c>
      <c r="L120" s="388">
        <f>'17x17 OKe'!L120/'17x17 OKe'!L$128</f>
        <v>2.2244056252072618E-2</v>
      </c>
      <c r="M120" s="388">
        <f>'17x17 OKe'!M120/'17x17 OKe'!M$128</f>
        <v>2.0633650268561798E-2</v>
      </c>
      <c r="N120" s="388">
        <f>'17x17 OKe'!N120/'17x17 OKe'!N$128</f>
        <v>4.3177877023861588E-3</v>
      </c>
      <c r="O120" s="388">
        <f>'17x17 OKe'!O120/'17x17 OKe'!O$128</f>
        <v>9.3863151528668712E-3</v>
      </c>
      <c r="P120" s="388">
        <f>'17x17 OKe'!P120/'17x17 OKe'!P$128</f>
        <v>2.0147763227132666E-2</v>
      </c>
      <c r="Q120" s="388">
        <f>'17x17 OKe'!Q120/'17x17 OKe'!Q$128</f>
        <v>0</v>
      </c>
      <c r="R120" s="388">
        <f>'17x17 OKe'!R120/'17x17 OKe'!R$128</f>
        <v>1.7607768253487042E-3</v>
      </c>
      <c r="S120" s="388">
        <f>'17x17 OKe'!S120/'17x17 OKe'!S$128</f>
        <v>2.1371002587329056E-3</v>
      </c>
      <c r="T120" s="388">
        <f>'17x17 OKe'!T120/'17x17 OKe'!T$128</f>
        <v>2.1719157485968369E-2</v>
      </c>
      <c r="U120" s="376">
        <f t="shared" si="14"/>
        <v>0.13341788347914421</v>
      </c>
      <c r="V120" s="375">
        <f>'17x17 OKe'!V120/'17x17 OKe'!V$121</f>
        <v>7.3302147825934794E-3</v>
      </c>
      <c r="W120" s="375">
        <f>'17x17 OKe'!W120/'17x17 OKe'!W$121</f>
        <v>0</v>
      </c>
      <c r="X120" s="375">
        <f>'17x17 OKe'!X120/'17x17 OKe'!X$121</f>
        <v>0</v>
      </c>
      <c r="Y120" s="375">
        <f>'17x17 OKe'!Y120/'17x17 OKe'!Y$121</f>
        <v>0</v>
      </c>
      <c r="Z120" s="375">
        <f>'17x17 OKe'!Z120/'17x17 OKe'!Z$121</f>
        <v>6.0563667222047828E-4</v>
      </c>
      <c r="AA120" s="375">
        <f>'17x17 OKe'!AA120/'17x17 OKe'!AA$121</f>
        <v>2.7549069851164356E-3</v>
      </c>
      <c r="AB120" s="375">
        <f>'17x17 OKe'!AB120/'17x17 OKe'!AB$121</f>
        <v>8.025787668115231E-3</v>
      </c>
      <c r="AC120" s="375"/>
      <c r="AD120" s="375"/>
      <c r="AE120" s="375">
        <f>'17x17 OKe'!AE120/'17x17 OKe'!AE$121</f>
        <v>5.786481119395925E-3</v>
      </c>
      <c r="AF120" s="375">
        <f>'17x17 OKe'!AF120/'17x17 OKe'!AF$121</f>
        <v>5.786481119395925E-3</v>
      </c>
    </row>
    <row r="121" spans="1:32">
      <c r="A121" s="533" t="s">
        <v>79</v>
      </c>
      <c r="B121" s="534"/>
      <c r="C121" s="391">
        <v>190</v>
      </c>
      <c r="D121" s="372">
        <f>SUM(D104:D120)</f>
        <v>0.38729772836546683</v>
      </c>
      <c r="E121" s="372">
        <f>SUM(E104:E120)</f>
        <v>2.8370805473632164E-2</v>
      </c>
      <c r="F121" s="372">
        <f>SUM(F104:F120)</f>
        <v>0.17963818695570746</v>
      </c>
      <c r="G121" s="372">
        <f t="shared" ref="G121:T121" si="15">SUM(G104:G120)</f>
        <v>0.3088757366648604</v>
      </c>
      <c r="H121" s="372">
        <f t="shared" si="15"/>
        <v>0.30287961620021114</v>
      </c>
      <c r="I121" s="372">
        <f t="shared" si="15"/>
        <v>0.16189759178282354</v>
      </c>
      <c r="J121" s="372">
        <f t="shared" si="15"/>
        <v>0.35897108563120744</v>
      </c>
      <c r="K121" s="372">
        <f t="shared" si="15"/>
        <v>5.4684380549028314E-2</v>
      </c>
      <c r="L121" s="372">
        <f t="shared" si="15"/>
        <v>0.3471050293563</v>
      </c>
      <c r="M121" s="372">
        <f t="shared" si="15"/>
        <v>0.31924766300770452</v>
      </c>
      <c r="N121" s="372">
        <f t="shared" si="15"/>
        <v>0.1214266063454323</v>
      </c>
      <c r="O121" s="372">
        <f t="shared" si="15"/>
        <v>0.38987779115737697</v>
      </c>
      <c r="P121" s="372">
        <f t="shared" si="15"/>
        <v>0.13672609636450261</v>
      </c>
      <c r="Q121" s="372">
        <f t="shared" si="15"/>
        <v>0.4707638852131793</v>
      </c>
      <c r="R121" s="372">
        <f t="shared" si="15"/>
        <v>0.15657619982372539</v>
      </c>
      <c r="S121" s="372">
        <f t="shared" si="15"/>
        <v>0.45992679376305845</v>
      </c>
      <c r="T121" s="372">
        <f t="shared" si="15"/>
        <v>0.19194805578511467</v>
      </c>
      <c r="U121" s="373">
        <f>SUM(D121:T121)</f>
        <v>4.3762132524393307</v>
      </c>
      <c r="V121" s="380">
        <f>'17x17 OKe'!V121/'17x17 OKe'!V$121</f>
        <v>1</v>
      </c>
      <c r="W121" s="380">
        <f>'17x17 OKe'!W121/'17x17 OKe'!W$121</f>
        <v>1</v>
      </c>
      <c r="X121" s="380">
        <f>'17x17 OKe'!X121/'17x17 OKe'!X$121</f>
        <v>1</v>
      </c>
      <c r="Y121" s="380">
        <f>'17x17 OKe'!Y121/'17x17 OKe'!Y$121</f>
        <v>1</v>
      </c>
      <c r="Z121" s="380">
        <f>'17x17 OKe'!Z121/'17x17 OKe'!Z$121</f>
        <v>1</v>
      </c>
      <c r="AA121" s="380">
        <f>'17x17 OKe'!AA121/'17x17 OKe'!AA$121</f>
        <v>1</v>
      </c>
      <c r="AB121" s="380">
        <f>'17x17 OKe'!AB121/'17x17 OKe'!AB$121</f>
        <v>1</v>
      </c>
      <c r="AC121" s="380"/>
      <c r="AD121" s="380"/>
      <c r="AE121" s="380">
        <f>'17x17 OKe'!AE121/'17x17 OKe'!AE$121</f>
        <v>1</v>
      </c>
      <c r="AF121" s="380">
        <f>'17x17 OKe'!AF121/'17x17 OKe'!AF$121</f>
        <v>1</v>
      </c>
    </row>
    <row r="122" spans="1:32" s="187" customFormat="1">
      <c r="A122" s="533" t="s">
        <v>80</v>
      </c>
      <c r="B122" s="534"/>
      <c r="C122" s="182">
        <v>200</v>
      </c>
      <c r="D122" s="377">
        <f>'17x17 OKe'!D122/'17x17 OKe'!D$128</f>
        <v>0.20823603185466125</v>
      </c>
      <c r="E122" s="377">
        <f>'17x17 OKe'!E122/'17x17 OKe'!E$128</f>
        <v>1.5253959730883958E-2</v>
      </c>
      <c r="F122" s="377">
        <f>'17x17 OKe'!F122/'17x17 OKe'!F$128</f>
        <v>9.6584979672082405E-2</v>
      </c>
      <c r="G122" s="377">
        <f>'17x17 OKe'!G122/'17x17 OKe'!G$128</f>
        <v>0.16607135293750619</v>
      </c>
      <c r="H122" s="377">
        <f>'17x17 OKe'!H122/'17x17 OKe'!H$128</f>
        <v>0.16284745504027182</v>
      </c>
      <c r="I122" s="377">
        <f>'17x17 OKe'!I122/'17x17 OKe'!I$128</f>
        <v>8.7046500948924702E-2</v>
      </c>
      <c r="J122" s="377">
        <f>'17x17 OKe'!J122/'17x17 OKe'!J$128</f>
        <v>0.19300581683728674</v>
      </c>
      <c r="K122" s="377">
        <f>'17x17 OKe'!K122/'17x17 OKe'!K$128</f>
        <v>2.9401820811131876E-2</v>
      </c>
      <c r="L122" s="377">
        <f>'17x17 OKe'!L122/'17x17 OKe'!L$128</f>
        <v>0.18662586598428499</v>
      </c>
      <c r="M122" s="377">
        <f>'17x17 OKe'!M122/'17x17 OKe'!M$128</f>
        <v>0.17164796396860582</v>
      </c>
      <c r="N122" s="377">
        <f>'17x17 OKe'!N122/'17x17 OKe'!N$128</f>
        <v>6.5286710494440917E-2</v>
      </c>
      <c r="O122" s="377">
        <f>'17x17 OKe'!O122/'17x17 OKe'!O$128</f>
        <v>0.20962323864255206</v>
      </c>
      <c r="P122" s="377">
        <f>'17x17 OKe'!P122/'17x17 OKe'!P$128</f>
        <v>7.3512694944225437E-2</v>
      </c>
      <c r="Q122" s="377">
        <f>'17x17 OKe'!Q122/'17x17 OKe'!Q$128</f>
        <v>0.25311277659953479</v>
      </c>
      <c r="R122" s="377">
        <f>'17x17 OKe'!R122/'17x17 OKe'!R$128</f>
        <v>8.4185380254562486E-2</v>
      </c>
      <c r="S122" s="377">
        <f>'17x17 OKe'!S122/'17x17 OKe'!S$128</f>
        <v>0.24728606305297418</v>
      </c>
      <c r="T122" s="377">
        <f>'17x17 OKe'!T122/'17x17 OKe'!T$128</f>
        <v>0.10320355254237891</v>
      </c>
      <c r="U122" s="377">
        <f>'17x17 OKe'!U122/'17x17 OKe'!U$128</f>
        <v>0.15238742134626906</v>
      </c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</row>
    <row r="123" spans="1:32" s="250" customFormat="1">
      <c r="A123" s="531" t="s">
        <v>81</v>
      </c>
      <c r="B123" s="532"/>
      <c r="C123" s="181">
        <v>201</v>
      </c>
      <c r="D123" s="378">
        <f>'17x17 OKe'!D123/'17x17 OKe'!D$127</f>
        <v>0.49630707798767898</v>
      </c>
      <c r="E123" s="378">
        <f>'17x17 OKe'!E123/'17x17 OKe'!E$127</f>
        <v>0.28252604450700808</v>
      </c>
      <c r="F123" s="378">
        <f>'17x17 OKe'!F123/'17x17 OKe'!F$127</f>
        <v>0.13032703856213712</v>
      </c>
      <c r="G123" s="378">
        <f>'17x17 OKe'!G123/'17x17 OKe'!G$127</f>
        <v>0.12381631038398244</v>
      </c>
      <c r="H123" s="378">
        <f>'17x17 OKe'!H123/'17x17 OKe'!H$127</f>
        <v>0.25756410312065775</v>
      </c>
      <c r="I123" s="378">
        <f>'17x17 OKe'!I123/'17x17 OKe'!I$127</f>
        <v>8.2394648799566386E-2</v>
      </c>
      <c r="J123" s="378">
        <f>'17x17 OKe'!J123/'17x17 OKe'!J$127</f>
        <v>0.53598293585518597</v>
      </c>
      <c r="K123" s="378">
        <f>'17x17 OKe'!K123/'17x17 OKe'!K$127</f>
        <v>0.16790374672103159</v>
      </c>
      <c r="L123" s="378">
        <f>'17x17 OKe'!L123/'17x17 OKe'!L$127</f>
        <v>0.42306175668570301</v>
      </c>
      <c r="M123" s="378">
        <f>'17x17 OKe'!M123/'17x17 OKe'!M$127</f>
        <v>0.27352774327232926</v>
      </c>
      <c r="N123" s="378">
        <f>'17x17 OKe'!N123/'17x17 OKe'!N$127</f>
        <v>0.39418548470437204</v>
      </c>
      <c r="O123" s="378">
        <f>'17x17 OKe'!O123/'17x17 OKe'!O$127</f>
        <v>0.44118255673696549</v>
      </c>
      <c r="P123" s="378">
        <f>'17x17 OKe'!P123/'17x17 OKe'!P$127</f>
        <v>0.34870364298880491</v>
      </c>
      <c r="Q123" s="378">
        <f>'17x17 OKe'!Q123/'17x17 OKe'!Q$127</f>
        <v>0</v>
      </c>
      <c r="R123" s="378">
        <f>'17x17 OKe'!R123/'17x17 OKe'!R$127</f>
        <v>0.96426024249148223</v>
      </c>
      <c r="S123" s="378">
        <f>'17x17 OKe'!S123/'17x17 OKe'!S$127</f>
        <v>0.60690878354972377</v>
      </c>
      <c r="T123" s="378">
        <f>'17x17 OKe'!T123/'17x17 OKe'!T$127</f>
        <v>0.7060972469583503</v>
      </c>
      <c r="U123" s="374">
        <f>SUM(D123:T123)</f>
        <v>6.2347493633249789</v>
      </c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</row>
    <row r="124" spans="1:32" s="250" customFormat="1">
      <c r="A124" s="531" t="s">
        <v>82</v>
      </c>
      <c r="B124" s="532"/>
      <c r="C124" s="181">
        <v>202</v>
      </c>
      <c r="D124" s="378">
        <f>'17x17 OKe'!D124/'17x17 OKe'!D$127</f>
        <v>0.45260456245999647</v>
      </c>
      <c r="E124" s="378">
        <f>'17x17 OKe'!E124/'17x17 OKe'!E$127</f>
        <v>0.33705635095629094</v>
      </c>
      <c r="F124" s="378">
        <f>'17x17 OKe'!F124/'17x17 OKe'!F$127</f>
        <v>0.80671003854898471</v>
      </c>
      <c r="G124" s="378">
        <f>'17x17 OKe'!G124/'17x17 OKe'!G$127</f>
        <v>0.84302179014903611</v>
      </c>
      <c r="H124" s="378">
        <f>'17x17 OKe'!H124/'17x17 OKe'!H$127</f>
        <v>0.41700301382975619</v>
      </c>
      <c r="I124" s="378">
        <f>'17x17 OKe'!I124/'17x17 OKe'!I$127</f>
        <v>0.50604155707232901</v>
      </c>
      <c r="J124" s="378">
        <f>'17x17 OKe'!J124/'17x17 OKe'!J$127</f>
        <v>0.38551327547992731</v>
      </c>
      <c r="K124" s="378">
        <f>'17x17 OKe'!K124/'17x17 OKe'!K$127</f>
        <v>0.81901998294458855</v>
      </c>
      <c r="L124" s="378">
        <f>'17x17 OKe'!L124/'17x17 OKe'!L$127</f>
        <v>0.35780968222302795</v>
      </c>
      <c r="M124" s="378">
        <f>'17x17 OKe'!M124/'17x17 OKe'!M$127</f>
        <v>0.45292595276539571</v>
      </c>
      <c r="N124" s="378">
        <f>'17x17 OKe'!N124/'17x17 OKe'!N$127</f>
        <v>0.57400612615688351</v>
      </c>
      <c r="O124" s="378">
        <f>'17x17 OKe'!O124/'17x17 OKe'!O$127</f>
        <v>0.52219445893280636</v>
      </c>
      <c r="P124" s="378">
        <f>'17x17 OKe'!P124/'17x17 OKe'!P$127</f>
        <v>0.50572314112809036</v>
      </c>
      <c r="Q124" s="378">
        <f>'17x17 OKe'!Q124/'17x17 OKe'!Q$127</f>
        <v>0</v>
      </c>
      <c r="R124" s="378">
        <f>'17x17 OKe'!R124/'17x17 OKe'!R$127</f>
        <v>-9.434186544100287E-2</v>
      </c>
      <c r="S124" s="378">
        <f>'17x17 OKe'!S124/'17x17 OKe'!S$127</f>
        <v>0.37355374191134688</v>
      </c>
      <c r="T124" s="378">
        <f>'17x17 OKe'!T124/'17x17 OKe'!T$127</f>
        <v>0.21762681587022289</v>
      </c>
      <c r="U124" s="374">
        <f>SUM(D124:T124)</f>
        <v>7.4764686249876799</v>
      </c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  <c r="AF124" s="249"/>
    </row>
    <row r="125" spans="1:32" s="250" customFormat="1">
      <c r="A125" s="531" t="s">
        <v>83</v>
      </c>
      <c r="B125" s="532"/>
      <c r="C125" s="181">
        <v>203</v>
      </c>
      <c r="D125" s="378">
        <f>'17x17 OKe'!D125/'17x17 OKe'!D$127</f>
        <v>2.8158371114858465E-2</v>
      </c>
      <c r="E125" s="378">
        <f>'17x17 OKe'!E125/'17x17 OKe'!E$127</f>
        <v>0.17983377669007677</v>
      </c>
      <c r="F125" s="378">
        <f>'17x17 OKe'!F125/'17x17 OKe'!F$127</f>
        <v>4.7450798572164013E-2</v>
      </c>
      <c r="G125" s="378">
        <f>'17x17 OKe'!G125/'17x17 OKe'!G$127</f>
        <v>2.133856665603466E-2</v>
      </c>
      <c r="H125" s="378">
        <f>'17x17 OKe'!H125/'17x17 OKe'!H$127</f>
        <v>0.26299485720756066</v>
      </c>
      <c r="I125" s="378">
        <f>'17x17 OKe'!I125/'17x17 OKe'!I$127</f>
        <v>0.4096353055955757</v>
      </c>
      <c r="J125" s="378">
        <f>'17x17 OKe'!J125/'17x17 OKe'!J$127</f>
        <v>1.3988726382295263E-2</v>
      </c>
      <c r="K125" s="378">
        <f>'17x17 OKe'!K125/'17x17 OKe'!K$127</f>
        <v>1.2719898200758122E-2</v>
      </c>
      <c r="L125" s="378">
        <f>'17x17 OKe'!L125/'17x17 OKe'!L$127</f>
        <v>0.20190352457048594</v>
      </c>
      <c r="M125" s="378">
        <f>'17x17 OKe'!M125/'17x17 OKe'!M$127</f>
        <v>0.20120140763225861</v>
      </c>
      <c r="N125" s="378">
        <f>'17x17 OKe'!N125/'17x17 OKe'!N$127</f>
        <v>2.6590449922969411E-2</v>
      </c>
      <c r="O125" s="378">
        <f>'17x17 OKe'!O125/'17x17 OKe'!O$127</f>
        <v>2.9002960959027144E-2</v>
      </c>
      <c r="P125" s="378">
        <f>'17x17 OKe'!P125/'17x17 OKe'!P$127</f>
        <v>0.11063981961804312</v>
      </c>
      <c r="Q125" s="378">
        <f>'17x17 OKe'!Q125/'17x17 OKe'!Q$127</f>
        <v>0</v>
      </c>
      <c r="R125" s="378">
        <f>'17x17 OKe'!R125/'17x17 OKe'!R$127</f>
        <v>0.11708534749187746</v>
      </c>
      <c r="S125" s="378">
        <f>'17x17 OKe'!S125/'17x17 OKe'!S$127</f>
        <v>1.7181892502320946E-2</v>
      </c>
      <c r="T125" s="378">
        <f>'17x17 OKe'!T125/'17x17 OKe'!T$127</f>
        <v>6.0350192047722254E-2</v>
      </c>
      <c r="U125" s="374">
        <f>SUM(D125:T125)</f>
        <v>1.7400758951640287</v>
      </c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</row>
    <row r="126" spans="1:32" s="250" customFormat="1">
      <c r="A126" s="531" t="s">
        <v>84</v>
      </c>
      <c r="B126" s="532"/>
      <c r="C126" s="181">
        <v>204</v>
      </c>
      <c r="D126" s="378">
        <f>'17x17 OKe'!D126/'17x17 OKe'!D$127</f>
        <v>2.2929988437465996E-2</v>
      </c>
      <c r="E126" s="378">
        <f>'17x17 OKe'!E126/'17x17 OKe'!E$127</f>
        <v>0.20058382784662415</v>
      </c>
      <c r="F126" s="378">
        <f>'17x17 OKe'!F126/'17x17 OKe'!F$127</f>
        <v>1.5512124316714239E-2</v>
      </c>
      <c r="G126" s="378">
        <f>'17x17 OKe'!G126/'17x17 OKe'!G$127</f>
        <v>1.1823332810946828E-2</v>
      </c>
      <c r="H126" s="378">
        <f>'17x17 OKe'!H126/'17x17 OKe'!H$127</f>
        <v>6.2438025842025548E-2</v>
      </c>
      <c r="I126" s="378">
        <f>'17x17 OKe'!I126/'17x17 OKe'!I$127</f>
        <v>1.9284885325288519E-3</v>
      </c>
      <c r="J126" s="378">
        <f>'17x17 OKe'!J126/'17x17 OKe'!J$127</f>
        <v>6.4515062282591393E-2</v>
      </c>
      <c r="K126" s="378">
        <f>'17x17 OKe'!K126/'17x17 OKe'!K$127</f>
        <v>3.5637213362167171E-4</v>
      </c>
      <c r="L126" s="378">
        <f>'17x17 OKe'!L126/'17x17 OKe'!L$127</f>
        <v>1.7225036520783134E-2</v>
      </c>
      <c r="M126" s="378">
        <f>'17x17 OKe'!M126/'17x17 OKe'!M$127</f>
        <v>7.2344896330016464E-2</v>
      </c>
      <c r="N126" s="378">
        <f>'17x17 OKe'!N126/'17x17 OKe'!N$127</f>
        <v>5.2179392157749756E-3</v>
      </c>
      <c r="O126" s="378">
        <f>'17x17 OKe'!O126/'17x17 OKe'!O$127</f>
        <v>7.6200233712011246E-3</v>
      </c>
      <c r="P126" s="378">
        <f>'17x17 OKe'!P126/'17x17 OKe'!P$127</f>
        <v>3.4933396265061437E-2</v>
      </c>
      <c r="Q126" s="378">
        <f>'17x17 OKe'!Q126/'17x17 OKe'!Q$127</f>
        <v>1</v>
      </c>
      <c r="R126" s="378">
        <f>'17x17 OKe'!R126/'17x17 OKe'!R$127</f>
        <v>1.2996275457643253E-2</v>
      </c>
      <c r="S126" s="378">
        <f>'17x17 OKe'!S126/'17x17 OKe'!S$127</f>
        <v>2.3555820366085172E-3</v>
      </c>
      <c r="T126" s="378">
        <f>'17x17 OKe'!T126/'17x17 OKe'!T$127</f>
        <v>1.5925745123704479E-2</v>
      </c>
      <c r="U126" s="374">
        <f>SUM(D126:T126)</f>
        <v>1.548706116523312</v>
      </c>
      <c r="V126" s="249"/>
      <c r="W126" s="249"/>
      <c r="X126" s="249"/>
      <c r="Y126" s="249"/>
      <c r="Z126" s="249"/>
      <c r="AA126" s="249"/>
      <c r="AB126" s="249"/>
      <c r="AC126" s="249"/>
      <c r="AD126" s="249"/>
      <c r="AE126" s="249"/>
      <c r="AF126" s="249"/>
    </row>
    <row r="127" spans="1:32">
      <c r="A127" s="533" t="s">
        <v>85</v>
      </c>
      <c r="B127" s="534"/>
      <c r="C127" s="155">
        <v>209</v>
      </c>
      <c r="D127" s="164">
        <f>SUM(D123:D126)</f>
        <v>0.99999999999999978</v>
      </c>
      <c r="E127" s="164">
        <f>SUM(E123:E126)</f>
        <v>1</v>
      </c>
      <c r="F127" s="164">
        <f t="shared" ref="F127:S127" si="16">SUM(F123:F126)</f>
        <v>1.0000000000000002</v>
      </c>
      <c r="G127" s="164">
        <f t="shared" si="16"/>
        <v>1</v>
      </c>
      <c r="H127" s="164">
        <f t="shared" si="16"/>
        <v>1.0000000000000002</v>
      </c>
      <c r="I127" s="164">
        <f t="shared" si="16"/>
        <v>0.99999999999999989</v>
      </c>
      <c r="J127" s="164">
        <f t="shared" si="16"/>
        <v>1</v>
      </c>
      <c r="K127" s="164">
        <f t="shared" si="16"/>
        <v>1</v>
      </c>
      <c r="L127" s="164">
        <f t="shared" si="16"/>
        <v>1</v>
      </c>
      <c r="M127" s="164">
        <f t="shared" si="16"/>
        <v>1</v>
      </c>
      <c r="N127" s="164">
        <f t="shared" si="16"/>
        <v>1</v>
      </c>
      <c r="O127" s="164">
        <f t="shared" si="16"/>
        <v>1</v>
      </c>
      <c r="P127" s="164">
        <f t="shared" si="16"/>
        <v>0.99999999999999989</v>
      </c>
      <c r="Q127" s="164">
        <f t="shared" si="16"/>
        <v>1</v>
      </c>
      <c r="R127" s="164">
        <f t="shared" si="16"/>
        <v>1</v>
      </c>
      <c r="S127" s="164">
        <f t="shared" si="16"/>
        <v>1</v>
      </c>
      <c r="T127" s="164">
        <f>SUM(T123:T126)</f>
        <v>1</v>
      </c>
      <c r="U127" s="379">
        <f>SUM(U123:U126)</f>
        <v>17</v>
      </c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</row>
    <row r="128" spans="1:32">
      <c r="A128" s="533" t="s">
        <v>86</v>
      </c>
      <c r="B128" s="534"/>
      <c r="C128" s="155">
        <v>210</v>
      </c>
      <c r="D128" s="164">
        <f>'17x17 OKe'!D128/'17x17 OKe'!D128</f>
        <v>1</v>
      </c>
      <c r="E128" s="164">
        <f>'17x17 OKe'!E128/'17x17 OKe'!E128</f>
        <v>1</v>
      </c>
      <c r="F128" s="164">
        <f>'17x17 OKe'!F128/'17x17 OKe'!F128</f>
        <v>1</v>
      </c>
      <c r="G128" s="164">
        <f>'17x17 OKe'!G128/'17x17 OKe'!G128</f>
        <v>1</v>
      </c>
      <c r="H128" s="164">
        <f>'17x17 OKe'!H128/'17x17 OKe'!H128</f>
        <v>1</v>
      </c>
      <c r="I128" s="164">
        <f>'17x17 OKe'!I128/'17x17 OKe'!I128</f>
        <v>1</v>
      </c>
      <c r="J128" s="164">
        <f>'17x17 OKe'!J128/'17x17 OKe'!J128</f>
        <v>1</v>
      </c>
      <c r="K128" s="164">
        <f>'17x17 OKe'!K128/'17x17 OKe'!K128</f>
        <v>1</v>
      </c>
      <c r="L128" s="164">
        <f>'17x17 OKe'!L128/'17x17 OKe'!L128</f>
        <v>1</v>
      </c>
      <c r="M128" s="164">
        <f>'17x17 OKe'!M128/'17x17 OKe'!M128</f>
        <v>1</v>
      </c>
      <c r="N128" s="164">
        <f>'17x17 OKe'!N128/'17x17 OKe'!N128</f>
        <v>1</v>
      </c>
      <c r="O128" s="164">
        <f>'17x17 OKe'!O128/'17x17 OKe'!O128</f>
        <v>1</v>
      </c>
      <c r="P128" s="164">
        <f>'17x17 OKe'!P128/'17x17 OKe'!P128</f>
        <v>1</v>
      </c>
      <c r="Q128" s="164">
        <f>'17x17 OKe'!Q128/'17x17 OKe'!Q128</f>
        <v>1</v>
      </c>
      <c r="R128" s="164">
        <f>'17x17 OKe'!R128/'17x17 OKe'!R128</f>
        <v>1</v>
      </c>
      <c r="S128" s="164">
        <f>'17x17 OKe'!S128/'17x17 OKe'!S128</f>
        <v>1</v>
      </c>
      <c r="T128" s="164">
        <f>'17x17 OKe'!T128/'17x17 OKe'!T128</f>
        <v>1</v>
      </c>
      <c r="U128" s="164">
        <f>'17x17 OKe'!U128/'17x17 OKe'!U128</f>
        <v>1</v>
      </c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</row>
    <row r="129" spans="1:32" s="187" customFormat="1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</row>
    <row r="130" spans="1:32" s="187" customForma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</row>
    <row r="131" spans="1:32" s="187" customForma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</row>
    <row r="132" spans="1:32" s="187" customForma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</row>
    <row r="133" spans="1:32" s="187" customForma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</row>
    <row r="134" spans="1:32" s="187" customForma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</row>
    <row r="135" spans="1:32" s="187" customForma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</row>
    <row r="136" spans="1:32" s="187" customForma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</row>
    <row r="137" spans="1:32" s="187" customForma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</row>
    <row r="138" spans="1:32" s="187" customForma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</row>
    <row r="139" spans="1:32" s="187" customForma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</row>
    <row r="140" spans="1:32" s="187" customForma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</row>
    <row r="141" spans="1:32" s="187" customForma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</row>
    <row r="142" spans="1:32" s="187" customForma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</row>
    <row r="143" spans="1:32" s="187" customForma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</row>
    <row r="144" spans="1:32" s="187" customForma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</row>
    <row r="145" spans="1:32" s="187" customForma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</row>
    <row r="146" spans="1:32" s="187" customForma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</row>
    <row r="147" spans="1:32" s="187" customForma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</row>
    <row r="148" spans="1:32" s="187" customForma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</row>
    <row r="149" spans="1:32" s="187" customForma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</row>
    <row r="150" spans="1:32" s="187" customForma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</row>
    <row r="151" spans="1:32" s="187" customForma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</row>
    <row r="152" spans="1:32" s="187" customForma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</row>
    <row r="153" spans="1:32" s="187" customForma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</row>
    <row r="154" spans="1:32" s="187" customForma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</row>
    <row r="155" spans="1:32" s="187" customForma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</row>
    <row r="156" spans="1:32" s="187" customForma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</row>
    <row r="157" spans="1:32" s="187" customForma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</row>
    <row r="158" spans="1:32" s="187" customForma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</row>
    <row r="159" spans="1:32" s="187" customForma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</row>
    <row r="160" spans="1:32" s="187" customForma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</row>
    <row r="161" spans="1:32" s="187" customForma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</row>
    <row r="162" spans="1:32" s="187" customForma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</row>
    <row r="163" spans="1:32" s="187" customForma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</row>
    <row r="164" spans="1:32" s="187" customForma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</row>
    <row r="165" spans="1:32" s="187" customForma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</row>
    <row r="166" spans="1:32" s="187" customForma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</row>
    <row r="167" spans="1:32" s="187" customForma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</row>
    <row r="168" spans="1:32" s="187" customForma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</row>
    <row r="169" spans="1:32" s="187" customForma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</row>
    <row r="170" spans="1:32" s="187" customForma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</row>
    <row r="171" spans="1:32" s="187" customForma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</row>
    <row r="172" spans="1:32" s="187" customForma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</row>
    <row r="173" spans="1:32" s="187" customForma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</row>
    <row r="174" spans="1:32" s="187" customForma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</row>
    <row r="175" spans="1:32" s="187" customForma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</row>
    <row r="176" spans="1:32" s="187" customForma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</row>
    <row r="177" spans="1:32" s="187" customForma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</row>
    <row r="178" spans="1:32" s="187" customForma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</row>
    <row r="179" spans="1:32" s="187" customForma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</row>
    <row r="180" spans="1:32" s="187" customForma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</row>
    <row r="181" spans="1:32" s="187" customForma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</row>
    <row r="182" spans="1:32" s="187" customForma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</row>
    <row r="183" spans="1:32" s="187" customForma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</row>
    <row r="184" spans="1:32" s="187" customForma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</row>
    <row r="185" spans="1:32" s="187" customForma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</row>
    <row r="186" spans="1:32" s="187" customForma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</row>
    <row r="187" spans="1:32" s="187" customForma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</row>
    <row r="188" spans="1:32" s="187" customForma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</row>
    <row r="189" spans="1:32" s="187" customForma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</row>
    <row r="190" spans="1:32" s="187" customForma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</row>
    <row r="191" spans="1:32" s="187" customForma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</row>
    <row r="192" spans="1:32" s="187" customForma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</row>
    <row r="193" spans="1:32" s="187" customForma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</row>
    <row r="194" spans="1:32" s="187" customForma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</row>
    <row r="195" spans="1:32" s="187" customForma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</row>
    <row r="196" spans="1:32" s="187" customForma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</row>
    <row r="197" spans="1:32" s="187" customForma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</row>
    <row r="198" spans="1:32" s="187" customForma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</row>
    <row r="199" spans="1:32" s="187" customForma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</row>
    <row r="200" spans="1:32" s="187" customForma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</row>
    <row r="201" spans="1:32" s="187" customForma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</row>
    <row r="202" spans="1:32" s="187" customForma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</row>
    <row r="203" spans="1:32" s="187" customForma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</row>
    <row r="204" spans="1:32" s="187" customForma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</row>
    <row r="205" spans="1:32" s="187" customForma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</row>
    <row r="206" spans="1:32" s="187" customForma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</row>
    <row r="207" spans="1:32" s="187" customForma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</row>
    <row r="208" spans="1:32" s="187" customForma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</row>
    <row r="209" spans="1:32" s="187" customForma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</row>
    <row r="210" spans="1:32" s="187" customForma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</row>
    <row r="211" spans="1:32" s="187" customForma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</row>
    <row r="212" spans="1:32" s="187" customForma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</row>
    <row r="213" spans="1:32" s="187" customForma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</row>
    <row r="214" spans="1:32" s="187" customForma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</row>
    <row r="215" spans="1:32" s="187" customForma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</row>
    <row r="216" spans="1:32" s="187" customForma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</row>
    <row r="217" spans="1:32" s="187" customForma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</row>
    <row r="218" spans="1:32" s="187" customForma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</row>
    <row r="219" spans="1:32" s="187" customForma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</row>
    <row r="220" spans="1:32" s="187" customForma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</row>
    <row r="221" spans="1:32" s="187" customForma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</row>
    <row r="222" spans="1:32" s="187" customForma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</row>
    <row r="223" spans="1:32" s="187" customForma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</row>
    <row r="224" spans="1:32" s="187" customForma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</row>
    <row r="225" spans="1:32" s="187" customForma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</row>
    <row r="226" spans="1:32" s="187" customForma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</row>
    <row r="227" spans="1:32" s="187" customForma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</row>
    <row r="228" spans="1:32" s="187" customForma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</row>
    <row r="229" spans="1:32" s="187" customForma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</row>
    <row r="230" spans="1:32" s="187" customForma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</row>
    <row r="231" spans="1:32" s="187" customForma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</row>
    <row r="232" spans="1:32" s="187" customForma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</row>
    <row r="233" spans="1:32" s="187" customForma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</row>
    <row r="234" spans="1:32" s="187" customForma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</row>
    <row r="235" spans="1:32" s="187" customForma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</row>
    <row r="236" spans="1:32" s="187" customForma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</row>
    <row r="237" spans="1:32" s="187" customForma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</row>
    <row r="238" spans="1:32" s="187" customForma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</row>
    <row r="239" spans="1:32" s="187" customForma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</row>
    <row r="240" spans="1:32" s="187" customForma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</row>
    <row r="241" spans="1:32" s="187" customForma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</row>
    <row r="242" spans="1:32" s="187" customForma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</row>
    <row r="243" spans="1:32" s="187" customForma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</row>
    <row r="244" spans="1:32" s="187" customForma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</row>
    <row r="245" spans="1:32" s="187" customForma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</row>
    <row r="246" spans="1:32" s="187" customForma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</row>
    <row r="247" spans="1:32" s="187" customForma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</row>
    <row r="248" spans="1:32" s="187" customForma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</row>
    <row r="249" spans="1:32" s="187" customForma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</row>
    <row r="250" spans="1:32" s="187" customForma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</row>
    <row r="251" spans="1:32" s="187" customForma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</row>
    <row r="252" spans="1:32" s="187" customForma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</row>
    <row r="253" spans="1:32" s="187" customForma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</row>
    <row r="254" spans="1:32" s="187" customForma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</row>
    <row r="255" spans="1:32" s="187" customForma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</row>
    <row r="256" spans="1:32" s="187" customForma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</row>
    <row r="257" spans="1:32" s="187" customForma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</row>
    <row r="258" spans="1:32" s="187" customForma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</row>
    <row r="259" spans="1:32" s="187" customForma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</row>
    <row r="260" spans="1:32" s="187" customForma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</row>
    <row r="261" spans="1:32" s="187" customForma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</row>
    <row r="262" spans="1:32" s="187" customForma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</row>
    <row r="263" spans="1:32" s="187" customForma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</row>
    <row r="264" spans="1:32" s="187" customForma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</row>
    <row r="265" spans="1:32" s="187" customForma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</row>
    <row r="266" spans="1:32" s="187" customForma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</row>
    <row r="267" spans="1:32" s="187" customForma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</row>
    <row r="268" spans="1:32" s="187" customForma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</row>
    <row r="269" spans="1:32" s="187" customForma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</row>
    <row r="270" spans="1:32" s="187" customForma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</row>
    <row r="271" spans="1:32" s="187" customForma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</row>
    <row r="272" spans="1:32" s="187" customForma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</row>
    <row r="273" spans="1:32" s="187" customForma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</row>
    <row r="274" spans="1:32" s="187" customForma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</row>
    <row r="275" spans="1:32" s="187" customForma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</row>
    <row r="276" spans="1:32" s="187" customForma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</row>
    <row r="277" spans="1:32" s="187" customForma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</row>
    <row r="278" spans="1:32" s="187" customForma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</row>
    <row r="279" spans="1:32" s="187" customForma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</row>
    <row r="280" spans="1:32" s="187" customForma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</row>
    <row r="281" spans="1:32" s="187" customForma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</row>
    <row r="282" spans="1:32" s="187" customForma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</row>
    <row r="283" spans="1:32" s="187" customForma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</row>
    <row r="284" spans="1:32" s="187" customForma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</row>
    <row r="285" spans="1:32" s="187" customForma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</row>
    <row r="286" spans="1:32" s="187" customForma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</row>
    <row r="287" spans="1:32" s="187" customForma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</row>
    <row r="288" spans="1:32" s="187" customForma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</row>
    <row r="289" spans="1:32" s="187" customForma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</row>
    <row r="290" spans="1:32" s="187" customForma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</row>
    <row r="291" spans="1:32" s="187" customForma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</row>
    <row r="292" spans="1:32" s="187" customForma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</row>
    <row r="293" spans="1:32" s="187" customForma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</row>
    <row r="294" spans="1:32" s="187" customForma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</row>
    <row r="295" spans="1:32" s="187" customForma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</row>
    <row r="296" spans="1:32" s="187" customForma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</row>
    <row r="297" spans="1:32" s="187" customForma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</row>
    <row r="298" spans="1:32" s="187" customForma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</row>
    <row r="299" spans="1:32" s="187" customForma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</row>
    <row r="300" spans="1:32" s="187" customForma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</row>
    <row r="301" spans="1:32" s="187" customForma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</row>
    <row r="302" spans="1:32" s="187" customForma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</row>
    <row r="303" spans="1:32" s="187" customForma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</row>
    <row r="304" spans="1:32" s="187" customForma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</row>
    <row r="305" spans="1:32" s="187" customForma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</row>
    <row r="306" spans="1:32" s="187" customForma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</row>
    <row r="307" spans="1:32" s="187" customForma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</row>
    <row r="308" spans="1:32" s="187" customForma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</row>
    <row r="309" spans="1:32" s="187" customForma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</row>
    <row r="310" spans="1:32" s="187" customForma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</row>
    <row r="311" spans="1:32" s="187" customForma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</row>
    <row r="312" spans="1:32" s="187" customForma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</row>
    <row r="313" spans="1:32" s="187" customForma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</row>
    <row r="314" spans="1:32" s="187" customForma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</row>
    <row r="315" spans="1:32" s="187" customForma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</row>
    <row r="316" spans="1:32" s="187" customForma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</row>
    <row r="317" spans="1:32" s="187" customForma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</row>
    <row r="318" spans="1:32" s="187" customForma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</row>
    <row r="319" spans="1:32" s="187" customForma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</row>
    <row r="320" spans="1:32" s="187" customForma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</row>
    <row r="321" spans="1:32" s="187" customForma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</row>
    <row r="322" spans="1:32" s="187" customForma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</row>
    <row r="323" spans="1:32" s="187" customForma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</row>
    <row r="324" spans="1:32" s="187" customForma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</row>
    <row r="325" spans="1:32" s="187" customForma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</row>
    <row r="326" spans="1:32" s="187" customForma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</row>
    <row r="327" spans="1:32" s="187" customForma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</row>
    <row r="328" spans="1:32" s="187" customForma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</row>
    <row r="329" spans="1:32" s="187" customForma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</row>
    <row r="330" spans="1:32" s="187" customForma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</row>
    <row r="331" spans="1:32" s="187" customForma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</row>
    <row r="332" spans="1:32" s="187" customForma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</row>
    <row r="333" spans="1:32" s="187" customForma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</row>
    <row r="334" spans="1:32" s="187" customForma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</row>
    <row r="335" spans="1:32" s="187" customForma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</row>
    <row r="336" spans="1:32" s="187" customForma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</row>
    <row r="337" spans="1:32" s="187" customForma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</row>
    <row r="338" spans="1:32" s="187" customForma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</row>
    <row r="339" spans="1:32" s="187" customForma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</row>
    <row r="340" spans="1:32" s="187" customForma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</row>
    <row r="341" spans="1:32" s="187" customForma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</row>
    <row r="342" spans="1:32" s="187" customForma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</row>
    <row r="343" spans="1:32" s="187" customForma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</row>
    <row r="344" spans="1:32" s="187" customForma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</row>
    <row r="345" spans="1:32" s="187" customForma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</row>
    <row r="346" spans="1:32" s="187" customForma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</row>
    <row r="347" spans="1:32" s="187" customForma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</row>
    <row r="348" spans="1:32" s="187" customForma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</row>
    <row r="349" spans="1:32" s="187" customForma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</row>
    <row r="350" spans="1:32" s="187" customForma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</row>
    <row r="351" spans="1:32" s="187" customForma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</row>
    <row r="352" spans="1:32" s="187" customForma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</row>
    <row r="353" spans="1:32" s="187" customForma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</row>
    <row r="354" spans="1:32" s="187" customForma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</row>
    <row r="355" spans="1:32" s="187" customForma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</row>
    <row r="356" spans="1:32" s="187" customForma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</row>
    <row r="357" spans="1:32" s="187" customForma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</row>
    <row r="358" spans="1:32" s="187" customForma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</row>
    <row r="359" spans="1:32" s="187" customForma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</row>
    <row r="360" spans="1:32" s="187" customForma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</row>
    <row r="361" spans="1:32" s="187" customForma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</row>
    <row r="362" spans="1:32" s="187" customForma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</row>
    <row r="363" spans="1:32" s="187" customForma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</row>
    <row r="364" spans="1:32" s="187" customForma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</row>
    <row r="365" spans="1:32" s="187" customForma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</row>
    <row r="366" spans="1:32" s="187" customForma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</row>
    <row r="367" spans="1:32" s="187" customForma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</row>
    <row r="368" spans="1:32" s="187" customForma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</row>
    <row r="369" spans="1:32" s="187" customForma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</row>
    <row r="370" spans="1:32" s="187" customForma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</row>
    <row r="371" spans="1:32" s="187" customForma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</row>
    <row r="372" spans="1:32" s="187" customForma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</row>
    <row r="373" spans="1:32" s="187" customForma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</row>
    <row r="374" spans="1:32" s="187" customForma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</row>
    <row r="375" spans="1:32" s="187" customForma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</row>
    <row r="376" spans="1:32" s="187" customForma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</row>
    <row r="377" spans="1:32" s="187" customForma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</row>
    <row r="378" spans="1:32" s="187" customForma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</row>
    <row r="379" spans="1:32" s="187" customForma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</row>
    <row r="380" spans="1:32" s="187" customForma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</row>
    <row r="381" spans="1:32" s="187" customForma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</row>
    <row r="382" spans="1:32" s="187" customForma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</row>
    <row r="383" spans="1:32" s="187" customForma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</row>
    <row r="384" spans="1:32" s="187" customForma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</row>
    <row r="385" spans="1:32" s="187" customForma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</row>
    <row r="386" spans="1:32" s="187" customForma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</row>
    <row r="387" spans="1:32" s="187" customForma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</row>
    <row r="388" spans="1:32" s="187" customForma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</row>
    <row r="389" spans="1:32" s="187" customForma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</row>
    <row r="390" spans="1:32" s="187" customForma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</row>
    <row r="391" spans="1:32" s="187" customForma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</row>
    <row r="392" spans="1:32" s="187" customForma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</row>
    <row r="393" spans="1:32" s="187" customForma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</row>
    <row r="394" spans="1:32" s="187" customForma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</row>
    <row r="395" spans="1:32" s="187" customForma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</row>
    <row r="396" spans="1:32" s="187" customForma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</row>
    <row r="397" spans="1:32" s="187" customForma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</row>
    <row r="398" spans="1:32" s="187" customForma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</row>
    <row r="399" spans="1:32" s="187" customForma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</row>
    <row r="400" spans="1:32" s="187" customForma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</row>
    <row r="401" spans="1:32" s="187" customForma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</row>
    <row r="402" spans="1:32" s="187" customForma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</row>
    <row r="403" spans="1:32" s="187" customForma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</row>
    <row r="404" spans="1:32" s="187" customForma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</row>
    <row r="405" spans="1:32" s="187" customForma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</row>
    <row r="406" spans="1:32" s="187" customForma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</row>
    <row r="407" spans="1:32" s="187" customForma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</row>
    <row r="408" spans="1:32" s="187" customForma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</row>
    <row r="409" spans="1:32" s="187" customForma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</row>
    <row r="410" spans="1:32" s="187" customForma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</row>
    <row r="411" spans="1:32" s="187" customForma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</row>
    <row r="412" spans="1:32" s="187" customForma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</row>
    <row r="413" spans="1:32" s="187" customForma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</row>
    <row r="414" spans="1:32" s="187" customForma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</row>
    <row r="415" spans="1:32" s="187" customForma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</row>
    <row r="416" spans="1:32" s="187" customForma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</row>
    <row r="417" spans="1:32" s="187" customForma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</row>
    <row r="418" spans="1:32" s="187" customForma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</row>
    <row r="419" spans="1:32" s="187" customForma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</row>
    <row r="420" spans="1:32" s="187" customForma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</row>
    <row r="421" spans="1:32" s="187" customForma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</row>
    <row r="422" spans="1:32" s="187" customForma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</row>
    <row r="423" spans="1:32" s="187" customForma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</row>
    <row r="424" spans="1:32" s="187" customForma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</row>
    <row r="425" spans="1:32" s="187" customForma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</row>
    <row r="426" spans="1:32" s="187" customForma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</row>
    <row r="427" spans="1:32" s="187" customForma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</row>
    <row r="428" spans="1:32" s="187" customForma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</row>
    <row r="429" spans="1:32" s="187" customForma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</row>
    <row r="430" spans="1:32" s="187" customForma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</row>
    <row r="431" spans="1:32" s="187" customForma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</row>
    <row r="432" spans="1:32" s="187" customForma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</row>
    <row r="433" spans="1:32" s="187" customForma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</row>
    <row r="434" spans="1:32" s="187" customForma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</row>
    <row r="435" spans="1:32" s="187" customForma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</row>
    <row r="436" spans="1:32" s="187" customForma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</row>
    <row r="437" spans="1:32" s="187" customForma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</row>
    <row r="438" spans="1:32" s="187" customForma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</row>
    <row r="439" spans="1:32" s="187" customForma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</row>
    <row r="440" spans="1:32" s="187" customForma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</row>
    <row r="441" spans="1:32" s="187" customForma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</row>
    <row r="442" spans="1:32" s="187" customForma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</row>
    <row r="443" spans="1:32" s="187" customForma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</row>
    <row r="444" spans="1:32" s="187" customForma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</row>
    <row r="445" spans="1:32" s="187" customForma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</row>
    <row r="446" spans="1:32" s="187" customForma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</row>
    <row r="447" spans="1:32" s="187" customForma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</row>
    <row r="448" spans="1:32" s="187" customForma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</row>
    <row r="449" spans="1:32" s="187" customForma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</row>
    <row r="450" spans="1:32" s="187" customForma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</row>
    <row r="451" spans="1:32" s="187" customForma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</row>
    <row r="452" spans="1:32" s="187" customForma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</row>
    <row r="453" spans="1:32" s="187" customForma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</row>
    <row r="454" spans="1:32" s="187" customForma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</row>
    <row r="455" spans="1:32" s="187" customForma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</row>
    <row r="456" spans="1:32" s="187" customForma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</row>
    <row r="457" spans="1:32" s="187" customForma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</row>
    <row r="458" spans="1:32" s="187" customForma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</row>
    <row r="459" spans="1:32" s="187" customForma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</row>
    <row r="460" spans="1:32" s="187" customForma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</row>
    <row r="461" spans="1:32" s="187" customForma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</row>
    <row r="462" spans="1:32" s="187" customForma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</row>
    <row r="463" spans="1:32" s="187" customForma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</row>
    <row r="464" spans="1:32" s="187" customForma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</row>
    <row r="465" spans="1:32" s="187" customForma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</row>
    <row r="466" spans="1:32" s="187" customForma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</row>
    <row r="467" spans="1:32" s="187" customForma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</row>
    <row r="468" spans="1:32" s="187" customForma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</row>
    <row r="469" spans="1:32" s="187" customForma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</row>
    <row r="470" spans="1:32" s="187" customForma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</row>
    <row r="471" spans="1:32" s="187" customForma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</row>
    <row r="472" spans="1:32" s="187" customForma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</row>
    <row r="473" spans="1:32" s="187" customForma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</row>
    <row r="474" spans="1:32" s="187" customForma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</row>
    <row r="475" spans="1:32" s="187" customForma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</row>
    <row r="476" spans="1:32" s="187" customForma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</row>
    <row r="477" spans="1:32" s="187" customForma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</row>
    <row r="478" spans="1:32" s="187" customForma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</row>
    <row r="479" spans="1:32" s="187" customForma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</row>
    <row r="480" spans="1:32" s="187" customForma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</row>
    <row r="481" spans="1:32" s="187" customForma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</row>
    <row r="482" spans="1:32" s="187" customForma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</row>
    <row r="483" spans="1:32" s="187" customForma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</row>
    <row r="484" spans="1:32" s="187" customForma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</row>
    <row r="485" spans="1:32" s="187" customForma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</row>
    <row r="486" spans="1:32" s="187" customForma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</row>
    <row r="487" spans="1:32" s="187" customForma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</row>
    <row r="488" spans="1:32" s="187" customForma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</row>
    <row r="489" spans="1:32" s="187" customForma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</row>
    <row r="490" spans="1:32" s="187" customForma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</row>
    <row r="491" spans="1:32" s="187" customForma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</row>
    <row r="492" spans="1:32" s="187" customForma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</row>
    <row r="493" spans="1:32" s="187" customForma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</row>
    <row r="494" spans="1:32" s="187" customForma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</row>
    <row r="495" spans="1:32" s="187" customForma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</row>
    <row r="496" spans="1:32" s="187" customForma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</row>
    <row r="497" spans="1:32" s="187" customForma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</row>
    <row r="498" spans="1:32" s="187" customForma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</row>
    <row r="499" spans="1:32" s="187" customForma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</row>
    <row r="500" spans="1:32" s="187" customForma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</row>
    <row r="501" spans="1:32" s="187" customForma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</row>
    <row r="502" spans="1:32" s="187" customForma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</row>
    <row r="503" spans="1:32" s="187" customForma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</row>
    <row r="504" spans="1:32" s="187" customForma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</row>
    <row r="505" spans="1:32" s="187" customForma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</row>
    <row r="506" spans="1:32" s="187" customForma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</row>
    <row r="507" spans="1:32" s="187" customForma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</row>
    <row r="508" spans="1:32" s="187" customForma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</row>
    <row r="509" spans="1:32" s="187" customForma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</row>
    <row r="510" spans="1:32" s="187" customForma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</row>
    <row r="511" spans="1:32" s="187" customForma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</row>
    <row r="512" spans="1:32" s="187" customForma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</row>
    <row r="513" spans="1:32" s="187" customForma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</row>
    <row r="514" spans="1:32" s="187" customForma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</row>
    <row r="515" spans="1:32" s="187" customForma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</row>
    <row r="516" spans="1:32" s="187" customForma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</row>
    <row r="517" spans="1:32" s="187" customForma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</row>
    <row r="518" spans="1:32" s="187" customForma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</row>
    <row r="519" spans="1:32" s="187" customForma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</row>
    <row r="520" spans="1:32" s="187" customForma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</row>
    <row r="521" spans="1:32" s="187" customForma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</row>
    <row r="522" spans="1:32" s="187" customForma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</row>
    <row r="523" spans="1:32" s="187" customForma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</row>
    <row r="524" spans="1:32" s="187" customForma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</row>
    <row r="525" spans="1:32" s="187" customForma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</row>
    <row r="526" spans="1:32" s="187" customForma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</row>
    <row r="527" spans="1:32" s="187" customForma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</row>
    <row r="528" spans="1:32" s="187" customForma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</row>
    <row r="529" spans="1:32" s="187" customForma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</row>
    <row r="530" spans="1:32" s="187" customForma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</row>
    <row r="531" spans="1:32" s="187" customForma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</row>
    <row r="532" spans="1:32" s="187" customForma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</row>
    <row r="533" spans="1:32" s="187" customForma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</row>
    <row r="534" spans="1:32" s="187" customForma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</row>
    <row r="535" spans="1:32" s="187" customForma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</row>
    <row r="536" spans="1:32" s="187" customForma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</row>
    <row r="537" spans="1:32" s="187" customForma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</row>
    <row r="538" spans="1:32" s="187" customForma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</row>
    <row r="539" spans="1:32" s="187" customForma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</row>
    <row r="540" spans="1:32" s="187" customForma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</row>
    <row r="541" spans="1:32" s="187" customForma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</row>
    <row r="542" spans="1:32" s="187" customForma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</row>
    <row r="543" spans="1:32" s="187" customForma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</row>
    <row r="544" spans="1:32" s="187" customForma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</row>
    <row r="545" spans="1:32" s="187" customForma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</row>
    <row r="546" spans="1:32" s="187" customForma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</row>
    <row r="547" spans="1:32" s="187" customForma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</row>
    <row r="548" spans="1:32" s="187" customForma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</row>
    <row r="549" spans="1:32" s="187" customForma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</row>
    <row r="550" spans="1:32" s="187" customForma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</row>
    <row r="551" spans="1:32" s="187" customForma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</row>
    <row r="552" spans="1:32" s="187" customForma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</row>
    <row r="553" spans="1:32" s="187" customForma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</row>
    <row r="554" spans="1:32" s="187" customForma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</row>
    <row r="555" spans="1:32" s="187" customForma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</row>
    <row r="556" spans="1:32" s="187" customForma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</row>
    <row r="557" spans="1:32" s="187" customForma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</row>
    <row r="558" spans="1:32" s="187" customForma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</row>
    <row r="559" spans="1:32" s="187" customForma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</row>
    <row r="560" spans="1:32" s="187" customForma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</row>
    <row r="561" spans="1:32" s="187" customForma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</row>
    <row r="562" spans="1:32" s="187" customForma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</row>
    <row r="563" spans="1:32" s="187" customForma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</row>
    <row r="564" spans="1:32" s="187" customForma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</row>
    <row r="565" spans="1:32" s="187" customForma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</row>
    <row r="566" spans="1:32" s="187" customForma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</row>
    <row r="567" spans="1:32" s="187" customForma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</row>
    <row r="568" spans="1:32" s="187" customForma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</row>
    <row r="569" spans="1:32" s="187" customForma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</row>
    <row r="570" spans="1:32" s="187" customForma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</row>
    <row r="571" spans="1:32" s="187" customForma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</row>
    <row r="572" spans="1:32" s="187" customForma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</row>
    <row r="573" spans="1:32" s="187" customForma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</row>
    <row r="574" spans="1:32" s="187" customForma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</row>
    <row r="575" spans="1:32" s="187" customForma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</row>
    <row r="576" spans="1:32" s="187" customForma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</row>
    <row r="577" spans="1:32" s="187" customForma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</row>
    <row r="578" spans="1:32" s="187" customForma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</row>
    <row r="579" spans="1:32" s="187" customForma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</row>
    <row r="580" spans="1:32" s="187" customForma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</row>
    <row r="581" spans="1:32" s="187" customForma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</row>
    <row r="582" spans="1:32" s="187" customForma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</row>
    <row r="583" spans="1:32" s="187" customForma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</row>
    <row r="584" spans="1:32" s="187" customForma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</row>
    <row r="585" spans="1:32" s="187" customForma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</row>
    <row r="586" spans="1:32" s="187" customForma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</row>
    <row r="587" spans="1:32" s="187" customForma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</row>
    <row r="588" spans="1:32" s="187" customForma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</row>
    <row r="589" spans="1:32" s="187" customForma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</row>
    <row r="590" spans="1:32" s="187" customForma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</row>
    <row r="591" spans="1:32" s="187" customForma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</row>
    <row r="592" spans="1:32" s="187" customForma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</row>
    <row r="593" spans="1:32" s="187" customForma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</row>
    <row r="594" spans="1:32" s="187" customForma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</row>
    <row r="595" spans="1:32" s="187" customForma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</row>
    <row r="596" spans="1:32" s="187" customForma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</row>
    <row r="597" spans="1:32" s="187" customForma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</row>
    <row r="598" spans="1:32" s="187" customForma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</row>
    <row r="599" spans="1:32" s="187" customForma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</row>
    <row r="600" spans="1:32" s="187" customForma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</row>
    <row r="601" spans="1:32" s="187" customForma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</row>
    <row r="602" spans="1:32" s="187" customForma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</row>
    <row r="603" spans="1:32" s="187" customForma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</row>
    <row r="604" spans="1:32" s="187" customForma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</row>
    <row r="605" spans="1:32" s="187" customForma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</row>
    <row r="606" spans="1:32" s="187" customForma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</row>
    <row r="607" spans="1:32" s="187" customForma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</row>
    <row r="608" spans="1:32" s="187" customForma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</row>
    <row r="609" spans="1:32" s="187" customForma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</row>
    <row r="610" spans="1:32" s="187" customForma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</row>
    <row r="611" spans="1:32" s="187" customForma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</row>
    <row r="612" spans="1:32" s="187" customForma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</row>
    <row r="613" spans="1:32" s="187" customForma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</row>
    <row r="614" spans="1:32" s="187" customForma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</row>
    <row r="615" spans="1:32" s="187" customForma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</row>
    <row r="616" spans="1:32" s="187" customForma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</row>
    <row r="617" spans="1:32" s="187" customForma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</row>
    <row r="618" spans="1:32" s="187" customForma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</row>
    <row r="619" spans="1:32" s="187" customForma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</row>
    <row r="620" spans="1:32" s="187" customForma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</row>
    <row r="621" spans="1:32" s="187" customForma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</row>
    <row r="622" spans="1:32" s="187" customForma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</row>
    <row r="623" spans="1:32" s="187" customForma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</row>
    <row r="624" spans="1:32" s="187" customForma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</row>
    <row r="625" spans="1:32" s="187" customForma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</row>
    <row r="626" spans="1:32" s="187" customForma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</row>
    <row r="627" spans="1:32" s="187" customForma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</row>
    <row r="628" spans="1:32" s="187" customForma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</row>
    <row r="629" spans="1:32" s="187" customForma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</row>
    <row r="630" spans="1:32" s="187" customForma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</row>
    <row r="631" spans="1:32" s="187" customForma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</row>
    <row r="632" spans="1:32" s="187" customForma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</row>
    <row r="633" spans="1:32" s="187" customForma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</row>
    <row r="634" spans="1:32" s="187" customForma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</row>
    <row r="635" spans="1:32" s="187" customForma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</row>
    <row r="636" spans="1:32" s="187" customForma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</row>
    <row r="637" spans="1:32" s="187" customForma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</row>
    <row r="638" spans="1:32" s="187" customForma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</row>
    <row r="639" spans="1:32" s="187" customForma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</row>
    <row r="640" spans="1:32" s="187" customForma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</row>
    <row r="641" spans="1:32" s="187" customForma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</row>
    <row r="642" spans="1:32" s="187" customForma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</row>
    <row r="643" spans="1:32" s="187" customForma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</row>
    <row r="644" spans="1:32" s="187" customForma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</row>
    <row r="645" spans="1:32" s="187" customForma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</row>
    <row r="646" spans="1:32" s="187" customForma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</row>
    <row r="647" spans="1:32" s="187" customForma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</row>
    <row r="648" spans="1:32" s="187" customForma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</row>
    <row r="649" spans="1:32" s="187" customForma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</row>
    <row r="650" spans="1:32" s="187" customForma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</row>
    <row r="651" spans="1:32" s="187" customForma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</row>
    <row r="652" spans="1:32" s="187" customForma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</row>
    <row r="653" spans="1:32" s="187" customForma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</row>
    <row r="654" spans="1:32" s="187" customForma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</row>
    <row r="655" spans="1:32" s="187" customForma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</row>
    <row r="656" spans="1:32" s="187" customForma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</row>
    <row r="657" spans="1:32" s="187" customForma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</row>
    <row r="658" spans="1:32" s="187" customForma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</row>
    <row r="659" spans="1:32" s="187" customForma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</row>
    <row r="660" spans="1:32" s="187" customForma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</row>
    <row r="661" spans="1:32" s="187" customForma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</row>
    <row r="662" spans="1:32" s="187" customForma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</row>
    <row r="663" spans="1:32" s="187" customForma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</row>
    <row r="664" spans="1:32" s="187" customForma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</row>
    <row r="665" spans="1:32" s="187" customForma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</row>
    <row r="666" spans="1:32" s="187" customForma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</row>
    <row r="667" spans="1:32" s="187" customForma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</row>
    <row r="668" spans="1:32" s="187" customForma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</row>
    <row r="669" spans="1:32" s="187" customForma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</row>
    <row r="670" spans="1:32" s="187" customForma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</row>
    <row r="671" spans="1:32" s="187" customForma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</row>
    <row r="672" spans="1:32" s="187" customForma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</row>
    <row r="673" spans="1:32" s="187" customForma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</row>
    <row r="674" spans="1:32" s="187" customForma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</row>
    <row r="675" spans="1:32" s="187" customForma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</row>
    <row r="676" spans="1:32" s="187" customForma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</row>
    <row r="677" spans="1:32" s="187" customForma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</row>
    <row r="678" spans="1:32" s="187" customForma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</row>
    <row r="679" spans="1:32" s="187" customForma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</row>
    <row r="680" spans="1:32" s="187" customForma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</row>
    <row r="681" spans="1:32" s="187" customForma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</row>
    <row r="682" spans="1:32" s="187" customForma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</row>
    <row r="683" spans="1:32" s="187" customForma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</row>
    <row r="684" spans="1:32" s="187" customForma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</row>
    <row r="685" spans="1:32" s="187" customForma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</row>
    <row r="686" spans="1:32" s="187" customForma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</row>
    <row r="687" spans="1:32" s="187" customForma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</row>
    <row r="688" spans="1:32" s="187" customForma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</row>
    <row r="689" spans="1:32" s="187" customForma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</row>
    <row r="690" spans="1:32" s="187" customForma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</row>
    <row r="691" spans="1:32" s="187" customForma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</row>
    <row r="692" spans="1:32" s="187" customForma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</row>
    <row r="693" spans="1:32" s="187" customForma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</row>
    <row r="694" spans="1:32" s="187" customForma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</row>
    <row r="695" spans="1:32" s="187" customForma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</row>
    <row r="696" spans="1:32" s="187" customForma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</row>
    <row r="697" spans="1:32" s="187" customForma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</row>
    <row r="698" spans="1:32" s="187" customForma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</row>
    <row r="699" spans="1:32" s="187" customForma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</row>
    <row r="700" spans="1:32" s="187" customForma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</row>
    <row r="701" spans="1:32" s="187" customForma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</row>
    <row r="702" spans="1:32" s="187" customForma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</row>
    <row r="703" spans="1:32" s="187" customForma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</row>
    <row r="704" spans="1:32" s="187" customForma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</row>
    <row r="705" spans="1:32" s="187" customForma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</row>
    <row r="706" spans="1:32" s="187" customForma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</row>
    <row r="707" spans="1:32" s="187" customForma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</row>
    <row r="708" spans="1:32" s="187" customForma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</row>
    <row r="709" spans="1:32" s="187" customForma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</row>
    <row r="710" spans="1:32" s="187" customForma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</row>
    <row r="711" spans="1:32" s="187" customForma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</row>
    <row r="712" spans="1:32" s="187" customForma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</row>
    <row r="713" spans="1:32" s="187" customForma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</row>
    <row r="714" spans="1:32" s="187" customForma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</row>
    <row r="715" spans="1:32" s="187" customForma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</row>
    <row r="716" spans="1:32" s="187" customForma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</row>
    <row r="717" spans="1:32" s="187" customForma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</row>
    <row r="718" spans="1:32" s="187" customForma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</row>
    <row r="719" spans="1:32" s="187" customForma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</row>
    <row r="720" spans="1:32" s="187" customForma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</row>
    <row r="721" spans="1:32" s="187" customForma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</row>
    <row r="722" spans="1:32" s="187" customForma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</row>
    <row r="723" spans="1:32" s="187" customForma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</row>
    <row r="724" spans="1:32" s="187" customForma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</row>
    <row r="725" spans="1:32" s="187" customForma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</row>
    <row r="726" spans="1:32" s="187" customForma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</row>
    <row r="727" spans="1:32" s="187" customForma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</row>
    <row r="728" spans="1:32" s="187" customForma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</row>
    <row r="729" spans="1:32" s="187" customForma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</row>
    <row r="730" spans="1:32" s="187" customForma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</row>
    <row r="731" spans="1:32" s="187" customForma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</row>
    <row r="732" spans="1:32" s="187" customForma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</row>
    <row r="733" spans="1:32" s="187" customForma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</row>
    <row r="734" spans="1:32" s="187" customForma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</row>
    <row r="735" spans="1:32" s="187" customForma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</row>
    <row r="736" spans="1:32" s="187" customForma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</row>
    <row r="737" spans="1:32" s="187" customForma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</row>
    <row r="738" spans="1:32" s="187" customForma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</row>
    <row r="739" spans="1:32" s="187" customForma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</row>
    <row r="740" spans="1:32" s="187" customForma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</row>
    <row r="741" spans="1:32" s="187" customForma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</row>
    <row r="742" spans="1:32" s="187" customForma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</row>
    <row r="743" spans="1:32" s="187" customForma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</row>
    <row r="744" spans="1:32" s="187" customForma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</row>
    <row r="745" spans="1:32" s="187" customForma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</row>
    <row r="746" spans="1:32" s="187" customForma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</row>
    <row r="747" spans="1:32" s="187" customForma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</row>
    <row r="748" spans="1:32" s="187" customForma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</row>
    <row r="749" spans="1:32" s="187" customForma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</row>
    <row r="750" spans="1:32" s="187" customForma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</row>
    <row r="751" spans="1:32" s="187" customForma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</row>
    <row r="752" spans="1:32" s="187" customForma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</row>
    <row r="753" spans="1:32" s="187" customForma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</row>
    <row r="754" spans="1:32" s="187" customForma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</row>
    <row r="755" spans="1:32" s="187" customForma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</row>
    <row r="756" spans="1:32" s="187" customForma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</row>
    <row r="757" spans="1:32" s="187" customForma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</row>
    <row r="758" spans="1:32" s="187" customForma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</row>
    <row r="759" spans="1:32" s="187" customForma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</row>
    <row r="760" spans="1:32" s="187" customForma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</row>
    <row r="761" spans="1:32" s="187" customForma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</row>
    <row r="762" spans="1:32" s="187" customForma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</row>
    <row r="763" spans="1:32" s="187" customForma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</row>
    <row r="764" spans="1:32" s="187" customForma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</row>
    <row r="765" spans="1:32" s="187" customForma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</row>
    <row r="766" spans="1:32" s="187" customForma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</row>
    <row r="767" spans="1:32" s="187" customForma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</row>
    <row r="768" spans="1:32" s="187" customForma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</row>
    <row r="769" spans="1:32" s="187" customForma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</row>
    <row r="770" spans="1:32" s="187" customForma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</row>
    <row r="771" spans="1:32" s="187" customForma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</row>
    <row r="772" spans="1:32" s="187" customForma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</row>
    <row r="773" spans="1:32" s="187" customForma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</row>
    <row r="774" spans="1:32" s="187" customForma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</row>
    <row r="775" spans="1:32" s="187" customForma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</row>
    <row r="776" spans="1:32" s="187" customForma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</row>
    <row r="777" spans="1:32" s="187" customForma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</row>
    <row r="778" spans="1:32" s="187" customForma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</row>
    <row r="779" spans="1:32" s="187" customForma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</row>
    <row r="780" spans="1:32" s="187" customForma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</row>
    <row r="781" spans="1:32" s="187" customForma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</row>
    <row r="782" spans="1:32" s="187" customForma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</row>
    <row r="783" spans="1:32" s="187" customForma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</row>
  </sheetData>
  <mergeCells count="27">
    <mergeCell ref="A87:B87"/>
    <mergeCell ref="A3:B3"/>
    <mergeCell ref="A36:B36"/>
    <mergeCell ref="A37:B37"/>
    <mergeCell ref="A38:B38"/>
    <mergeCell ref="A39:B39"/>
    <mergeCell ref="A40:B40"/>
    <mergeCell ref="A41:B41"/>
    <mergeCell ref="A42:B42"/>
    <mergeCell ref="A43:B43"/>
    <mergeCell ref="A53:B53"/>
    <mergeCell ref="A86:B86"/>
    <mergeCell ref="A103:B103"/>
    <mergeCell ref="A121:B121"/>
    <mergeCell ref="A122:B122"/>
    <mergeCell ref="A123:B123"/>
    <mergeCell ref="A88:B88"/>
    <mergeCell ref="A89:B89"/>
    <mergeCell ref="A90:B90"/>
    <mergeCell ref="A91:B91"/>
    <mergeCell ref="A92:B92"/>
    <mergeCell ref="A93:B93"/>
    <mergeCell ref="A124:B124"/>
    <mergeCell ref="A125:B125"/>
    <mergeCell ref="A126:B126"/>
    <mergeCell ref="A127:B127"/>
    <mergeCell ref="A128:B128"/>
  </mergeCells>
  <pageMargins left="0.7" right="0.7" top="0.5" bottom="0.25" header="0.3" footer="0.3"/>
  <pageSetup paperSize="9" scale="73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61"/>
  <sheetViews>
    <sheetView topLeftCell="B100" workbookViewId="0">
      <selection activeCell="E113" sqref="E113"/>
    </sheetView>
  </sheetViews>
  <sheetFormatPr defaultRowHeight="15"/>
  <cols>
    <col min="1" max="1" width="3.28515625" style="138" hidden="1" customWidth="1"/>
    <col min="2" max="2" width="42.85546875" style="36" customWidth="1"/>
    <col min="3" max="3" width="5.7109375" style="138" bestFit="1" customWidth="1"/>
    <col min="4" max="4" width="9" style="138" bestFit="1" customWidth="1"/>
    <col min="5" max="5" width="10.85546875" style="161" bestFit="1" customWidth="1"/>
    <col min="6" max="6" width="11" style="161" customWidth="1"/>
    <col min="7" max="7" width="11.5703125" style="161" bestFit="1" customWidth="1"/>
    <col min="8" max="8" width="11" style="161" customWidth="1"/>
    <col min="9" max="9" width="9.7109375" style="161" customWidth="1"/>
    <col min="10" max="10" width="11.28515625" style="161" bestFit="1" customWidth="1"/>
    <col min="11" max="11" width="11.85546875" style="161" bestFit="1" customWidth="1"/>
    <col min="12" max="12" width="12" style="161" customWidth="1"/>
    <col min="13" max="13" width="11" style="161" customWidth="1"/>
    <col min="14" max="14" width="9.7109375" style="161" customWidth="1"/>
    <col min="15" max="15" width="10.85546875" style="161" bestFit="1" customWidth="1"/>
    <col min="16" max="18" width="11" style="161" customWidth="1"/>
    <col min="19" max="20" width="9.7109375" style="161" customWidth="1"/>
    <col min="21" max="49" width="9.140625" style="187"/>
    <col min="50" max="16384" width="9.140625" style="38"/>
  </cols>
  <sheetData>
    <row r="1" spans="1:20" hidden="1">
      <c r="A1" s="137" t="s">
        <v>44</v>
      </c>
    </row>
    <row r="2" spans="1:20" hidden="1"/>
    <row r="3" spans="1:20" hidden="1">
      <c r="A3" s="537" t="s">
        <v>52</v>
      </c>
      <c r="B3" s="538"/>
      <c r="C3" s="387"/>
      <c r="D3" s="38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hidden="1">
      <c r="A4" s="139">
        <v>1</v>
      </c>
      <c r="B4" s="43" t="s">
        <v>0</v>
      </c>
      <c r="C4" s="153"/>
      <c r="D4" s="153"/>
      <c r="E4" s="162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 hidden="1">
      <c r="A5" s="139">
        <v>2</v>
      </c>
      <c r="B5" s="43" t="s">
        <v>53</v>
      </c>
      <c r="C5" s="153"/>
      <c r="D5" s="153"/>
      <c r="E5" s="162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</row>
    <row r="6" spans="1:20" hidden="1">
      <c r="A6" s="139">
        <v>3</v>
      </c>
      <c r="B6" s="43" t="s">
        <v>54</v>
      </c>
      <c r="C6" s="153"/>
      <c r="D6" s="153"/>
      <c r="E6" s="162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</row>
    <row r="7" spans="1:20" hidden="1">
      <c r="A7" s="139">
        <v>4</v>
      </c>
      <c r="B7" s="43" t="s">
        <v>1</v>
      </c>
      <c r="C7" s="153"/>
      <c r="D7" s="153"/>
      <c r="E7" s="162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</row>
    <row r="8" spans="1:20" hidden="1">
      <c r="A8" s="139">
        <v>5</v>
      </c>
      <c r="B8" s="43" t="s">
        <v>4</v>
      </c>
      <c r="C8" s="153"/>
      <c r="D8" s="153"/>
      <c r="E8" s="162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</row>
    <row r="9" spans="1:20" hidden="1">
      <c r="A9" s="139">
        <v>6</v>
      </c>
      <c r="B9" s="46" t="s">
        <v>55</v>
      </c>
      <c r="C9" s="154"/>
      <c r="D9" s="154"/>
      <c r="E9" s="163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</row>
    <row r="10" spans="1:20" hidden="1">
      <c r="A10" s="139">
        <v>7</v>
      </c>
      <c r="B10" s="46" t="s">
        <v>56</v>
      </c>
      <c r="C10" s="154"/>
      <c r="D10" s="154"/>
      <c r="E10" s="163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</row>
    <row r="11" spans="1:20" hidden="1">
      <c r="A11" s="139">
        <v>8</v>
      </c>
      <c r="B11" s="46" t="s">
        <v>57</v>
      </c>
      <c r="C11" s="154"/>
      <c r="D11" s="154"/>
      <c r="E11" s="163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</row>
    <row r="12" spans="1:20" hidden="1">
      <c r="A12" s="139">
        <v>9</v>
      </c>
      <c r="B12" s="46" t="s">
        <v>58</v>
      </c>
      <c r="C12" s="154"/>
      <c r="D12" s="154"/>
      <c r="E12" s="163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</row>
    <row r="13" spans="1:20" hidden="1">
      <c r="A13" s="139">
        <v>10</v>
      </c>
      <c r="B13" s="46" t="s">
        <v>59</v>
      </c>
      <c r="C13" s="154"/>
      <c r="D13" s="154"/>
      <c r="E13" s="163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</row>
    <row r="14" spans="1:20" hidden="1">
      <c r="A14" s="139">
        <v>11</v>
      </c>
      <c r="B14" s="46" t="s">
        <v>60</v>
      </c>
      <c r="C14" s="154"/>
      <c r="D14" s="154"/>
      <c r="E14" s="163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</row>
    <row r="15" spans="1:20" hidden="1">
      <c r="A15" s="139">
        <v>12</v>
      </c>
      <c r="B15" s="46" t="s">
        <v>61</v>
      </c>
      <c r="C15" s="154"/>
      <c r="D15" s="154"/>
      <c r="E15" s="163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</row>
    <row r="16" spans="1:20" hidden="1">
      <c r="A16" s="139">
        <v>13</v>
      </c>
      <c r="B16" s="46" t="s">
        <v>62</v>
      </c>
      <c r="C16" s="154"/>
      <c r="D16" s="154"/>
      <c r="E16" s="163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</row>
    <row r="17" spans="1:20" hidden="1">
      <c r="A17" s="139">
        <v>14</v>
      </c>
      <c r="B17" s="46" t="s">
        <v>63</v>
      </c>
      <c r="C17" s="154"/>
      <c r="D17" s="154"/>
      <c r="E17" s="163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</row>
    <row r="18" spans="1:20" hidden="1">
      <c r="A18" s="139">
        <v>15</v>
      </c>
      <c r="B18" s="46" t="s">
        <v>64</v>
      </c>
      <c r="C18" s="154"/>
      <c r="D18" s="154"/>
      <c r="E18" s="163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</row>
    <row r="19" spans="1:20" hidden="1">
      <c r="A19" s="139">
        <v>16</v>
      </c>
      <c r="B19" s="46" t="s">
        <v>65</v>
      </c>
      <c r="C19" s="154"/>
      <c r="D19" s="154"/>
      <c r="E19" s="163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</row>
    <row r="20" spans="1:20" hidden="1">
      <c r="A20" s="139">
        <v>17</v>
      </c>
      <c r="B20" s="46" t="s">
        <v>66</v>
      </c>
      <c r="C20" s="154"/>
      <c r="D20" s="154"/>
      <c r="E20" s="163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</row>
    <row r="21" spans="1:20" hidden="1">
      <c r="A21" s="139">
        <v>18</v>
      </c>
      <c r="B21" s="46" t="s">
        <v>7</v>
      </c>
      <c r="C21" s="154"/>
      <c r="D21" s="154"/>
      <c r="E21" s="163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</row>
    <row r="22" spans="1:20" hidden="1">
      <c r="A22" s="139">
        <v>19</v>
      </c>
      <c r="B22" s="46" t="s">
        <v>67</v>
      </c>
      <c r="C22" s="154"/>
      <c r="D22" s="154"/>
      <c r="E22" s="163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</row>
    <row r="23" spans="1:20" hidden="1">
      <c r="A23" s="139">
        <v>20</v>
      </c>
      <c r="B23" s="46" t="s">
        <v>68</v>
      </c>
      <c r="C23" s="154"/>
      <c r="D23" s="154"/>
      <c r="E23" s="163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</row>
    <row r="24" spans="1:20" hidden="1">
      <c r="A24" s="139">
        <v>21</v>
      </c>
      <c r="B24" s="46" t="s">
        <v>69</v>
      </c>
      <c r="C24" s="154"/>
      <c r="D24" s="154"/>
      <c r="E24" s="163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</row>
    <row r="25" spans="1:20" hidden="1">
      <c r="A25" s="139">
        <v>22</v>
      </c>
      <c r="B25" s="46" t="s">
        <v>70</v>
      </c>
      <c r="C25" s="154"/>
      <c r="D25" s="154"/>
      <c r="E25" s="163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</row>
    <row r="26" spans="1:20" hidden="1">
      <c r="A26" s="139">
        <v>23</v>
      </c>
      <c r="B26" s="46" t="s">
        <v>71</v>
      </c>
      <c r="C26" s="154"/>
      <c r="D26" s="154"/>
      <c r="E26" s="163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</row>
    <row r="27" spans="1:20" hidden="1">
      <c r="A27" s="139">
        <v>24</v>
      </c>
      <c r="B27" s="46" t="s">
        <v>72</v>
      </c>
      <c r="C27" s="154"/>
      <c r="D27" s="154"/>
      <c r="E27" s="163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</row>
    <row r="28" spans="1:20" hidden="1">
      <c r="A28" s="139">
        <v>25</v>
      </c>
      <c r="B28" s="46" t="s">
        <v>73</v>
      </c>
      <c r="C28" s="154"/>
      <c r="D28" s="154"/>
      <c r="E28" s="163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</row>
    <row r="29" spans="1:20" hidden="1">
      <c r="A29" s="139">
        <v>26</v>
      </c>
      <c r="B29" s="46" t="s">
        <v>14</v>
      </c>
      <c r="C29" s="154"/>
      <c r="D29" s="154"/>
      <c r="E29" s="163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</row>
    <row r="30" spans="1:20" hidden="1">
      <c r="A30" s="139">
        <v>27</v>
      </c>
      <c r="B30" s="46" t="s">
        <v>74</v>
      </c>
      <c r="C30" s="154"/>
      <c r="D30" s="154"/>
      <c r="E30" s="163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</row>
    <row r="31" spans="1:20" hidden="1">
      <c r="A31" s="139">
        <v>28</v>
      </c>
      <c r="B31" s="46" t="s">
        <v>75</v>
      </c>
      <c r="C31" s="154"/>
      <c r="D31" s="154"/>
      <c r="E31" s="163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</row>
    <row r="32" spans="1:20" hidden="1">
      <c r="A32" s="139">
        <v>29</v>
      </c>
      <c r="B32" s="46" t="s">
        <v>19</v>
      </c>
      <c r="C32" s="154"/>
      <c r="D32" s="154"/>
      <c r="E32" s="163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</row>
    <row r="33" spans="1:20" hidden="1">
      <c r="A33" s="139">
        <v>30</v>
      </c>
      <c r="B33" s="46" t="s">
        <v>76</v>
      </c>
      <c r="C33" s="154"/>
      <c r="D33" s="154"/>
      <c r="E33" s="163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</row>
    <row r="34" spans="1:20" hidden="1">
      <c r="A34" s="139">
        <v>31</v>
      </c>
      <c r="B34" s="46" t="s">
        <v>77</v>
      </c>
      <c r="C34" s="154"/>
      <c r="D34" s="154"/>
      <c r="E34" s="163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</row>
    <row r="35" spans="1:20" hidden="1">
      <c r="A35" s="139">
        <v>32</v>
      </c>
      <c r="B35" s="46" t="s">
        <v>78</v>
      </c>
      <c r="C35" s="154"/>
      <c r="D35" s="154"/>
      <c r="E35" s="163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</row>
    <row r="36" spans="1:20" hidden="1">
      <c r="A36" s="533" t="s">
        <v>79</v>
      </c>
      <c r="B36" s="534"/>
      <c r="C36" s="155"/>
      <c r="D36" s="155"/>
      <c r="E36" s="164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</row>
    <row r="37" spans="1:20" hidden="1">
      <c r="A37" s="533" t="s">
        <v>80</v>
      </c>
      <c r="B37" s="534"/>
      <c r="C37" s="155"/>
      <c r="D37" s="155"/>
      <c r="E37" s="164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</row>
    <row r="38" spans="1:20" hidden="1">
      <c r="A38" s="531" t="s">
        <v>81</v>
      </c>
      <c r="B38" s="532"/>
      <c r="C38" s="156"/>
      <c r="D38" s="156"/>
      <c r="E38" s="165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</row>
    <row r="39" spans="1:20" hidden="1">
      <c r="A39" s="531" t="s">
        <v>82</v>
      </c>
      <c r="B39" s="532"/>
      <c r="C39" s="156"/>
      <c r="D39" s="156"/>
      <c r="E39" s="165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</row>
    <row r="40" spans="1:20" hidden="1">
      <c r="A40" s="531" t="s">
        <v>83</v>
      </c>
      <c r="B40" s="532"/>
      <c r="C40" s="156"/>
      <c r="D40" s="156"/>
      <c r="E40" s="165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</row>
    <row r="41" spans="1:20" hidden="1">
      <c r="A41" s="531" t="s">
        <v>84</v>
      </c>
      <c r="B41" s="532"/>
      <c r="C41" s="156"/>
      <c r="D41" s="156"/>
      <c r="E41" s="165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</row>
    <row r="42" spans="1:20" hidden="1">
      <c r="A42" s="533" t="s">
        <v>85</v>
      </c>
      <c r="B42" s="534"/>
      <c r="C42" s="155"/>
      <c r="D42" s="155"/>
      <c r="E42" s="164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</row>
    <row r="43" spans="1:20" hidden="1">
      <c r="A43" s="533" t="s">
        <v>86</v>
      </c>
      <c r="B43" s="534"/>
      <c r="C43" s="155"/>
      <c r="D43" s="155"/>
      <c r="E43" s="164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</row>
    <row r="44" spans="1:20" hidden="1"/>
    <row r="45" spans="1:20" hidden="1"/>
    <row r="46" spans="1:20" hidden="1"/>
    <row r="47" spans="1:20" hidden="1"/>
    <row r="48" spans="1:20" hidden="1"/>
    <row r="49" spans="1:49" hidden="1"/>
    <row r="50" spans="1:49" hidden="1"/>
    <row r="51" spans="1:49" hidden="1">
      <c r="A51" s="140" t="s">
        <v>87</v>
      </c>
    </row>
    <row r="52" spans="1:49" hidden="1"/>
    <row r="53" spans="1:49" hidden="1">
      <c r="A53" s="537" t="s">
        <v>52</v>
      </c>
      <c r="B53" s="538"/>
      <c r="C53" s="387"/>
      <c r="D53" s="387"/>
      <c r="E53" s="147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</row>
    <row r="54" spans="1:49" s="52" customFormat="1" hidden="1">
      <c r="A54" s="141">
        <v>1</v>
      </c>
      <c r="B54" s="49" t="s">
        <v>0</v>
      </c>
      <c r="C54" s="157"/>
      <c r="D54" s="157"/>
      <c r="E54" s="166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</row>
    <row r="55" spans="1:49" s="52" customFormat="1" hidden="1">
      <c r="A55" s="141">
        <v>2</v>
      </c>
      <c r="B55" s="49" t="s">
        <v>53</v>
      </c>
      <c r="C55" s="157"/>
      <c r="D55" s="157"/>
      <c r="E55" s="166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</row>
    <row r="56" spans="1:49" s="52" customFormat="1" hidden="1">
      <c r="A56" s="141">
        <v>3</v>
      </c>
      <c r="B56" s="49" t="s">
        <v>54</v>
      </c>
      <c r="C56" s="157"/>
      <c r="D56" s="157"/>
      <c r="E56" s="166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</row>
    <row r="57" spans="1:49" s="52" customFormat="1" hidden="1">
      <c r="A57" s="141">
        <v>4</v>
      </c>
      <c r="B57" s="49" t="s">
        <v>1</v>
      </c>
      <c r="C57" s="157"/>
      <c r="D57" s="157"/>
      <c r="E57" s="166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1"/>
      <c r="AQ57" s="381"/>
      <c r="AR57" s="381"/>
      <c r="AS57" s="381"/>
      <c r="AT57" s="381"/>
      <c r="AU57" s="381"/>
      <c r="AV57" s="381"/>
      <c r="AW57" s="381"/>
    </row>
    <row r="58" spans="1:49" s="52" customFormat="1" hidden="1">
      <c r="A58" s="141">
        <v>5</v>
      </c>
      <c r="B58" s="49" t="s">
        <v>4</v>
      </c>
      <c r="C58" s="157"/>
      <c r="D58" s="157"/>
      <c r="E58" s="166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  <c r="AJ58" s="381"/>
      <c r="AK58" s="381"/>
      <c r="AL58" s="381"/>
      <c r="AM58" s="381"/>
      <c r="AN58" s="381"/>
      <c r="AO58" s="381"/>
      <c r="AP58" s="381"/>
      <c r="AQ58" s="381"/>
      <c r="AR58" s="381"/>
      <c r="AS58" s="381"/>
      <c r="AT58" s="381"/>
      <c r="AU58" s="381"/>
      <c r="AV58" s="381"/>
      <c r="AW58" s="381"/>
    </row>
    <row r="59" spans="1:49" s="57" customFormat="1" hidden="1">
      <c r="A59" s="142">
        <v>6</v>
      </c>
      <c r="B59" s="54" t="s">
        <v>55</v>
      </c>
      <c r="C59" s="158"/>
      <c r="D59" s="158"/>
      <c r="E59" s="167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382"/>
      <c r="AH59" s="382"/>
      <c r="AI59" s="382"/>
      <c r="AJ59" s="382"/>
      <c r="AK59" s="382"/>
      <c r="AL59" s="382"/>
      <c r="AM59" s="382"/>
      <c r="AN59" s="382"/>
      <c r="AO59" s="382"/>
      <c r="AP59" s="382"/>
      <c r="AQ59" s="382"/>
      <c r="AR59" s="382"/>
      <c r="AS59" s="382"/>
      <c r="AT59" s="382"/>
      <c r="AU59" s="382"/>
      <c r="AV59" s="382"/>
      <c r="AW59" s="382"/>
    </row>
    <row r="60" spans="1:49" s="57" customFormat="1" hidden="1">
      <c r="A60" s="142">
        <v>7</v>
      </c>
      <c r="B60" s="54" t="s">
        <v>56</v>
      </c>
      <c r="C60" s="158"/>
      <c r="D60" s="158"/>
      <c r="E60" s="167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</row>
    <row r="61" spans="1:49" s="61" customFormat="1" hidden="1">
      <c r="A61" s="143">
        <v>8</v>
      </c>
      <c r="B61" s="43" t="s">
        <v>57</v>
      </c>
      <c r="C61" s="153"/>
      <c r="D61" s="153"/>
      <c r="E61" s="162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  <c r="AM61" s="383"/>
      <c r="AN61" s="383"/>
      <c r="AO61" s="383"/>
      <c r="AP61" s="383"/>
      <c r="AQ61" s="383"/>
      <c r="AR61" s="383"/>
      <c r="AS61" s="383"/>
      <c r="AT61" s="383"/>
      <c r="AU61" s="383"/>
      <c r="AV61" s="383"/>
      <c r="AW61" s="383"/>
    </row>
    <row r="62" spans="1:49" s="61" customFormat="1" hidden="1">
      <c r="A62" s="143">
        <v>9</v>
      </c>
      <c r="B62" s="43" t="s">
        <v>58</v>
      </c>
      <c r="C62" s="153"/>
      <c r="D62" s="153"/>
      <c r="E62" s="162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383"/>
      <c r="V62" s="383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3"/>
      <c r="AU62" s="383"/>
      <c r="AV62" s="383"/>
      <c r="AW62" s="383"/>
    </row>
    <row r="63" spans="1:49" s="61" customFormat="1" hidden="1">
      <c r="A63" s="143">
        <v>10</v>
      </c>
      <c r="B63" s="43" t="s">
        <v>59</v>
      </c>
      <c r="C63" s="153"/>
      <c r="D63" s="153"/>
      <c r="E63" s="162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383"/>
      <c r="AR63" s="383"/>
      <c r="AS63" s="383"/>
      <c r="AT63" s="383"/>
      <c r="AU63" s="383"/>
      <c r="AV63" s="383"/>
      <c r="AW63" s="383"/>
    </row>
    <row r="64" spans="1:49" s="61" customFormat="1" hidden="1">
      <c r="A64" s="143">
        <v>11</v>
      </c>
      <c r="B64" s="43" t="s">
        <v>60</v>
      </c>
      <c r="C64" s="153"/>
      <c r="D64" s="153"/>
      <c r="E64" s="162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3"/>
      <c r="AU64" s="383"/>
      <c r="AV64" s="383"/>
      <c r="AW64" s="383"/>
    </row>
    <row r="65" spans="1:49" s="61" customFormat="1" hidden="1">
      <c r="A65" s="143">
        <v>12</v>
      </c>
      <c r="B65" s="43" t="s">
        <v>61</v>
      </c>
      <c r="C65" s="153"/>
      <c r="D65" s="153"/>
      <c r="E65" s="162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383"/>
      <c r="AR65" s="383"/>
      <c r="AS65" s="383"/>
      <c r="AT65" s="383"/>
      <c r="AU65" s="383"/>
      <c r="AV65" s="383"/>
      <c r="AW65" s="383"/>
    </row>
    <row r="66" spans="1:49" s="61" customFormat="1" hidden="1">
      <c r="A66" s="143">
        <v>13</v>
      </c>
      <c r="B66" s="43" t="s">
        <v>62</v>
      </c>
      <c r="C66" s="153"/>
      <c r="D66" s="153"/>
      <c r="E66" s="162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383"/>
      <c r="AV66" s="383"/>
      <c r="AW66" s="383"/>
    </row>
    <row r="67" spans="1:49" s="61" customFormat="1" hidden="1">
      <c r="A67" s="143">
        <v>14</v>
      </c>
      <c r="B67" s="43" t="s">
        <v>63</v>
      </c>
      <c r="C67" s="153"/>
      <c r="D67" s="153"/>
      <c r="E67" s="162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3"/>
      <c r="AK67" s="383"/>
      <c r="AL67" s="383"/>
      <c r="AM67" s="383"/>
      <c r="AN67" s="383"/>
      <c r="AO67" s="383"/>
      <c r="AP67" s="383"/>
      <c r="AQ67" s="383"/>
      <c r="AR67" s="383"/>
      <c r="AS67" s="383"/>
      <c r="AT67" s="383"/>
      <c r="AU67" s="383"/>
      <c r="AV67" s="383"/>
      <c r="AW67" s="383"/>
    </row>
    <row r="68" spans="1:49" s="61" customFormat="1" hidden="1">
      <c r="A68" s="143">
        <v>15</v>
      </c>
      <c r="B68" s="43" t="s">
        <v>64</v>
      </c>
      <c r="C68" s="153"/>
      <c r="D68" s="153"/>
      <c r="E68" s="162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3"/>
      <c r="AW68" s="383"/>
    </row>
    <row r="69" spans="1:49" s="61" customFormat="1" hidden="1">
      <c r="A69" s="143">
        <v>16</v>
      </c>
      <c r="B69" s="43" t="s">
        <v>65</v>
      </c>
      <c r="C69" s="153"/>
      <c r="D69" s="153"/>
      <c r="E69" s="162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3"/>
      <c r="AW69" s="383"/>
    </row>
    <row r="70" spans="1:49" s="66" customFormat="1" hidden="1">
      <c r="A70" s="144">
        <v>17</v>
      </c>
      <c r="B70" s="63" t="s">
        <v>66</v>
      </c>
      <c r="C70" s="159"/>
      <c r="D70" s="159"/>
      <c r="E70" s="16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</row>
    <row r="71" spans="1:49" hidden="1">
      <c r="A71" s="139">
        <v>18</v>
      </c>
      <c r="B71" s="46" t="s">
        <v>7</v>
      </c>
      <c r="C71" s="154"/>
      <c r="D71" s="154"/>
      <c r="E71" s="163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</row>
    <row r="72" spans="1:49" hidden="1">
      <c r="A72" s="139">
        <v>19</v>
      </c>
      <c r="B72" s="46" t="s">
        <v>67</v>
      </c>
      <c r="C72" s="154"/>
      <c r="D72" s="154"/>
      <c r="E72" s="163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1:49" hidden="1">
      <c r="A73" s="139">
        <v>20</v>
      </c>
      <c r="B73" s="46" t="s">
        <v>68</v>
      </c>
      <c r="C73" s="154"/>
      <c r="D73" s="154"/>
      <c r="E73" s="163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1:49" hidden="1">
      <c r="A74" s="139">
        <v>21</v>
      </c>
      <c r="B74" s="46" t="s">
        <v>69</v>
      </c>
      <c r="C74" s="154"/>
      <c r="D74" s="154"/>
      <c r="E74" s="163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1:49" s="71" customFormat="1" hidden="1">
      <c r="A75" s="145">
        <v>22</v>
      </c>
      <c r="B75" s="68" t="s">
        <v>70</v>
      </c>
      <c r="C75" s="160"/>
      <c r="D75" s="160"/>
      <c r="E75" s="169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385"/>
      <c r="V75" s="385"/>
      <c r="W75" s="385"/>
      <c r="X75" s="385"/>
      <c r="Y75" s="385"/>
      <c r="Z75" s="385"/>
      <c r="AA75" s="385"/>
      <c r="AB75" s="385"/>
      <c r="AC75" s="385"/>
      <c r="AD75" s="385"/>
      <c r="AE75" s="385"/>
      <c r="AF75" s="385"/>
      <c r="AG75" s="385"/>
      <c r="AH75" s="385"/>
      <c r="AI75" s="385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5"/>
      <c r="AV75" s="385"/>
      <c r="AW75" s="385"/>
    </row>
    <row r="76" spans="1:49" s="71" customFormat="1" hidden="1">
      <c r="A76" s="145">
        <v>23</v>
      </c>
      <c r="B76" s="68" t="s">
        <v>71</v>
      </c>
      <c r="C76" s="160"/>
      <c r="D76" s="160"/>
      <c r="E76" s="169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385"/>
      <c r="V76" s="385"/>
      <c r="W76" s="385"/>
      <c r="X76" s="385"/>
      <c r="Y76" s="385"/>
      <c r="Z76" s="385"/>
      <c r="AA76" s="385"/>
      <c r="AB76" s="385"/>
      <c r="AC76" s="385"/>
      <c r="AD76" s="385"/>
      <c r="AE76" s="385"/>
      <c r="AF76" s="385"/>
      <c r="AG76" s="385"/>
      <c r="AH76" s="385"/>
      <c r="AI76" s="385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5"/>
      <c r="AV76" s="385"/>
      <c r="AW76" s="385"/>
    </row>
    <row r="77" spans="1:49" s="71" customFormat="1" hidden="1">
      <c r="A77" s="145">
        <v>24</v>
      </c>
      <c r="B77" s="68" t="s">
        <v>72</v>
      </c>
      <c r="C77" s="160"/>
      <c r="D77" s="160"/>
      <c r="E77" s="169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I77" s="385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5"/>
      <c r="AV77" s="385"/>
      <c r="AW77" s="385"/>
    </row>
    <row r="78" spans="1:49" s="71" customFormat="1" hidden="1">
      <c r="A78" s="145">
        <v>25</v>
      </c>
      <c r="B78" s="68" t="s">
        <v>73</v>
      </c>
      <c r="C78" s="160"/>
      <c r="D78" s="160"/>
      <c r="E78" s="169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385"/>
      <c r="V78" s="385"/>
      <c r="W78" s="385"/>
      <c r="X78" s="385"/>
      <c r="Y78" s="385"/>
      <c r="Z78" s="385"/>
      <c r="AA78" s="385"/>
      <c r="AB78" s="385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5"/>
      <c r="AV78" s="385"/>
      <c r="AW78" s="385"/>
    </row>
    <row r="79" spans="1:49" hidden="1">
      <c r="A79" s="139">
        <v>26</v>
      </c>
      <c r="B79" s="46" t="s">
        <v>14</v>
      </c>
      <c r="C79" s="154"/>
      <c r="D79" s="154"/>
      <c r="E79" s="163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</row>
    <row r="80" spans="1:49" hidden="1">
      <c r="A80" s="139">
        <v>27</v>
      </c>
      <c r="B80" s="46" t="s">
        <v>74</v>
      </c>
      <c r="C80" s="154"/>
      <c r="D80" s="154"/>
      <c r="E80" s="163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</row>
    <row r="81" spans="1:20" hidden="1">
      <c r="A81" s="139">
        <v>28</v>
      </c>
      <c r="B81" s="46" t="s">
        <v>75</v>
      </c>
      <c r="C81" s="154"/>
      <c r="D81" s="154"/>
      <c r="E81" s="163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</row>
    <row r="82" spans="1:20" hidden="1">
      <c r="A82" s="139">
        <v>29</v>
      </c>
      <c r="B82" s="46" t="s">
        <v>19</v>
      </c>
      <c r="C82" s="154"/>
      <c r="D82" s="154"/>
      <c r="E82" s="163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</row>
    <row r="83" spans="1:20" hidden="1">
      <c r="A83" s="139">
        <v>30</v>
      </c>
      <c r="B83" s="46" t="s">
        <v>76</v>
      </c>
      <c r="C83" s="154"/>
      <c r="D83" s="154"/>
      <c r="E83" s="163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</row>
    <row r="84" spans="1:20" hidden="1">
      <c r="A84" s="139">
        <v>31</v>
      </c>
      <c r="B84" s="46" t="s">
        <v>77</v>
      </c>
      <c r="C84" s="154"/>
      <c r="D84" s="154"/>
      <c r="E84" s="163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</row>
    <row r="85" spans="1:20" hidden="1">
      <c r="A85" s="139">
        <v>32</v>
      </c>
      <c r="B85" s="46" t="s">
        <v>78</v>
      </c>
      <c r="C85" s="154"/>
      <c r="D85" s="154"/>
      <c r="E85" s="163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</row>
    <row r="86" spans="1:20" hidden="1">
      <c r="A86" s="533" t="s">
        <v>79</v>
      </c>
      <c r="B86" s="534"/>
      <c r="C86" s="155"/>
      <c r="D86" s="155"/>
      <c r="E86" s="164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hidden="1">
      <c r="A87" s="533" t="s">
        <v>80</v>
      </c>
      <c r="B87" s="534"/>
      <c r="C87" s="155"/>
      <c r="D87" s="155"/>
      <c r="E87" s="164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</row>
    <row r="88" spans="1:20" hidden="1">
      <c r="A88" s="531" t="s">
        <v>81</v>
      </c>
      <c r="B88" s="532"/>
      <c r="C88" s="156"/>
      <c r="D88" s="156"/>
      <c r="E88" s="165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</row>
    <row r="89" spans="1:20" hidden="1">
      <c r="A89" s="531" t="s">
        <v>82</v>
      </c>
      <c r="B89" s="532"/>
      <c r="C89" s="156"/>
      <c r="D89" s="156"/>
      <c r="E89" s="165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</row>
    <row r="90" spans="1:20" hidden="1">
      <c r="A90" s="531" t="s">
        <v>83</v>
      </c>
      <c r="B90" s="532"/>
      <c r="C90" s="156"/>
      <c r="D90" s="156"/>
      <c r="E90" s="165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</row>
    <row r="91" spans="1:20" hidden="1">
      <c r="A91" s="531" t="s">
        <v>84</v>
      </c>
      <c r="B91" s="532"/>
      <c r="C91" s="156"/>
      <c r="D91" s="156"/>
      <c r="E91" s="165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</row>
    <row r="92" spans="1:20" hidden="1">
      <c r="A92" s="533" t="s">
        <v>85</v>
      </c>
      <c r="B92" s="534"/>
      <c r="C92" s="155"/>
      <c r="D92" s="155"/>
      <c r="E92" s="164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</row>
    <row r="93" spans="1:20" hidden="1">
      <c r="A93" s="533" t="s">
        <v>86</v>
      </c>
      <c r="B93" s="534"/>
      <c r="C93" s="155"/>
      <c r="D93" s="155"/>
      <c r="E93" s="164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</row>
    <row r="94" spans="1:20" hidden="1"/>
    <row r="95" spans="1:20" hidden="1"/>
    <row r="96" spans="1:20" hidden="1"/>
    <row r="97" spans="1:49" hidden="1"/>
    <row r="98" spans="1:49" hidden="1"/>
    <row r="99" spans="1:49" hidden="1"/>
    <row r="100" spans="1:49" s="187" customFormat="1" ht="15.75">
      <c r="A100" s="36"/>
      <c r="B100" s="25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49" s="187" customFormat="1">
      <c r="A101" s="36"/>
      <c r="B101" s="386" t="s">
        <v>264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49" s="187" customFormat="1">
      <c r="A102" s="36"/>
      <c r="B102" s="36"/>
      <c r="C102" s="36"/>
      <c r="D102" s="549" t="s">
        <v>265</v>
      </c>
      <c r="E102" s="138">
        <v>1</v>
      </c>
      <c r="F102" s="138">
        <f>E102+1</f>
        <v>2</v>
      </c>
      <c r="G102" s="138">
        <f t="shared" ref="G102:U102" si="0">F102+1</f>
        <v>3</v>
      </c>
      <c r="H102" s="138">
        <f t="shared" si="0"/>
        <v>4</v>
      </c>
      <c r="I102" s="138">
        <f t="shared" si="0"/>
        <v>5</v>
      </c>
      <c r="J102" s="138">
        <f t="shared" si="0"/>
        <v>6</v>
      </c>
      <c r="K102" s="138">
        <f t="shared" si="0"/>
        <v>7</v>
      </c>
      <c r="L102" s="138">
        <f t="shared" si="0"/>
        <v>8</v>
      </c>
      <c r="M102" s="138">
        <f t="shared" si="0"/>
        <v>9</v>
      </c>
      <c r="N102" s="138">
        <f t="shared" si="0"/>
        <v>10</v>
      </c>
      <c r="O102" s="138">
        <f t="shared" si="0"/>
        <v>11</v>
      </c>
      <c r="P102" s="138">
        <f t="shared" si="0"/>
        <v>12</v>
      </c>
      <c r="Q102" s="138">
        <f t="shared" si="0"/>
        <v>13</v>
      </c>
      <c r="R102" s="138">
        <f t="shared" si="0"/>
        <v>14</v>
      </c>
      <c r="S102" s="138">
        <f t="shared" si="0"/>
        <v>15</v>
      </c>
      <c r="T102" s="138">
        <f t="shared" si="0"/>
        <v>16</v>
      </c>
      <c r="U102" s="138">
        <f t="shared" si="0"/>
        <v>17</v>
      </c>
    </row>
    <row r="103" spans="1:49" s="136" customFormat="1">
      <c r="A103" s="535" t="s">
        <v>52</v>
      </c>
      <c r="B103" s="536"/>
      <c r="C103" s="498" t="s">
        <v>200</v>
      </c>
      <c r="D103" s="550"/>
      <c r="E103" s="499">
        <v>1</v>
      </c>
      <c r="F103" s="499">
        <v>2</v>
      </c>
      <c r="G103" s="500">
        <v>3</v>
      </c>
      <c r="H103" s="500">
        <v>4</v>
      </c>
      <c r="I103" s="500">
        <v>5</v>
      </c>
      <c r="J103" s="500">
        <v>6</v>
      </c>
      <c r="K103" s="500">
        <v>7</v>
      </c>
      <c r="L103" s="500">
        <v>8</v>
      </c>
      <c r="M103" s="501">
        <v>10</v>
      </c>
      <c r="N103" s="501">
        <v>9</v>
      </c>
      <c r="O103" s="500">
        <v>11</v>
      </c>
      <c r="P103" s="500">
        <v>12</v>
      </c>
      <c r="Q103" s="500" t="s">
        <v>286</v>
      </c>
      <c r="R103" s="500">
        <v>15</v>
      </c>
      <c r="S103" s="500">
        <v>17</v>
      </c>
      <c r="T103" s="500">
        <v>16</v>
      </c>
      <c r="U103" s="500">
        <v>18</v>
      </c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</row>
    <row r="104" spans="1:49" s="187" customFormat="1">
      <c r="A104" s="245"/>
      <c r="B104" s="248" t="s">
        <v>290</v>
      </c>
      <c r="C104" s="499">
        <v>1</v>
      </c>
      <c r="D104" s="392">
        <v>1</v>
      </c>
      <c r="E104" s="388">
        <v>1.25240279640521E-2</v>
      </c>
      <c r="F104" s="388">
        <v>1.1664079289373491E-3</v>
      </c>
      <c r="G104" s="388">
        <v>0</v>
      </c>
      <c r="H104" s="388">
        <v>4.4125569777612155E-3</v>
      </c>
      <c r="I104" s="388">
        <v>0</v>
      </c>
      <c r="J104" s="388">
        <v>0</v>
      </c>
      <c r="K104" s="388">
        <v>0</v>
      </c>
      <c r="L104" s="388">
        <v>0</v>
      </c>
      <c r="M104" s="388">
        <v>7.0510912326610081E-2</v>
      </c>
      <c r="N104" s="388">
        <v>0</v>
      </c>
      <c r="O104" s="388">
        <v>0</v>
      </c>
      <c r="P104" s="388">
        <v>0</v>
      </c>
      <c r="Q104" s="388">
        <v>0</v>
      </c>
      <c r="R104" s="388">
        <v>1.0129601905069763E-3</v>
      </c>
      <c r="S104" s="388">
        <v>0</v>
      </c>
      <c r="T104" s="388">
        <v>0</v>
      </c>
      <c r="U104" s="388">
        <v>0</v>
      </c>
    </row>
    <row r="105" spans="1:49" s="187" customFormat="1">
      <c r="A105" s="245"/>
      <c r="B105" s="248" t="s">
        <v>4</v>
      </c>
      <c r="C105" s="499">
        <v>2</v>
      </c>
      <c r="D105" s="497">
        <f>D104+1</f>
        <v>2</v>
      </c>
      <c r="E105" s="388">
        <v>0</v>
      </c>
      <c r="F105" s="388">
        <v>2.9654376468566052E-3</v>
      </c>
      <c r="G105" s="388">
        <v>0</v>
      </c>
      <c r="H105" s="388">
        <v>2.2796542080465425E-5</v>
      </c>
      <c r="I105" s="388">
        <v>0</v>
      </c>
      <c r="J105" s="388">
        <v>0</v>
      </c>
      <c r="K105" s="388">
        <v>0</v>
      </c>
      <c r="L105" s="388">
        <v>0</v>
      </c>
      <c r="M105" s="388">
        <v>1.3508075221595384E-2</v>
      </c>
      <c r="N105" s="388">
        <v>0</v>
      </c>
      <c r="O105" s="388">
        <v>0</v>
      </c>
      <c r="P105" s="388">
        <v>0</v>
      </c>
      <c r="Q105" s="388">
        <v>0</v>
      </c>
      <c r="R105" s="388">
        <v>0</v>
      </c>
      <c r="S105" s="388">
        <v>0</v>
      </c>
      <c r="T105" s="388">
        <v>0</v>
      </c>
      <c r="U105" s="388">
        <v>0</v>
      </c>
    </row>
    <row r="106" spans="1:49" s="187" customFormat="1">
      <c r="A106" s="184"/>
      <c r="B106" s="248" t="s">
        <v>21</v>
      </c>
      <c r="C106" s="500">
        <v>3</v>
      </c>
      <c r="D106" s="497">
        <f t="shared" ref="D106:D120" si="1">D105+1</f>
        <v>3</v>
      </c>
      <c r="E106" s="388">
        <v>0</v>
      </c>
      <c r="F106" s="388">
        <v>0</v>
      </c>
      <c r="G106" s="388">
        <v>0</v>
      </c>
      <c r="H106" s="388">
        <v>6.6752932552756068E-4</v>
      </c>
      <c r="I106" s="388">
        <v>7.1562513760567534E-2</v>
      </c>
      <c r="J106" s="388">
        <v>0</v>
      </c>
      <c r="K106" s="388">
        <v>1.7588429602967939E-2</v>
      </c>
      <c r="L106" s="388">
        <v>0</v>
      </c>
      <c r="M106" s="388">
        <v>0</v>
      </c>
      <c r="N106" s="388">
        <v>0</v>
      </c>
      <c r="O106" s="388">
        <v>0</v>
      </c>
      <c r="P106" s="388">
        <v>0</v>
      </c>
      <c r="Q106" s="388">
        <v>0</v>
      </c>
      <c r="R106" s="388">
        <v>0</v>
      </c>
      <c r="S106" s="388">
        <v>0</v>
      </c>
      <c r="T106" s="388">
        <v>0</v>
      </c>
      <c r="U106" s="388">
        <v>0</v>
      </c>
    </row>
    <row r="107" spans="1:49" s="187" customFormat="1">
      <c r="A107" s="184"/>
      <c r="B107" s="248" t="s">
        <v>22</v>
      </c>
      <c r="C107" s="500">
        <v>4</v>
      </c>
      <c r="D107" s="497">
        <f t="shared" si="1"/>
        <v>4</v>
      </c>
      <c r="E107" s="388">
        <v>0.34445792790545587</v>
      </c>
      <c r="F107" s="388">
        <v>1.2734189243420834E-2</v>
      </c>
      <c r="G107" s="388">
        <v>0.12485254138928452</v>
      </c>
      <c r="H107" s="388">
        <v>0.22841781003683426</v>
      </c>
      <c r="I107" s="388">
        <v>0.13470677441002299</v>
      </c>
      <c r="J107" s="388">
        <v>0.11457041262407178</v>
      </c>
      <c r="K107" s="388">
        <v>0.28888398355361877</v>
      </c>
      <c r="L107" s="388">
        <v>2.9747084110322199E-2</v>
      </c>
      <c r="M107" s="388">
        <v>9.354579970046982E-2</v>
      </c>
      <c r="N107" s="388">
        <v>0.18155227542873345</v>
      </c>
      <c r="O107" s="388">
        <v>4.441214047829839E-2</v>
      </c>
      <c r="P107" s="388">
        <v>1.5974983813610517E-2</v>
      </c>
      <c r="Q107" s="388">
        <v>3.607995500920657E-2</v>
      </c>
      <c r="R107" s="388">
        <v>0.43390726838783256</v>
      </c>
      <c r="S107" s="388">
        <v>0.11524216276510797</v>
      </c>
      <c r="T107" s="388">
        <v>7.6993150073370962E-3</v>
      </c>
      <c r="U107" s="388">
        <v>0.14955135176336695</v>
      </c>
    </row>
    <row r="108" spans="1:49" s="187" customFormat="1">
      <c r="A108" s="184"/>
      <c r="B108" s="248" t="s">
        <v>23</v>
      </c>
      <c r="C108" s="500">
        <v>5</v>
      </c>
      <c r="D108" s="497">
        <f t="shared" si="1"/>
        <v>5</v>
      </c>
      <c r="E108" s="388">
        <v>0</v>
      </c>
      <c r="F108" s="388">
        <v>0</v>
      </c>
      <c r="G108" s="388">
        <v>4.3829873988677007E-3</v>
      </c>
      <c r="H108" s="388">
        <v>3.192685148287887E-3</v>
      </c>
      <c r="I108" s="388">
        <v>3.1522433204690947E-2</v>
      </c>
      <c r="J108" s="388">
        <v>2.7269042300561955E-3</v>
      </c>
      <c r="K108" s="388">
        <v>1.1143426416825799E-4</v>
      </c>
      <c r="L108" s="388">
        <v>1.401978107000375E-3</v>
      </c>
      <c r="M108" s="388">
        <v>1.3587882668587086E-3</v>
      </c>
      <c r="N108" s="388">
        <v>9.2793853951766156E-4</v>
      </c>
      <c r="O108" s="388">
        <v>9.1188001021161938E-3</v>
      </c>
      <c r="P108" s="388">
        <v>6.2248127628999563E-5</v>
      </c>
      <c r="Q108" s="388">
        <v>9.2785252567517094E-3</v>
      </c>
      <c r="R108" s="388">
        <v>5.525622012299988E-5</v>
      </c>
      <c r="S108" s="388">
        <v>9.4011722612948045E-3</v>
      </c>
      <c r="T108" s="388">
        <v>1.9209503891995242E-3</v>
      </c>
      <c r="U108" s="388">
        <v>6.9935344105173528E-3</v>
      </c>
    </row>
    <row r="109" spans="1:49" s="187" customFormat="1">
      <c r="A109" s="184"/>
      <c r="B109" s="248" t="s">
        <v>24</v>
      </c>
      <c r="C109" s="500">
        <v>6</v>
      </c>
      <c r="D109" s="497">
        <f t="shared" si="1"/>
        <v>6</v>
      </c>
      <c r="E109" s="388">
        <v>2.6787611010439463E-4</v>
      </c>
      <c r="F109" s="388">
        <v>0</v>
      </c>
      <c r="G109" s="388">
        <v>0</v>
      </c>
      <c r="H109" s="388">
        <v>1.2677204029178903E-5</v>
      </c>
      <c r="I109" s="388">
        <v>0</v>
      </c>
      <c r="J109" s="388">
        <v>0</v>
      </c>
      <c r="K109" s="388">
        <v>0</v>
      </c>
      <c r="L109" s="388">
        <v>0</v>
      </c>
      <c r="M109" s="388">
        <v>1.6131226936740338E-3</v>
      </c>
      <c r="N109" s="388">
        <v>6.7545267907902654E-5</v>
      </c>
      <c r="O109" s="388">
        <v>0</v>
      </c>
      <c r="P109" s="388">
        <v>0</v>
      </c>
      <c r="Q109" s="388">
        <v>0</v>
      </c>
      <c r="R109" s="388">
        <v>2.5213307730496434E-5</v>
      </c>
      <c r="S109" s="388">
        <v>7.3248516771641998E-6</v>
      </c>
      <c r="T109" s="388">
        <v>3.0883335510347039E-4</v>
      </c>
      <c r="U109" s="388">
        <v>3.2590098399107222E-4</v>
      </c>
    </row>
    <row r="110" spans="1:49" s="187" customFormat="1">
      <c r="A110" s="184"/>
      <c r="B110" s="248" t="s">
        <v>25</v>
      </c>
      <c r="C110" s="500">
        <v>7</v>
      </c>
      <c r="D110" s="497">
        <f t="shared" si="1"/>
        <v>7</v>
      </c>
      <c r="E110" s="388">
        <v>5.1877996810059299E-4</v>
      </c>
      <c r="F110" s="388">
        <v>0</v>
      </c>
      <c r="G110" s="388">
        <v>0</v>
      </c>
      <c r="H110" s="388">
        <v>0</v>
      </c>
      <c r="I110" s="388">
        <v>0</v>
      </c>
      <c r="J110" s="388">
        <v>0</v>
      </c>
      <c r="K110" s="388">
        <v>7.7914141682160871E-4</v>
      </c>
      <c r="L110" s="388">
        <v>0</v>
      </c>
      <c r="M110" s="388">
        <v>0</v>
      </c>
      <c r="N110" s="388">
        <v>0</v>
      </c>
      <c r="O110" s="388">
        <v>0</v>
      </c>
      <c r="P110" s="388">
        <v>0</v>
      </c>
      <c r="Q110" s="388">
        <v>0</v>
      </c>
      <c r="R110" s="388">
        <v>0</v>
      </c>
      <c r="S110" s="388">
        <v>0</v>
      </c>
      <c r="T110" s="388">
        <v>0</v>
      </c>
      <c r="U110" s="388">
        <v>0</v>
      </c>
    </row>
    <row r="111" spans="1:49" s="187" customFormat="1">
      <c r="A111" s="184"/>
      <c r="B111" s="248" t="s">
        <v>26</v>
      </c>
      <c r="C111" s="500">
        <v>8</v>
      </c>
      <c r="D111" s="497">
        <f t="shared" si="1"/>
        <v>8</v>
      </c>
      <c r="E111" s="388">
        <v>1.3563886834801916E-2</v>
      </c>
      <c r="F111" s="388">
        <v>6.0189304172723033E-4</v>
      </c>
      <c r="G111" s="388">
        <v>3.982009296049225E-3</v>
      </c>
      <c r="H111" s="388">
        <v>7.8722594319221538E-3</v>
      </c>
      <c r="I111" s="388">
        <v>7.749619780449914E-3</v>
      </c>
      <c r="J111" s="388">
        <v>3.6018060702351206E-3</v>
      </c>
      <c r="K111" s="388">
        <v>1.0139890549659259E-2</v>
      </c>
      <c r="L111" s="388">
        <v>9.968406068085584E-4</v>
      </c>
      <c r="M111" s="388">
        <v>7.1950900520980649E-3</v>
      </c>
      <c r="N111" s="388">
        <v>5.6606200164414184E-3</v>
      </c>
      <c r="O111" s="388">
        <v>1.4765950102571814E-3</v>
      </c>
      <c r="P111" s="388">
        <v>5.3779198184452683E-4</v>
      </c>
      <c r="Q111" s="388">
        <v>1.1313690869842218E-3</v>
      </c>
      <c r="R111" s="388">
        <v>1.6317226378062096E-2</v>
      </c>
      <c r="S111" s="388">
        <v>3.9438522184712379E-3</v>
      </c>
      <c r="T111" s="388">
        <v>2.6863904374111212E-4</v>
      </c>
      <c r="U111" s="388">
        <v>4.7515668447579464E-3</v>
      </c>
    </row>
    <row r="112" spans="1:49" s="187" customFormat="1">
      <c r="A112" s="184"/>
      <c r="B112" s="248" t="s">
        <v>27</v>
      </c>
      <c r="C112" s="501">
        <v>10</v>
      </c>
      <c r="D112" s="497">
        <f t="shared" si="1"/>
        <v>9</v>
      </c>
      <c r="E112" s="388">
        <v>0</v>
      </c>
      <c r="F112" s="388">
        <v>0</v>
      </c>
      <c r="G112" s="388">
        <v>1.4071315244639309E-4</v>
      </c>
      <c r="H112" s="388">
        <v>2.6722422602541457E-4</v>
      </c>
      <c r="I112" s="388">
        <v>7.9206800088073195E-4</v>
      </c>
      <c r="J112" s="388">
        <v>2.749514838109954E-3</v>
      </c>
      <c r="K112" s="388">
        <v>0</v>
      </c>
      <c r="L112" s="388">
        <v>2.3195735219485699E-4</v>
      </c>
      <c r="M112" s="388">
        <v>0</v>
      </c>
      <c r="N112" s="388">
        <v>2.2563942900379898E-3</v>
      </c>
      <c r="O112" s="388">
        <v>0</v>
      </c>
      <c r="P112" s="388">
        <v>3.2263314718521854E-2</v>
      </c>
      <c r="Q112" s="388">
        <v>5.2683188027804907E-3</v>
      </c>
      <c r="R112" s="388">
        <v>2.5861888730864245E-3</v>
      </c>
      <c r="S112" s="388">
        <v>1.2193284798003164E-2</v>
      </c>
      <c r="T112" s="388">
        <v>0.39359455150991557</v>
      </c>
      <c r="U112" s="388">
        <v>0</v>
      </c>
    </row>
    <row r="113" spans="1:21" s="187" customFormat="1">
      <c r="A113" s="184"/>
      <c r="B113" s="248" t="s">
        <v>28</v>
      </c>
      <c r="C113" s="501">
        <v>9</v>
      </c>
      <c r="D113" s="497">
        <f t="shared" si="1"/>
        <v>10</v>
      </c>
      <c r="E113" s="388">
        <v>7.1740551606974956E-3</v>
      </c>
      <c r="F113" s="388">
        <v>6.7741598213239673E-3</v>
      </c>
      <c r="G113" s="388">
        <v>4.1394971599348296E-2</v>
      </c>
      <c r="H113" s="388">
        <v>5.2999337254471181E-2</v>
      </c>
      <c r="I113" s="388">
        <v>0</v>
      </c>
      <c r="J113" s="388">
        <v>5.5153547414425108E-3</v>
      </c>
      <c r="K113" s="388">
        <v>0</v>
      </c>
      <c r="L113" s="388">
        <v>1.5819373614273046E-3</v>
      </c>
      <c r="M113" s="388">
        <v>0</v>
      </c>
      <c r="N113" s="388">
        <v>4.9835601713152579E-2</v>
      </c>
      <c r="O113" s="388">
        <v>5.3914479021959956E-2</v>
      </c>
      <c r="P113" s="388">
        <v>1.2174036599374865E-2</v>
      </c>
      <c r="Q113" s="388">
        <v>3.7618211750075188E-2</v>
      </c>
      <c r="R113" s="388">
        <v>2.0277489526615423E-3</v>
      </c>
      <c r="S113" s="388">
        <v>3.5215536506974081E-4</v>
      </c>
      <c r="T113" s="388">
        <v>3.9575930717276029E-4</v>
      </c>
      <c r="U113" s="388">
        <v>7.6844082972173751E-3</v>
      </c>
    </row>
    <row r="114" spans="1:21" s="187" customFormat="1">
      <c r="A114" s="184"/>
      <c r="B114" s="248" t="s">
        <v>29</v>
      </c>
      <c r="C114" s="500">
        <v>11</v>
      </c>
      <c r="D114" s="497">
        <f t="shared" si="1"/>
        <v>11</v>
      </c>
      <c r="E114" s="388">
        <v>0</v>
      </c>
      <c r="F114" s="388">
        <v>0</v>
      </c>
      <c r="G114" s="388">
        <v>1.2531177838367828E-4</v>
      </c>
      <c r="H114" s="388">
        <v>1.406972410480204E-4</v>
      </c>
      <c r="I114" s="388">
        <v>3.9426903901283587E-4</v>
      </c>
      <c r="J114" s="388">
        <v>7.9691318933868373E-4</v>
      </c>
      <c r="K114" s="388">
        <v>3.0903010896323499E-4</v>
      </c>
      <c r="L114" s="388">
        <v>8.6606265067993681E-5</v>
      </c>
      <c r="M114" s="388">
        <v>7.0325770690124961E-5</v>
      </c>
      <c r="N114" s="388">
        <v>6.3275347901119129E-4</v>
      </c>
      <c r="O114" s="388">
        <v>1.5098127380646852E-3</v>
      </c>
      <c r="P114" s="388">
        <v>5.0186688716601738E-5</v>
      </c>
      <c r="Q114" s="388">
        <v>1.9877302982487344E-3</v>
      </c>
      <c r="R114" s="388">
        <v>1.4601167043580197E-2</v>
      </c>
      <c r="S114" s="388">
        <v>2.1129482382754557E-3</v>
      </c>
      <c r="T114" s="388">
        <v>5.6989773070612352E-4</v>
      </c>
      <c r="U114" s="388">
        <v>9.2213599929560745E-4</v>
      </c>
    </row>
    <row r="115" spans="1:21" s="187" customFormat="1">
      <c r="A115" s="184"/>
      <c r="B115" s="248" t="s">
        <v>30</v>
      </c>
      <c r="C115" s="500">
        <v>12</v>
      </c>
      <c r="D115" s="497">
        <f t="shared" si="1"/>
        <v>12</v>
      </c>
      <c r="E115" s="388">
        <v>8.4260543541641469E-4</v>
      </c>
      <c r="F115" s="388">
        <v>4.7799383211481039E-4</v>
      </c>
      <c r="G115" s="388">
        <v>7.9341439355840981E-4</v>
      </c>
      <c r="H115" s="388">
        <v>2.1197226002277617E-3</v>
      </c>
      <c r="I115" s="388">
        <v>2.5581445082807951E-3</v>
      </c>
      <c r="J115" s="388">
        <v>1.3406929334471292E-2</v>
      </c>
      <c r="K115" s="388">
        <v>1.3405352040622653E-2</v>
      </c>
      <c r="L115" s="388">
        <v>6.393652035552741E-3</v>
      </c>
      <c r="M115" s="388">
        <v>2.4734740303865538E-3</v>
      </c>
      <c r="N115" s="388">
        <v>3.0086193594579935E-2</v>
      </c>
      <c r="O115" s="388">
        <v>0</v>
      </c>
      <c r="P115" s="388">
        <v>0.30097426389112658</v>
      </c>
      <c r="Q115" s="388">
        <v>0</v>
      </c>
      <c r="R115" s="388">
        <v>0</v>
      </c>
      <c r="S115" s="388">
        <v>0</v>
      </c>
      <c r="T115" s="388">
        <v>0</v>
      </c>
      <c r="U115" s="388">
        <v>0</v>
      </c>
    </row>
    <row r="116" spans="1:21" s="187" customFormat="1">
      <c r="A116" s="184"/>
      <c r="B116" s="248" t="s">
        <v>228</v>
      </c>
      <c r="C116" s="500" t="s">
        <v>286</v>
      </c>
      <c r="D116" s="497">
        <f t="shared" si="1"/>
        <v>13</v>
      </c>
      <c r="E116" s="388">
        <v>2.5635783053500295E-3</v>
      </c>
      <c r="F116" s="388">
        <v>2.1509722445166466E-3</v>
      </c>
      <c r="G116" s="388">
        <v>2.5821456638093114E-3</v>
      </c>
      <c r="H116" s="388">
        <v>5.2010686037511616E-3</v>
      </c>
      <c r="I116" s="388">
        <v>4.8971292472926413E-2</v>
      </c>
      <c r="J116" s="388">
        <v>1.6746017925230606E-2</v>
      </c>
      <c r="K116" s="388">
        <v>2.6828721186216455E-2</v>
      </c>
      <c r="L116" s="388">
        <v>2.0389025151116222E-3</v>
      </c>
      <c r="M116" s="388">
        <v>0.12597420243610935</v>
      </c>
      <c r="N116" s="388">
        <v>2.7577774203633932E-2</v>
      </c>
      <c r="O116" s="388">
        <v>6.6769912923497314E-3</v>
      </c>
      <c r="P116" s="388">
        <v>1.7226321380070419E-2</v>
      </c>
      <c r="Q116" s="388">
        <v>2.5214222933323052E-2</v>
      </c>
      <c r="R116" s="388">
        <v>0</v>
      </c>
      <c r="S116" s="388">
        <v>0</v>
      </c>
      <c r="T116" s="388">
        <v>9.4982233721462479E-3</v>
      </c>
      <c r="U116" s="388">
        <v>0</v>
      </c>
    </row>
    <row r="117" spans="1:21" s="187" customFormat="1">
      <c r="A117" s="184"/>
      <c r="B117" s="248" t="s">
        <v>32</v>
      </c>
      <c r="C117" s="500">
        <v>15</v>
      </c>
      <c r="D117" s="497">
        <f t="shared" si="1"/>
        <v>14</v>
      </c>
      <c r="E117" s="388">
        <v>0</v>
      </c>
      <c r="F117" s="388">
        <v>0</v>
      </c>
      <c r="G117" s="388">
        <v>0</v>
      </c>
      <c r="H117" s="388">
        <v>0</v>
      </c>
      <c r="I117" s="388">
        <v>0</v>
      </c>
      <c r="J117" s="388">
        <v>0</v>
      </c>
      <c r="K117" s="388">
        <v>0</v>
      </c>
      <c r="L117" s="388">
        <v>0</v>
      </c>
      <c r="M117" s="388">
        <v>0</v>
      </c>
      <c r="N117" s="388">
        <v>0</v>
      </c>
      <c r="O117" s="388">
        <v>0</v>
      </c>
      <c r="P117" s="388">
        <v>0</v>
      </c>
      <c r="Q117" s="388">
        <v>0</v>
      </c>
      <c r="R117" s="388">
        <v>0</v>
      </c>
      <c r="S117" s="388">
        <v>1.0526026625405888E-2</v>
      </c>
      <c r="T117" s="388">
        <v>0</v>
      </c>
      <c r="U117" s="388">
        <v>0</v>
      </c>
    </row>
    <row r="118" spans="1:21" s="187" customFormat="1">
      <c r="A118" s="184"/>
      <c r="B118" s="248" t="s">
        <v>34</v>
      </c>
      <c r="C118" s="500">
        <v>17</v>
      </c>
      <c r="D118" s="497">
        <f t="shared" si="1"/>
        <v>15</v>
      </c>
      <c r="E118" s="388">
        <v>0</v>
      </c>
      <c r="F118" s="388">
        <v>0</v>
      </c>
      <c r="G118" s="388">
        <v>0</v>
      </c>
      <c r="H118" s="388">
        <v>0</v>
      </c>
      <c r="I118" s="388">
        <v>1.1364052457474694E-4</v>
      </c>
      <c r="J118" s="388">
        <v>1.7005487938639161E-4</v>
      </c>
      <c r="K118" s="388">
        <v>0</v>
      </c>
      <c r="L118" s="388">
        <v>0</v>
      </c>
      <c r="M118" s="388">
        <v>8.8370702663113278E-6</v>
      </c>
      <c r="N118" s="388">
        <v>1.3297261787259596E-6</v>
      </c>
      <c r="O118" s="388">
        <v>0</v>
      </c>
      <c r="P118" s="388">
        <v>7.1715164028223255E-5</v>
      </c>
      <c r="Q118" s="388">
        <v>0</v>
      </c>
      <c r="R118" s="388">
        <v>2.3085585959604452E-4</v>
      </c>
      <c r="S118" s="388">
        <v>1.036495875071263E-3</v>
      </c>
      <c r="T118" s="388">
        <v>0</v>
      </c>
      <c r="U118" s="388">
        <v>0</v>
      </c>
    </row>
    <row r="119" spans="1:21" s="187" customFormat="1">
      <c r="A119" s="184"/>
      <c r="B119" s="248" t="s">
        <v>33</v>
      </c>
      <c r="C119" s="500">
        <v>16</v>
      </c>
      <c r="D119" s="497">
        <f t="shared" si="1"/>
        <v>16</v>
      </c>
      <c r="E119" s="388">
        <v>0</v>
      </c>
      <c r="F119" s="388">
        <v>0</v>
      </c>
      <c r="G119" s="388">
        <v>0</v>
      </c>
      <c r="H119" s="388">
        <v>0</v>
      </c>
      <c r="I119" s="388">
        <v>0</v>
      </c>
      <c r="J119" s="388">
        <v>0</v>
      </c>
      <c r="K119" s="388">
        <v>0</v>
      </c>
      <c r="L119" s="388">
        <v>0</v>
      </c>
      <c r="M119" s="388">
        <v>8.6023455354689703E-3</v>
      </c>
      <c r="N119" s="388">
        <v>1.5586479947982767E-5</v>
      </c>
      <c r="O119" s="388">
        <v>0</v>
      </c>
      <c r="P119" s="388">
        <v>1.1566136395875914E-3</v>
      </c>
      <c r="Q119" s="388">
        <v>0</v>
      </c>
      <c r="R119" s="388">
        <v>0</v>
      </c>
      <c r="S119" s="388">
        <v>0</v>
      </c>
      <c r="T119" s="388">
        <v>4.3533523789003631E-2</v>
      </c>
      <c r="U119" s="388">
        <v>0</v>
      </c>
    </row>
    <row r="120" spans="1:21" s="187" customFormat="1">
      <c r="A120" s="184"/>
      <c r="B120" s="248" t="s">
        <v>35</v>
      </c>
      <c r="C120" s="500">
        <v>18</v>
      </c>
      <c r="D120" s="497">
        <f t="shared" si="1"/>
        <v>17</v>
      </c>
      <c r="E120" s="388">
        <v>5.3849906814880614E-3</v>
      </c>
      <c r="F120" s="388">
        <v>1.4997517147347166E-3</v>
      </c>
      <c r="G120" s="388">
        <v>1.3840922839599013E-3</v>
      </c>
      <c r="H120" s="388">
        <v>3.549372072894184E-3</v>
      </c>
      <c r="I120" s="388">
        <v>4.5088604988042982E-3</v>
      </c>
      <c r="J120" s="388">
        <v>1.6136839504809653E-3</v>
      </c>
      <c r="K120" s="388">
        <v>9.251029081693517E-4</v>
      </c>
      <c r="L120" s="388">
        <v>1.2205422195542669E-2</v>
      </c>
      <c r="M120" s="388">
        <v>2.2244056252072618E-2</v>
      </c>
      <c r="N120" s="388">
        <v>2.0633650268561798E-2</v>
      </c>
      <c r="O120" s="388">
        <v>4.3177877023861588E-3</v>
      </c>
      <c r="P120" s="388">
        <v>9.3863151528668712E-3</v>
      </c>
      <c r="Q120" s="388">
        <v>2.0147763227132666E-2</v>
      </c>
      <c r="R120" s="388">
        <v>0</v>
      </c>
      <c r="S120" s="388">
        <v>1.7607768253487042E-3</v>
      </c>
      <c r="T120" s="388">
        <v>2.1371002587329056E-3</v>
      </c>
      <c r="U120" s="388">
        <v>2.1719157485968369E-2</v>
      </c>
    </row>
    <row r="121" spans="1:21" s="187" customForma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1" s="187" customForma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1" s="187" customForma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1" s="187" customForma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1" s="187" customForma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1" s="187" customForma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1" s="187" customForma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1" s="187" customForma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s="187" customForma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s="187" customForma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s="187" customForma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s="187" customForma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s="187" customForma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s="187" customForma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s="187" customForma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s="187" customForma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s="187" customForma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s="187" customForma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s="187" customForma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s="187" customForma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s="187" customForma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s="187" customForma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s="187" customForma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s="187" customForma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s="187" customForma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s="187" customForma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s="187" customForma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s="187" customForma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s="187" customForma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s="187" customForma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s="187" customForma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s="187" customForma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s="187" customForma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s="187" customForma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s="187" customForma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s="187" customForma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s="187" customForma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s="187" customForma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s="187" customForma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s="187" customForma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s="187" customForma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87" customForma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s="187" customForma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s="187" customForma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s="187" customForma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s="187" customForma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s="187" customForma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s="187" customForma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s="187" customForma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s="187" customForma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s="187" customForma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s="187" customForma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s="187" customForma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s="187" customForma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s="187" customForma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s="187" customForma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s="187" customForma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s="187" customForma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s="187" customForma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s="187" customForma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s="187" customForma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s="187" customForma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s="187" customForma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s="187" customForma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s="187" customForma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s="187" customForma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s="187" customForma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s="187" customForma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87" customForma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s="187" customForma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s="187" customForma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s="187" customForma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s="187" customForma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s="187" customForma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s="187" customForma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s="187" customForma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s="187" customForma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s="187" customForma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s="187" customForma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s="187" customForma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s="187" customForma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s="187" customForma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s="187" customForma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s="187" customForma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s="187" customForma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s="187" customForma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s="187" customForma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s="187" customForma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s="187" customForma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s="187" customForma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s="187" customForma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s="187" customForma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s="187" customForma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s="187" customForma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s="187" customForma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87" customForma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s="187" customForma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s="187" customForma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s="187" customForma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s="187" customForma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s="187" customForma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s="187" customForma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s="187" customForma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s="187" customForma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s="187" customForma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s="187" customForma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s="187" customForma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s="187" customForma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s="187" customForma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s="187" customForma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s="187" customForma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s="187" customForma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s="187" customForma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s="187" customForma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s="187" customForma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s="187" customForma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s="187" customForma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s="187" customForma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s="187" customForma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s="187" customForma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s="187" customForma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s="187" customForma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87" customForma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s="187" customForma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s="187" customForma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s="187" customForma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s="187" customForma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s="187" customForma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s="187" customForma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s="187" customForma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s="187" customForma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s="187" customForma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s="187" customForma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s="187" customForma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s="187" customForma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s="187" customForma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s="187" customForma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s="187" customForma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s="187" customForma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s="187" customForma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s="187" customForma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s="187" customForma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s="187" customForma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s="187" customForma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s="187" customForma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s="187" customForma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s="187" customForma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s="187" customForma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s="187" customForma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s="187" customForma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s="187" customForma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s="187" customForma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s="187" customForma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s="187" customForma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s="187" customForma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s="187" customForma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s="187" customForma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s="187" customForma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s="187" customForma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s="187" customForma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s="187" customForma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s="187" customForma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s="187" customForma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s="187" customForma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s="187" customForma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s="187" customForma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s="187" customForma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s="187" customForma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s="187" customForma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s="187" customForma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s="187" customForma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s="187" customForma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s="187" customForma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s="187" customForma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s="187" customForma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s="187" customForma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s="187" customForma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s="187" customForma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s="187" customForma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s="187" customForma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s="187" customForma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s="187" customForma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s="187" customForma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s="187" customForma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s="187" customForma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s="187" customForma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s="187" customForma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s="187" customForma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s="187" customForma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s="187" customForma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s="187" customForma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s="187" customForma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s="187" customForma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s="187" customForma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s="187" customForma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s="187" customForma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s="187" customForma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s="187" customForma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s="187" customForma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s="187" customForma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s="187" customForma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s="187" customForma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s="187" customForma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s="187" customForma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s="187" customForma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s="187" customForma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s="187" customForma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s="187" customForma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s="187" customForma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s="187" customForma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s="187" customForma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s="187" customForma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s="187" customForma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s="187" customForma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s="187" customForma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s="187" customForma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s="187" customForma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s="187" customForma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s="187" customForma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s="187" customForma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s="187" customForma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s="187" customForma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s="187" customForma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s="187" customForma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s="187" customForma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s="187" customForma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s="187" customForma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s="187" customForma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s="187" customForma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s="187" customForma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s="187" customForma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s="187" customForma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s="187" customForma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s="187" customForma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s="187" customForma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s="187" customForma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s="187" customForma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s="187" customForma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s="187" customForma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s="187" customForma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s="187" customForma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s="187" customForma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s="187" customForma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s="187" customForma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s="187" customForma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s="187" customForma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s="187" customForma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s="187" customForma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s="187" customForma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s="187" customForma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s="187" customForma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s="187" customForma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s="187" customForma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s="187" customForma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s="187" customForma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s="187" customForma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s="187" customForma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s="187" customForma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s="187" customForma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s="187" customForma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s="187" customForma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s="187" customForma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s="187" customForma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s="187" customForma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s="187" customForma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s="187" customForma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s="187" customForma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s="187" customForma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s="187" customForma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s="187" customForma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s="187" customForma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s="187" customForma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s="187" customForma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s="187" customForma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s="187" customForma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s="187" customForma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s="187" customForma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s="187" customForma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s="187" customForma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s="187" customForma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s="187" customForma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s="187" customForma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s="187" customForma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s="187" customForma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s="187" customForma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s="187" customForma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s="187" customForma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s="187" customForma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s="187" customForma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s="187" customForma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s="187" customForma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s="187" customForma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s="187" customForma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s="187" customForma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s="187" customForma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s="187" customForma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s="187" customForma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s="187" customForma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s="187" customForma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s="187" customForma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s="187" customForma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s="187" customForma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s="187" customForma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s="187" customForma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s="187" customForma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s="187" customForma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s="187" customForma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s="187" customForma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s="187" customForma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s="187" customForma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s="187" customForma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s="187" customForma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s="187" customForma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s="187" customForma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s="187" customForma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s="187" customForma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s="187" customForma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s="187" customForma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s="187" customForma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s="187" customForma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s="187" customForma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s="187" customForma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s="187" customForma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s="187" customForma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s="187" customForma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s="187" customForma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s="187" customForma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s="187" customForma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s="187" customForma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s="187" customForma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s="187" customForma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s="187" customForma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s="187" customForma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s="187" customForma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s="187" customForma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s="187" customForma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s="187" customForma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s="187" customForma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s="187" customForma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s="187" customForma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s="187" customForma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s="187" customForma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s="187" customForma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s="187" customForma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s="187" customForma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s="187" customForma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s="187" customForma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s="187" customForma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s="187" customForma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s="187" customForma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s="187" customForma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s="187" customForma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s="187" customForma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s="187" customForma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s="187" customForma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s="187" customForma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s="187" customForma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s="187" customForma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s="187" customForma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s="187" customForma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s="187" customForma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s="187" customForma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s="187" customForma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s="187" customForma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s="187" customForma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s="187" customForma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s="187" customForma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s="187" customForma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s="187" customForma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s="187" customForma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s="187" customForma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s="187" customForma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s="187" customForma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s="187" customForma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s="187" customForma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s="187" customForma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s="187" customForma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s="187" customForma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s="187" customForma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s="187" customForma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s="187" customForma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s="187" customForma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s="187" customForma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s="187" customForma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s="187" customForma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s="187" customForma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s="187" customForma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s="187" customForma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s="187" customForma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s="187" customForma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s="187" customForma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s="187" customForma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s="187" customForma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s="187" customForma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s="187" customForma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s="187" customForma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s="187" customForma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s="187" customForma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s="187" customForma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s="187" customForma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s="187" customForma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s="187" customForma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s="187" customForma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s="187" customForma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s="187" customForma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s="187" customForma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s="187" customForma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s="187" customForma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s="187" customForma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s="187" customForma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s="187" customForma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s="187" customForma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s="187" customForma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s="187" customForma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s="187" customForma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s="187" customForma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s="187" customForma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s="187" customForma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s="187" customForma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s="187" customForma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s="187" customForma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s="187" customForma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s="187" customForma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s="187" customForma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s="187" customForma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s="187" customForma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s="187" customForma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s="187" customForma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s="187" customForma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s="187" customForma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s="187" customForma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s="187" customForma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s="187" customForma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s="187" customForma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s="187" customForma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s="187" customForma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s="187" customForma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s="187" customForma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s="187" customForma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s="187" customForma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s="187" customForma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s="187" customForma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s="187" customForma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s="187" customForma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s="187" customForma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s="187" customForma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s="187" customForma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s="187" customForma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s="187" customForma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s="187" customForma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s="187" customForma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s="187" customForma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s="187" customForma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s="187" customForma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s="187" customForma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s="187" customForma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s="187" customForma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s="187" customForma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s="187" customForma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s="187" customForma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s="187" customForma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s="187" customForma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s="187" customForma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s="187" customForma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s="187" customForma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s="187" customForma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s="187" customForma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s="187" customForma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s="187" customForma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s="187" customForma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s="187" customForma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s="187" customForma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s="187" customForma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s="187" customForma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s="187" customForma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s="187" customForma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s="187" customForma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s="187" customForma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s="187" customForma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s="187" customForma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s="187" customForma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s="187" customForma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s="187" customForma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s="187" customForma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s="187" customForma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s="187" customForma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s="187" customForma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s="187" customForma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s="187" customForma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s="187" customForma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s="187" customForma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s="187" customForma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s="187" customForma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s="187" customForma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s="187" customForma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s="187" customForma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s="187" customForma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s="187" customForma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s="187" customForma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s="187" customForma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s="187" customForma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s="187" customForma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s="187" customForma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s="187" customForma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s="187" customForma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s="187" customForma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s="187" customForma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s="187" customForma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s="187" customForma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s="187" customForma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s="187" customForma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s="187" customForma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s="187" customForma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s="187" customForma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s="187" customForma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s="187" customForma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s="187" customForma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s="187" customForma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s="187" customForma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s="187" customForma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s="187" customForma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s="187" customForma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s="187" customForma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s="187" customForma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s="187" customForma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s="187" customForma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s="187" customForma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s="187" customForma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s="187" customForma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s="187" customForma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s="187" customForma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s="187" customForma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s="187" customForma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s="187" customForma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s="187" customForma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s="187" customForma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s="187" customForma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s="187" customForma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s="187" customForma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s="187" customForma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s="187" customForma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</sheetData>
  <mergeCells count="20">
    <mergeCell ref="A87:B87"/>
    <mergeCell ref="A3:B3"/>
    <mergeCell ref="A36:B36"/>
    <mergeCell ref="A37:B37"/>
    <mergeCell ref="A38:B38"/>
    <mergeCell ref="A39:B39"/>
    <mergeCell ref="A40:B40"/>
    <mergeCell ref="A41:B41"/>
    <mergeCell ref="A42:B42"/>
    <mergeCell ref="A43:B43"/>
    <mergeCell ref="A53:B53"/>
    <mergeCell ref="A86:B86"/>
    <mergeCell ref="D102:D103"/>
    <mergeCell ref="A103:B103"/>
    <mergeCell ref="A88:B88"/>
    <mergeCell ref="A89:B89"/>
    <mergeCell ref="A90:B90"/>
    <mergeCell ref="A91:B91"/>
    <mergeCell ref="A92:B92"/>
    <mergeCell ref="A93:B93"/>
  </mergeCells>
  <pageMargins left="0.7" right="0.7" top="0.75" bottom="0.75" header="0.3" footer="0.3"/>
  <pageSetup paperSize="9" scale="8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2"/>
  <sheetViews>
    <sheetView zoomScale="80" zoomScaleNormal="80" workbookViewId="0">
      <selection activeCell="G17" sqref="G17"/>
    </sheetView>
  </sheetViews>
  <sheetFormatPr defaultRowHeight="15"/>
  <cols>
    <col min="1" max="1" width="8.5703125" style="413" bestFit="1" customWidth="1"/>
    <col min="2" max="2" width="15.5703125" bestFit="1" customWidth="1"/>
    <col min="3" max="3" width="15.140625" bestFit="1" customWidth="1"/>
    <col min="4" max="4" width="15.5703125" bestFit="1" customWidth="1"/>
    <col min="5" max="5" width="14.42578125" bestFit="1" customWidth="1"/>
    <col min="6" max="7" width="15.5703125" bestFit="1" customWidth="1"/>
    <col min="8" max="8" width="3.28515625" style="413" bestFit="1" customWidth="1"/>
    <col min="9" max="9" width="16.5703125" customWidth="1"/>
    <col min="10" max="11" width="16.28515625" bestFit="1" customWidth="1"/>
    <col min="12" max="13" width="15.140625" bestFit="1" customWidth="1"/>
    <col min="14" max="14" width="15.140625" customWidth="1"/>
    <col min="15" max="15" width="3.28515625" style="413" bestFit="1" customWidth="1"/>
    <col min="16" max="17" width="16.28515625" bestFit="1" customWidth="1"/>
    <col min="18" max="18" width="15.85546875" bestFit="1" customWidth="1"/>
    <col min="19" max="19" width="15.85546875" customWidth="1"/>
    <col min="20" max="20" width="16.28515625" bestFit="1" customWidth="1"/>
    <col min="21" max="21" width="17.85546875" bestFit="1" customWidth="1"/>
    <col min="23" max="23" width="4.85546875" bestFit="1" customWidth="1"/>
    <col min="24" max="24" width="15.7109375" bestFit="1" customWidth="1"/>
    <col min="25" max="26" width="17.7109375" bestFit="1" customWidth="1"/>
  </cols>
  <sheetData>
    <row r="1" spans="1:26">
      <c r="W1" s="551" t="s">
        <v>266</v>
      </c>
      <c r="X1" s="551"/>
      <c r="Y1" s="551"/>
      <c r="Z1" s="551"/>
    </row>
    <row r="2" spans="1:26" s="407" customFormat="1">
      <c r="A2" s="413"/>
      <c r="B2" s="407">
        <v>1</v>
      </c>
      <c r="C2" s="407">
        <v>2</v>
      </c>
      <c r="D2" s="407">
        <v>3</v>
      </c>
      <c r="E2" s="407">
        <v>4</v>
      </c>
      <c r="F2" s="407">
        <v>5</v>
      </c>
      <c r="G2" s="407">
        <v>6</v>
      </c>
      <c r="H2" s="413"/>
      <c r="I2" s="407">
        <v>7</v>
      </c>
      <c r="J2" s="407">
        <v>8</v>
      </c>
      <c r="K2" s="407">
        <v>9</v>
      </c>
      <c r="L2" s="407">
        <v>10</v>
      </c>
      <c r="M2" s="407">
        <v>11</v>
      </c>
      <c r="N2" s="407">
        <v>12</v>
      </c>
      <c r="O2" s="413"/>
      <c r="P2" s="407">
        <v>13</v>
      </c>
      <c r="Q2" s="407">
        <v>14</v>
      </c>
      <c r="R2" s="407">
        <v>15</v>
      </c>
      <c r="S2" s="407">
        <v>16</v>
      </c>
      <c r="T2" s="407">
        <v>17</v>
      </c>
      <c r="X2" s="504" t="s">
        <v>269</v>
      </c>
      <c r="Y2" s="504" t="s">
        <v>270</v>
      </c>
      <c r="Z2" s="504" t="s">
        <v>271</v>
      </c>
    </row>
    <row r="3" spans="1:26" s="407" customFormat="1">
      <c r="A3" s="413">
        <v>1</v>
      </c>
      <c r="B3" s="505">
        <v>156.41900000000001</v>
      </c>
      <c r="C3" s="505">
        <v>4.9660000000000002</v>
      </c>
      <c r="D3" s="505">
        <v>0</v>
      </c>
      <c r="E3" s="505">
        <v>703.78800000000001</v>
      </c>
      <c r="F3" s="505">
        <v>0</v>
      </c>
      <c r="G3" s="505">
        <v>0</v>
      </c>
      <c r="H3" s="413">
        <v>1</v>
      </c>
      <c r="I3" s="505">
        <v>0</v>
      </c>
      <c r="J3" s="505">
        <v>0</v>
      </c>
      <c r="K3" s="505">
        <v>595.45799999999997</v>
      </c>
      <c r="L3" s="505">
        <v>0</v>
      </c>
      <c r="M3" s="505">
        <v>0</v>
      </c>
      <c r="N3" s="505">
        <v>0</v>
      </c>
      <c r="O3" s="413">
        <v>1</v>
      </c>
      <c r="P3" s="505">
        <v>0</v>
      </c>
      <c r="Q3" s="505">
        <v>10.818</v>
      </c>
      <c r="R3" s="505">
        <v>0</v>
      </c>
      <c r="S3" s="505">
        <v>0</v>
      </c>
      <c r="T3" s="505">
        <v>0</v>
      </c>
      <c r="W3" s="78">
        <v>1</v>
      </c>
      <c r="X3" s="505">
        <v>4925.5280000000002</v>
      </c>
      <c r="Y3" s="506">
        <v>11169.018</v>
      </c>
      <c r="Z3" s="505">
        <v>12640.467000000001</v>
      </c>
    </row>
    <row r="4" spans="1:26" s="407" customFormat="1">
      <c r="A4" s="413">
        <f>A3+1</f>
        <v>2</v>
      </c>
      <c r="B4" s="505">
        <v>0</v>
      </c>
      <c r="C4" s="505">
        <v>13.561999999999999</v>
      </c>
      <c r="D4" s="505">
        <v>0</v>
      </c>
      <c r="E4" s="505">
        <v>0</v>
      </c>
      <c r="F4" s="505">
        <v>0</v>
      </c>
      <c r="G4" s="505">
        <v>0</v>
      </c>
      <c r="H4" s="413">
        <f>H3+1</f>
        <v>2</v>
      </c>
      <c r="I4" s="505">
        <v>0</v>
      </c>
      <c r="J4" s="505">
        <v>0</v>
      </c>
      <c r="K4" s="505">
        <v>120.535</v>
      </c>
      <c r="L4" s="505">
        <v>0</v>
      </c>
      <c r="M4" s="505">
        <v>0</v>
      </c>
      <c r="N4" s="505">
        <v>0</v>
      </c>
      <c r="O4" s="413">
        <f>O3+1</f>
        <v>2</v>
      </c>
      <c r="P4" s="510">
        <v>0</v>
      </c>
      <c r="Q4" s="510">
        <v>0</v>
      </c>
      <c r="R4" s="510">
        <v>0</v>
      </c>
      <c r="S4" s="510">
        <v>0</v>
      </c>
      <c r="T4" s="510">
        <v>0</v>
      </c>
      <c r="W4" s="78">
        <v>2</v>
      </c>
      <c r="X4" s="505"/>
      <c r="Y4" s="506">
        <v>5136.5879999999997</v>
      </c>
      <c r="Z4" s="505">
        <v>5270.6850000000004</v>
      </c>
    </row>
    <row r="5" spans="1:26" s="407" customFormat="1">
      <c r="A5" s="413">
        <f t="shared" ref="A5:A19" si="0">A4+1</f>
        <v>3</v>
      </c>
      <c r="B5" s="505">
        <v>0</v>
      </c>
      <c r="C5" s="505">
        <v>0</v>
      </c>
      <c r="D5" s="505">
        <v>0</v>
      </c>
      <c r="E5" s="505">
        <v>113.21899999999999</v>
      </c>
      <c r="F5" s="505">
        <v>169.00700000000001</v>
      </c>
      <c r="G5" s="505">
        <v>0</v>
      </c>
      <c r="H5" s="413">
        <f t="shared" ref="H5:H19" si="1">H4+1</f>
        <v>3</v>
      </c>
      <c r="I5" s="505">
        <v>952.375</v>
      </c>
      <c r="J5" s="505">
        <v>0</v>
      </c>
      <c r="K5" s="505">
        <v>0</v>
      </c>
      <c r="L5" s="505">
        <v>0</v>
      </c>
      <c r="M5" s="505">
        <v>0</v>
      </c>
      <c r="N5" s="505">
        <v>0</v>
      </c>
      <c r="O5" s="413">
        <f t="shared" ref="O5:O19" si="2">O4+1</f>
        <v>3</v>
      </c>
      <c r="P5" s="510">
        <v>0</v>
      </c>
      <c r="Q5" s="510">
        <v>0</v>
      </c>
      <c r="R5" s="510">
        <v>0</v>
      </c>
      <c r="S5" s="510">
        <v>0</v>
      </c>
      <c r="T5" s="510">
        <v>0</v>
      </c>
      <c r="W5" s="78">
        <v>3</v>
      </c>
      <c r="X5" s="505">
        <v>4844.9480000000003</v>
      </c>
      <c r="Y5" s="506">
        <v>45216.347000000002</v>
      </c>
      <c r="Z5" s="505">
        <v>46450.949000000001</v>
      </c>
    </row>
    <row r="6" spans="1:26" s="407" customFormat="1">
      <c r="A6" s="413">
        <f t="shared" si="0"/>
        <v>4</v>
      </c>
      <c r="B6" s="505">
        <v>4386.4620000000004</v>
      </c>
      <c r="C6" s="505">
        <v>53.643999999999998</v>
      </c>
      <c r="D6" s="505">
        <v>5830.549</v>
      </c>
      <c r="E6" s="505">
        <v>37180.383999999998</v>
      </c>
      <c r="F6" s="505">
        <v>320.61399999999998</v>
      </c>
      <c r="G6" s="505">
        <v>5.8280000000000003</v>
      </c>
      <c r="H6" s="413">
        <f t="shared" si="1"/>
        <v>4</v>
      </c>
      <c r="I6" s="505">
        <v>15741.797</v>
      </c>
      <c r="J6" s="505">
        <v>681.95699999999999</v>
      </c>
      <c r="K6" s="505">
        <v>799.79700000000003</v>
      </c>
      <c r="L6" s="505">
        <v>4242.7460000000001</v>
      </c>
      <c r="M6" s="505">
        <v>12.542</v>
      </c>
      <c r="N6" s="505">
        <v>175.22300000000001</v>
      </c>
      <c r="O6" s="413">
        <f t="shared" si="2"/>
        <v>4</v>
      </c>
      <c r="P6" s="505">
        <v>607.43499999999995</v>
      </c>
      <c r="Q6" s="505">
        <v>4778.0749999999998</v>
      </c>
      <c r="R6" s="505">
        <v>66.144999999999996</v>
      </c>
      <c r="S6" s="505">
        <v>350.666</v>
      </c>
      <c r="T6" s="505">
        <v>331.41199999999998</v>
      </c>
      <c r="W6" s="78">
        <v>4</v>
      </c>
      <c r="X6" s="505">
        <v>27675.43</v>
      </c>
      <c r="Y6" s="506">
        <v>86734.455000000002</v>
      </c>
      <c r="Z6" s="505">
        <v>162299.72899999999</v>
      </c>
    </row>
    <row r="7" spans="1:26" s="407" customFormat="1">
      <c r="A7" s="413">
        <f t="shared" si="0"/>
        <v>5</v>
      </c>
      <c r="B7" s="505">
        <v>0</v>
      </c>
      <c r="C7" s="505">
        <v>0</v>
      </c>
      <c r="D7" s="505">
        <v>229.04900000000001</v>
      </c>
      <c r="E7" s="505">
        <v>581.14400000000001</v>
      </c>
      <c r="F7" s="505">
        <v>86.195999999999998</v>
      </c>
      <c r="G7" s="505">
        <v>0.20300000000000001</v>
      </c>
      <c r="H7" s="413">
        <f t="shared" si="1"/>
        <v>5</v>
      </c>
      <c r="I7" s="505">
        <v>6.1269999999999998</v>
      </c>
      <c r="J7" s="505">
        <v>35.835999999999999</v>
      </c>
      <c r="K7" s="505">
        <v>12.977</v>
      </c>
      <c r="L7" s="505">
        <v>23.446000000000002</v>
      </c>
      <c r="M7" s="505">
        <v>5.9020000000000001</v>
      </c>
      <c r="N7" s="505">
        <v>1.2170000000000001</v>
      </c>
      <c r="O7" s="413">
        <f t="shared" si="2"/>
        <v>5</v>
      </c>
      <c r="P7" s="505">
        <v>174.32300000000001</v>
      </c>
      <c r="Q7" s="505">
        <v>1.23</v>
      </c>
      <c r="R7" s="505">
        <v>7.2</v>
      </c>
      <c r="S7" s="505">
        <v>94.858000000000004</v>
      </c>
      <c r="T7" s="505">
        <v>17.222000000000001</v>
      </c>
      <c r="W7" s="78">
        <v>5</v>
      </c>
      <c r="X7" s="505"/>
      <c r="Y7" s="506">
        <v>2138.7020000000002</v>
      </c>
      <c r="Z7" s="505">
        <v>3415.6329999999998</v>
      </c>
    </row>
    <row r="8" spans="1:26" s="407" customFormat="1">
      <c r="A8" s="413">
        <f t="shared" si="0"/>
        <v>6</v>
      </c>
      <c r="B8" s="505">
        <v>5.1749999999999998</v>
      </c>
      <c r="C8" s="505">
        <v>0</v>
      </c>
      <c r="D8" s="505">
        <v>0</v>
      </c>
      <c r="E8" s="505">
        <v>0</v>
      </c>
      <c r="F8" s="505">
        <v>0</v>
      </c>
      <c r="G8" s="505">
        <v>0</v>
      </c>
      <c r="H8" s="413">
        <f t="shared" si="1"/>
        <v>6</v>
      </c>
      <c r="I8" s="505">
        <v>0</v>
      </c>
      <c r="J8" s="505">
        <v>0</v>
      </c>
      <c r="K8" s="505">
        <v>17.238</v>
      </c>
      <c r="L8" s="505">
        <v>3.17</v>
      </c>
      <c r="M8" s="505">
        <v>0</v>
      </c>
      <c r="N8" s="505">
        <v>0</v>
      </c>
      <c r="O8" s="413">
        <f t="shared" si="2"/>
        <v>6</v>
      </c>
      <c r="P8" s="505">
        <v>0</v>
      </c>
      <c r="Q8" s="505">
        <v>0</v>
      </c>
      <c r="R8" s="505">
        <v>0</v>
      </c>
      <c r="S8" s="505">
        <v>17.742000000000001</v>
      </c>
      <c r="T8" s="505">
        <v>0.89300000000000002</v>
      </c>
      <c r="W8" s="78">
        <v>6</v>
      </c>
      <c r="X8" s="505"/>
      <c r="Y8" s="506">
        <v>247.983</v>
      </c>
      <c r="Z8" s="505">
        <v>292.202</v>
      </c>
    </row>
    <row r="9" spans="1:26" s="396" customFormat="1">
      <c r="A9" s="413">
        <f t="shared" si="0"/>
        <v>7</v>
      </c>
      <c r="B9" s="412">
        <v>6.5540000000000003</v>
      </c>
      <c r="C9" s="412">
        <v>0</v>
      </c>
      <c r="D9" s="412">
        <v>0</v>
      </c>
      <c r="E9" s="412">
        <v>0</v>
      </c>
      <c r="F9" s="412">
        <v>0</v>
      </c>
      <c r="G9" s="412">
        <v>0</v>
      </c>
      <c r="H9" s="413">
        <f t="shared" si="1"/>
        <v>7</v>
      </c>
      <c r="I9" s="412">
        <v>44.991</v>
      </c>
      <c r="J9" s="412">
        <v>0</v>
      </c>
      <c r="K9" s="412">
        <v>0</v>
      </c>
      <c r="L9" s="412">
        <v>0</v>
      </c>
      <c r="M9" s="412">
        <v>0</v>
      </c>
      <c r="N9" s="412">
        <v>0</v>
      </c>
      <c r="O9" s="413">
        <f t="shared" si="2"/>
        <v>7</v>
      </c>
      <c r="P9" s="512">
        <v>0</v>
      </c>
      <c r="Q9" s="512">
        <v>0</v>
      </c>
      <c r="R9" s="512">
        <v>0</v>
      </c>
      <c r="S9" s="512">
        <v>0</v>
      </c>
      <c r="T9" s="511">
        <v>0</v>
      </c>
      <c r="W9" s="397">
        <v>7</v>
      </c>
      <c r="X9" s="412"/>
      <c r="Y9" s="398">
        <v>60858.298000000003</v>
      </c>
      <c r="Z9" s="412">
        <v>60909.843000000001</v>
      </c>
    </row>
    <row r="10" spans="1:26" s="396" customFormat="1">
      <c r="A10" s="413">
        <f t="shared" si="0"/>
        <v>8</v>
      </c>
      <c r="B10" s="412">
        <v>171.78299999999999</v>
      </c>
      <c r="C10" s="412">
        <v>2.5110000000000001</v>
      </c>
      <c r="D10" s="412">
        <v>185.22499999999999</v>
      </c>
      <c r="E10" s="412">
        <v>1275.625</v>
      </c>
      <c r="F10" s="412">
        <v>18.135999999999999</v>
      </c>
      <c r="G10" s="412">
        <v>0.17699999999999999</v>
      </c>
      <c r="H10" s="413">
        <f t="shared" si="1"/>
        <v>8</v>
      </c>
      <c r="I10" s="412">
        <v>545.55100000000004</v>
      </c>
      <c r="J10" s="412">
        <v>22.777000000000001</v>
      </c>
      <c r="K10" s="412">
        <v>61.228999999999999</v>
      </c>
      <c r="L10" s="412">
        <v>132.1</v>
      </c>
      <c r="M10" s="412">
        <v>0.38500000000000001</v>
      </c>
      <c r="N10" s="412">
        <v>5.4329999999999998</v>
      </c>
      <c r="O10" s="413">
        <f t="shared" si="2"/>
        <v>8</v>
      </c>
      <c r="P10" s="412">
        <v>18.361999999999998</v>
      </c>
      <c r="Q10" s="412">
        <v>178.03</v>
      </c>
      <c r="R10" s="412">
        <v>2.1869999999999998</v>
      </c>
      <c r="S10" s="412">
        <v>13.57</v>
      </c>
      <c r="T10" s="412">
        <v>10.551</v>
      </c>
      <c r="W10" s="397">
        <v>8</v>
      </c>
      <c r="X10" s="412">
        <v>1286.3130000000001</v>
      </c>
      <c r="Y10" s="398">
        <v>20107.281999999999</v>
      </c>
      <c r="Z10" s="412">
        <v>22750.915000000001</v>
      </c>
    </row>
    <row r="11" spans="1:26" s="396" customFormat="1">
      <c r="A11" s="413">
        <f t="shared" si="0"/>
        <v>9</v>
      </c>
      <c r="B11" s="412">
        <v>0</v>
      </c>
      <c r="C11" s="412">
        <v>0</v>
      </c>
      <c r="D11" s="412">
        <v>1.516</v>
      </c>
      <c r="E11" s="412">
        <v>15.72</v>
      </c>
      <c r="F11" s="412">
        <v>0.23300000000000001</v>
      </c>
      <c r="G11" s="412">
        <v>0</v>
      </c>
      <c r="H11" s="413">
        <f t="shared" si="1"/>
        <v>9</v>
      </c>
      <c r="I11" s="412">
        <v>0</v>
      </c>
      <c r="J11" s="412">
        <v>1.5</v>
      </c>
      <c r="K11" s="412">
        <v>0</v>
      </c>
      <c r="L11" s="412">
        <v>17.475999999999999</v>
      </c>
      <c r="M11" s="412">
        <v>0</v>
      </c>
      <c r="N11" s="412">
        <v>123.242</v>
      </c>
      <c r="O11" s="413">
        <f t="shared" si="2"/>
        <v>9</v>
      </c>
      <c r="P11" s="412">
        <v>29.561</v>
      </c>
      <c r="Q11" s="412">
        <v>9.0129999999999999</v>
      </c>
      <c r="R11" s="412">
        <v>0</v>
      </c>
      <c r="S11" s="412">
        <v>7804.5020000000004</v>
      </c>
      <c r="T11" s="412">
        <v>0</v>
      </c>
      <c r="W11" s="397">
        <v>9</v>
      </c>
      <c r="X11" s="412"/>
      <c r="Y11" s="398"/>
      <c r="Z11" s="412">
        <v>8002.7640000000001</v>
      </c>
    </row>
    <row r="12" spans="1:26" s="396" customFormat="1">
      <c r="A12" s="413">
        <f t="shared" si="0"/>
        <v>10</v>
      </c>
      <c r="B12" s="412">
        <v>91.394999999999996</v>
      </c>
      <c r="C12" s="412">
        <v>28.619</v>
      </c>
      <c r="D12" s="412">
        <v>1926.6420000000001</v>
      </c>
      <c r="E12" s="412">
        <v>8600.8580000000002</v>
      </c>
      <c r="F12" s="412">
        <v>0</v>
      </c>
      <c r="G12" s="412">
        <v>0.17</v>
      </c>
      <c r="H12" s="413">
        <f t="shared" si="1"/>
        <v>10</v>
      </c>
      <c r="I12" s="412">
        <v>0</v>
      </c>
      <c r="J12" s="412">
        <v>36.625</v>
      </c>
      <c r="K12" s="412">
        <v>0</v>
      </c>
      <c r="L12" s="412">
        <v>1159.886</v>
      </c>
      <c r="M12" s="412">
        <v>14.695</v>
      </c>
      <c r="N12" s="412">
        <v>133.209</v>
      </c>
      <c r="O12" s="413">
        <f t="shared" si="2"/>
        <v>10</v>
      </c>
      <c r="P12" s="412">
        <v>630.73599999999999</v>
      </c>
      <c r="Q12" s="412">
        <v>21.954999999999998</v>
      </c>
      <c r="R12" s="412">
        <v>0.22800000000000001</v>
      </c>
      <c r="S12" s="412">
        <v>18.169</v>
      </c>
      <c r="T12" s="412">
        <v>17.007000000000001</v>
      </c>
      <c r="W12" s="397">
        <v>10</v>
      </c>
      <c r="X12" s="412">
        <v>8264.4269999999997</v>
      </c>
      <c r="Y12" s="398">
        <v>10456.401</v>
      </c>
      <c r="Z12" s="412">
        <v>23136.701000000001</v>
      </c>
    </row>
    <row r="13" spans="1:26" s="396" customFormat="1">
      <c r="A13" s="413">
        <f t="shared" si="0"/>
        <v>11</v>
      </c>
      <c r="B13" s="412">
        <v>0</v>
      </c>
      <c r="C13" s="412">
        <v>0</v>
      </c>
      <c r="D13" s="412">
        <v>6.7629999999999999</v>
      </c>
      <c r="E13" s="412">
        <v>23.614999999999998</v>
      </c>
      <c r="F13" s="412">
        <v>1.5069999999999999</v>
      </c>
      <c r="G13" s="412">
        <v>0.11600000000000001</v>
      </c>
      <c r="H13" s="413">
        <f t="shared" si="1"/>
        <v>11</v>
      </c>
      <c r="I13" s="412">
        <v>24.277999999999999</v>
      </c>
      <c r="J13" s="412">
        <v>3.3239999999999998</v>
      </c>
      <c r="K13" s="412">
        <v>1.1339999999999999</v>
      </c>
      <c r="L13" s="412">
        <v>20.305</v>
      </c>
      <c r="M13" s="412">
        <v>2.5640000000000001</v>
      </c>
      <c r="N13" s="412">
        <v>1.569</v>
      </c>
      <c r="O13" s="413">
        <f t="shared" si="2"/>
        <v>11</v>
      </c>
      <c r="P13" s="412">
        <v>48.606000000000002</v>
      </c>
      <c r="Q13" s="412">
        <v>233.99299999999999</v>
      </c>
      <c r="R13" s="412">
        <v>2.7759999999999998</v>
      </c>
      <c r="S13" s="412">
        <v>37.579000000000001</v>
      </c>
      <c r="T13" s="412">
        <v>2.8530000000000002</v>
      </c>
      <c r="W13" s="397">
        <v>11</v>
      </c>
      <c r="X13" s="412"/>
      <c r="Y13" s="398">
        <v>4202.7020000000002</v>
      </c>
      <c r="Z13" s="412">
        <v>4613.6869999999999</v>
      </c>
    </row>
    <row r="14" spans="1:26" s="396" customFormat="1">
      <c r="A14" s="413">
        <f t="shared" si="0"/>
        <v>12</v>
      </c>
      <c r="B14" s="412">
        <v>9.907</v>
      </c>
      <c r="C14" s="412">
        <v>2.044</v>
      </c>
      <c r="D14" s="412">
        <v>36.313000000000002</v>
      </c>
      <c r="E14" s="412">
        <v>332.36099999999999</v>
      </c>
      <c r="F14" s="412">
        <v>5.9660000000000002</v>
      </c>
      <c r="G14" s="412">
        <v>0.60399999999999998</v>
      </c>
      <c r="H14" s="413">
        <f t="shared" si="1"/>
        <v>12</v>
      </c>
      <c r="I14" s="412">
        <v>708.327</v>
      </c>
      <c r="J14" s="412">
        <v>142.90299999999999</v>
      </c>
      <c r="K14" s="412">
        <v>20.954999999999998</v>
      </c>
      <c r="L14" s="412">
        <v>683.80399999999997</v>
      </c>
      <c r="M14" s="412">
        <v>0</v>
      </c>
      <c r="N14" s="412">
        <v>3208.45</v>
      </c>
      <c r="O14" s="413">
        <f t="shared" si="2"/>
        <v>12</v>
      </c>
      <c r="P14" s="511">
        <v>0</v>
      </c>
      <c r="Q14" s="511">
        <v>0</v>
      </c>
      <c r="R14" s="511">
        <v>0</v>
      </c>
      <c r="S14" s="511">
        <v>0</v>
      </c>
      <c r="T14" s="511">
        <v>0</v>
      </c>
      <c r="W14" s="397">
        <v>12</v>
      </c>
      <c r="X14" s="412">
        <v>143.233</v>
      </c>
      <c r="Y14" s="398">
        <v>5204.3419999999996</v>
      </c>
      <c r="Z14" s="412">
        <v>10355.976000000001</v>
      </c>
    </row>
    <row r="15" spans="1:26" s="407" customFormat="1">
      <c r="A15" s="413">
        <f t="shared" si="0"/>
        <v>13</v>
      </c>
      <c r="B15" s="505">
        <v>32.51</v>
      </c>
      <c r="C15" s="505">
        <v>9.0960000000000001</v>
      </c>
      <c r="D15" s="505">
        <v>119.17400000000001</v>
      </c>
      <c r="E15" s="505">
        <v>831.09400000000005</v>
      </c>
      <c r="F15" s="505">
        <v>113.88500000000001</v>
      </c>
      <c r="G15" s="505">
        <v>0.78600000000000003</v>
      </c>
      <c r="H15" s="413">
        <f t="shared" si="1"/>
        <v>13</v>
      </c>
      <c r="I15" s="505">
        <v>1431.7080000000001</v>
      </c>
      <c r="J15" s="505">
        <v>45.094000000000001</v>
      </c>
      <c r="K15" s="505">
        <v>1063.6189999999999</v>
      </c>
      <c r="L15" s="505">
        <v>633.15300000000002</v>
      </c>
      <c r="M15" s="505">
        <v>1.5069999999999999</v>
      </c>
      <c r="N15" s="505">
        <v>185.07300000000001</v>
      </c>
      <c r="O15" s="413">
        <f t="shared" si="2"/>
        <v>13</v>
      </c>
      <c r="P15" s="505">
        <v>416.42399999999998</v>
      </c>
      <c r="Q15" s="505">
        <v>0</v>
      </c>
      <c r="R15" s="505">
        <v>0</v>
      </c>
      <c r="S15" s="505">
        <v>426.089</v>
      </c>
      <c r="T15" s="505">
        <v>0</v>
      </c>
      <c r="W15" s="78">
        <v>13</v>
      </c>
      <c r="X15" s="505">
        <v>10831.495000000001</v>
      </c>
      <c r="Y15" s="506">
        <v>11293.968999999999</v>
      </c>
      <c r="Z15" s="505">
        <v>16603.182000000001</v>
      </c>
    </row>
    <row r="16" spans="1:26" s="407" customFormat="1">
      <c r="A16" s="413">
        <f t="shared" si="0"/>
        <v>14</v>
      </c>
      <c r="B16" s="510">
        <v>0</v>
      </c>
      <c r="C16" s="510">
        <v>0</v>
      </c>
      <c r="D16" s="510">
        <v>0</v>
      </c>
      <c r="E16" s="510">
        <v>0</v>
      </c>
      <c r="F16" s="510">
        <v>0</v>
      </c>
      <c r="G16" s="510">
        <v>0</v>
      </c>
      <c r="H16" s="413">
        <f t="shared" si="1"/>
        <v>14</v>
      </c>
      <c r="I16" s="510">
        <v>0</v>
      </c>
      <c r="J16" s="510">
        <v>0</v>
      </c>
      <c r="K16" s="510">
        <v>0</v>
      </c>
      <c r="L16" s="510">
        <v>0</v>
      </c>
      <c r="M16" s="510">
        <v>0</v>
      </c>
      <c r="N16" s="510">
        <v>0</v>
      </c>
      <c r="O16" s="413">
        <f t="shared" si="2"/>
        <v>14</v>
      </c>
      <c r="P16" s="505">
        <v>0</v>
      </c>
      <c r="Q16" s="505">
        <v>0</v>
      </c>
      <c r="R16" s="505">
        <v>6.0270000000000001</v>
      </c>
      <c r="S16" s="505">
        <v>0</v>
      </c>
      <c r="T16" s="505">
        <v>0</v>
      </c>
      <c r="W16" s="78">
        <v>14</v>
      </c>
      <c r="X16" s="505"/>
      <c r="Y16" s="506">
        <v>11203.814</v>
      </c>
      <c r="Z16" s="505">
        <v>11209.842000000001</v>
      </c>
    </row>
    <row r="17" spans="1:27" s="407" customFormat="1" ht="14.25" customHeight="1">
      <c r="A17" s="413">
        <f t="shared" si="0"/>
        <v>15</v>
      </c>
      <c r="B17" s="505">
        <v>0</v>
      </c>
      <c r="C17" s="505">
        <v>0</v>
      </c>
      <c r="D17" s="505">
        <v>0</v>
      </c>
      <c r="E17" s="505">
        <v>0</v>
      </c>
      <c r="F17" s="505">
        <v>0.33700000000000002</v>
      </c>
      <c r="G17" s="505">
        <v>2.4E-2</v>
      </c>
      <c r="H17" s="413">
        <f t="shared" si="1"/>
        <v>15</v>
      </c>
      <c r="I17" s="505">
        <v>0</v>
      </c>
      <c r="J17" s="505">
        <v>0</v>
      </c>
      <c r="K17" s="505">
        <v>0</v>
      </c>
      <c r="L17" s="505">
        <v>0</v>
      </c>
      <c r="M17" s="505">
        <v>0</v>
      </c>
      <c r="N17" s="505">
        <v>1.4339999999999999</v>
      </c>
      <c r="O17" s="413">
        <f t="shared" si="2"/>
        <v>15</v>
      </c>
      <c r="P17" s="505">
        <v>0</v>
      </c>
      <c r="Q17" s="505">
        <v>2.9180000000000001</v>
      </c>
      <c r="R17" s="505">
        <v>1.1080000000000001</v>
      </c>
      <c r="S17" s="505">
        <v>0</v>
      </c>
      <c r="T17" s="505">
        <v>0</v>
      </c>
      <c r="W17" s="78">
        <v>15</v>
      </c>
      <c r="X17" s="505"/>
      <c r="Y17" s="506">
        <v>2199.8939999999998</v>
      </c>
      <c r="Z17" s="505">
        <v>2205.7139999999999</v>
      </c>
    </row>
    <row r="18" spans="1:27" s="407" customFormat="1">
      <c r="A18" s="413">
        <f t="shared" si="0"/>
        <v>16</v>
      </c>
      <c r="B18" s="510">
        <v>0</v>
      </c>
      <c r="C18" s="510">
        <v>0</v>
      </c>
      <c r="D18" s="510">
        <v>0</v>
      </c>
      <c r="E18" s="510">
        <v>0</v>
      </c>
      <c r="F18" s="510">
        <v>0</v>
      </c>
      <c r="G18" s="510">
        <v>0</v>
      </c>
      <c r="H18" s="413">
        <f t="shared" si="1"/>
        <v>16</v>
      </c>
      <c r="I18" s="505">
        <v>0</v>
      </c>
      <c r="J18" s="505">
        <v>0</v>
      </c>
      <c r="K18" s="505">
        <v>67.67</v>
      </c>
      <c r="L18" s="505">
        <v>0</v>
      </c>
      <c r="M18" s="505">
        <v>0</v>
      </c>
      <c r="N18" s="505">
        <v>11.743</v>
      </c>
      <c r="O18" s="413">
        <f t="shared" si="2"/>
        <v>16</v>
      </c>
      <c r="P18" s="505">
        <v>0</v>
      </c>
      <c r="Q18" s="505">
        <v>0</v>
      </c>
      <c r="R18" s="505">
        <v>0</v>
      </c>
      <c r="S18" s="505">
        <v>1798.375</v>
      </c>
      <c r="T18" s="505">
        <v>0</v>
      </c>
      <c r="W18" s="78">
        <v>16</v>
      </c>
      <c r="X18" s="505">
        <v>20301.553</v>
      </c>
      <c r="Y18" s="506">
        <v>32504.021000000001</v>
      </c>
      <c r="Z18" s="505">
        <v>34381.809000000001</v>
      </c>
    </row>
    <row r="19" spans="1:27" s="407" customFormat="1">
      <c r="A19" s="413">
        <f t="shared" si="0"/>
        <v>17</v>
      </c>
      <c r="B19" s="505">
        <v>64.194999999999993</v>
      </c>
      <c r="C19" s="505">
        <v>5.843</v>
      </c>
      <c r="D19" s="505">
        <v>60.988999999999997</v>
      </c>
      <c r="E19" s="505">
        <v>531.53800000000001</v>
      </c>
      <c r="F19" s="505">
        <v>9.7810000000000006</v>
      </c>
      <c r="G19" s="505">
        <v>5.8999999999999997E-2</v>
      </c>
      <c r="H19" s="413">
        <f t="shared" si="1"/>
        <v>17</v>
      </c>
      <c r="I19" s="505">
        <v>45.499000000000002</v>
      </c>
      <c r="J19" s="505">
        <v>261.47500000000002</v>
      </c>
      <c r="K19" s="505">
        <v>180.68299999999999</v>
      </c>
      <c r="L19" s="505">
        <v>449.15899999999999</v>
      </c>
      <c r="M19" s="505">
        <v>0.30099999999999999</v>
      </c>
      <c r="N19" s="505">
        <v>96.308999999999997</v>
      </c>
      <c r="O19" s="413">
        <f t="shared" si="2"/>
        <v>17</v>
      </c>
      <c r="P19" s="505">
        <v>315.84800000000001</v>
      </c>
      <c r="Q19" s="505">
        <v>0</v>
      </c>
      <c r="R19" s="505">
        <v>0.83299999999999996</v>
      </c>
      <c r="S19" s="505">
        <v>90.295000000000002</v>
      </c>
      <c r="T19" s="505">
        <v>44.988999999999997</v>
      </c>
      <c r="W19" s="78">
        <v>17</v>
      </c>
      <c r="X19" s="505">
        <v>657.8</v>
      </c>
      <c r="Y19" s="506"/>
      <c r="Z19" s="505">
        <v>2157.7979999999998</v>
      </c>
    </row>
    <row r="20" spans="1:27">
      <c r="A20" s="507">
        <v>200</v>
      </c>
      <c r="B20" s="422">
        <v>4925.5280000000002</v>
      </c>
      <c r="C20" s="422">
        <v>0</v>
      </c>
      <c r="D20" s="422">
        <v>4844.9480000000003</v>
      </c>
      <c r="E20" s="422">
        <v>27675.43</v>
      </c>
      <c r="F20" s="422">
        <v>0</v>
      </c>
      <c r="G20" s="422">
        <v>0</v>
      </c>
      <c r="H20" s="423"/>
      <c r="I20" s="422">
        <v>0</v>
      </c>
      <c r="J20" s="422">
        <v>1286.3130000000001</v>
      </c>
      <c r="K20" s="422">
        <v>0</v>
      </c>
      <c r="L20" s="422">
        <v>8264.4269999999997</v>
      </c>
      <c r="M20" s="422">
        <v>0</v>
      </c>
      <c r="N20" s="422">
        <v>143.233</v>
      </c>
      <c r="O20" s="423"/>
      <c r="P20" s="422">
        <v>10831.495000000001</v>
      </c>
      <c r="Q20" s="422">
        <v>0</v>
      </c>
      <c r="R20" s="422">
        <v>0</v>
      </c>
      <c r="S20" s="422">
        <v>20301.553</v>
      </c>
      <c r="T20" s="422">
        <v>657.8</v>
      </c>
      <c r="U20" s="399">
        <f>SUM(B20:T20)</f>
        <v>78930.727000000014</v>
      </c>
      <c r="V20" s="400"/>
      <c r="W20" s="400"/>
      <c r="X20" s="401">
        <f>SUM(X3:X19)</f>
        <v>78930.727000000014</v>
      </c>
      <c r="Y20" s="402">
        <f>SUM(Y3:Y19)</f>
        <v>308673.81599999999</v>
      </c>
      <c r="Z20" s="403">
        <f>SUM(Z3:Z19)</f>
        <v>426697.89600000001</v>
      </c>
      <c r="AA20" s="395"/>
    </row>
    <row r="21" spans="1:27" s="237" customFormat="1">
      <c r="A21" s="507">
        <v>209</v>
      </c>
      <c r="B21" s="418">
        <v>2790.54</v>
      </c>
      <c r="C21" s="418">
        <v>5150.3999999999996</v>
      </c>
      <c r="D21" s="418">
        <v>33209.78</v>
      </c>
      <c r="E21" s="418">
        <v>84434.95</v>
      </c>
      <c r="F21" s="418">
        <v>2689.97</v>
      </c>
      <c r="G21" s="418">
        <v>284.13</v>
      </c>
      <c r="H21" s="426"/>
      <c r="I21" s="418">
        <v>41409.19</v>
      </c>
      <c r="J21" s="418">
        <v>20233.11</v>
      </c>
      <c r="K21" s="418">
        <v>5061.47</v>
      </c>
      <c r="L21" s="418">
        <v>7507.03</v>
      </c>
      <c r="M21" s="418">
        <v>4575.79</v>
      </c>
      <c r="N21" s="418">
        <v>6269.84</v>
      </c>
      <c r="O21" s="426"/>
      <c r="P21" s="418">
        <v>3530.39</v>
      </c>
      <c r="Q21" s="418">
        <v>5973.81</v>
      </c>
      <c r="R21" s="418">
        <v>2119.21</v>
      </c>
      <c r="S21" s="418">
        <v>3428.41</v>
      </c>
      <c r="T21" s="418">
        <v>1075.07</v>
      </c>
      <c r="U21" s="404">
        <f>SUM(B21:T21)</f>
        <v>229743.09000000003</v>
      </c>
      <c r="V21" s="402" t="s">
        <v>268</v>
      </c>
      <c r="W21" s="402"/>
      <c r="X21" s="404">
        <f>Y20-X20</f>
        <v>229743.08899999998</v>
      </c>
      <c r="Y21" s="419">
        <f>Y20-U21</f>
        <v>78930.725999999966</v>
      </c>
      <c r="Z21" s="420"/>
      <c r="AA21" s="421"/>
    </row>
    <row r="22" spans="1:27">
      <c r="A22" s="507">
        <v>210</v>
      </c>
      <c r="B22" s="424">
        <f t="shared" ref="B22:G22" si="3">SUM(B3:B21)</f>
        <v>12640.468000000001</v>
      </c>
      <c r="C22" s="424">
        <f t="shared" si="3"/>
        <v>5270.6849999999995</v>
      </c>
      <c r="D22" s="424">
        <f t="shared" si="3"/>
        <v>46450.947999999997</v>
      </c>
      <c r="E22" s="424">
        <f t="shared" si="3"/>
        <v>162299.72599999997</v>
      </c>
      <c r="F22" s="424">
        <f t="shared" si="3"/>
        <v>3415.6319999999996</v>
      </c>
      <c r="G22" s="424">
        <f t="shared" si="3"/>
        <v>292.09699999999998</v>
      </c>
      <c r="H22" s="425"/>
      <c r="I22" s="424">
        <f t="shared" ref="I22:N22" si="4">SUM(I3:I21)</f>
        <v>60909.843000000001</v>
      </c>
      <c r="J22" s="424">
        <f t="shared" si="4"/>
        <v>22750.914000000001</v>
      </c>
      <c r="K22" s="424">
        <f t="shared" si="4"/>
        <v>8002.7650000000003</v>
      </c>
      <c r="L22" s="424">
        <f t="shared" si="4"/>
        <v>23136.702000000001</v>
      </c>
      <c r="M22" s="424">
        <f t="shared" si="4"/>
        <v>4613.6859999999997</v>
      </c>
      <c r="N22" s="424">
        <f t="shared" si="4"/>
        <v>10355.975</v>
      </c>
      <c r="P22" s="424">
        <f>SUM(P3:P21)</f>
        <v>16603.18</v>
      </c>
      <c r="Q22" s="424">
        <f>SUM(Q3:Q21)</f>
        <v>11209.842000000001</v>
      </c>
      <c r="R22" s="424">
        <f>SUM(R3:R21)</f>
        <v>2205.7139999999999</v>
      </c>
      <c r="S22" s="424">
        <f>SUM(S3:S21)</f>
        <v>34381.808000000005</v>
      </c>
      <c r="T22" s="424">
        <f>SUM(T3:T21)</f>
        <v>2157.7969999999996</v>
      </c>
      <c r="U22" s="406">
        <f>SUM(B22:T22)</f>
        <v>426697.78199999995</v>
      </c>
      <c r="V22" s="405"/>
      <c r="W22" s="405"/>
      <c r="X22" s="405"/>
      <c r="Y22" s="405"/>
      <c r="Z22" s="405"/>
      <c r="AA22" s="395"/>
    </row>
    <row r="23" spans="1:27">
      <c r="B23" s="15"/>
      <c r="Q23" s="427"/>
      <c r="R23" s="394"/>
      <c r="S23" s="394"/>
      <c r="U23" s="407"/>
      <c r="V23" s="407"/>
      <c r="W23" s="407"/>
      <c r="X23" s="407"/>
      <c r="Y23" s="407"/>
      <c r="Z23" s="407"/>
    </row>
    <row r="24" spans="1:27">
      <c r="B24" s="408"/>
      <c r="C24" s="408"/>
      <c r="D24" s="408"/>
      <c r="E24" s="408"/>
      <c r="F24" s="408"/>
      <c r="G24" s="408"/>
      <c r="H24" s="414"/>
      <c r="I24" s="408"/>
      <c r="J24" s="408"/>
      <c r="K24" s="408"/>
      <c r="L24" s="408"/>
      <c r="M24" s="408"/>
      <c r="O24" s="414"/>
      <c r="Q24" s="428"/>
      <c r="R24" s="428"/>
      <c r="S24" s="428"/>
      <c r="T24" s="409"/>
      <c r="U24" s="410"/>
      <c r="V24" s="407"/>
      <c r="W24" s="407"/>
      <c r="X24" s="407"/>
      <c r="Y24" s="407"/>
      <c r="Z24" s="407"/>
    </row>
    <row r="25" spans="1:27">
      <c r="A25" s="507">
        <v>200</v>
      </c>
      <c r="B25" s="15" t="s">
        <v>267</v>
      </c>
      <c r="C25" s="15"/>
      <c r="D25" s="15"/>
      <c r="E25" s="15"/>
      <c r="F25" s="15"/>
      <c r="G25" s="15"/>
      <c r="H25" s="415"/>
      <c r="I25" s="15"/>
      <c r="J25" s="15"/>
      <c r="K25" s="15"/>
      <c r="L25" s="15"/>
      <c r="M25" s="15"/>
      <c r="N25" s="15"/>
      <c r="O25" s="415"/>
      <c r="P25" s="15"/>
      <c r="Q25" s="15"/>
      <c r="R25" s="15"/>
      <c r="S25" s="15"/>
      <c r="T25" s="15"/>
      <c r="U25" s="407"/>
      <c r="V25" s="407"/>
      <c r="W25" s="407"/>
      <c r="X25" s="407"/>
      <c r="Y25" s="407"/>
      <c r="Z25" s="407"/>
    </row>
    <row r="26" spans="1:27">
      <c r="A26" s="508">
        <v>209</v>
      </c>
      <c r="B26" t="s">
        <v>16</v>
      </c>
      <c r="C26" s="317">
        <v>2790.54</v>
      </c>
    </row>
    <row r="27" spans="1:27">
      <c r="C27" s="317">
        <v>5150.3999999999996</v>
      </c>
    </row>
    <row r="28" spans="1:27">
      <c r="C28" s="317">
        <v>33209.78</v>
      </c>
    </row>
    <row r="29" spans="1:27">
      <c r="A29" s="509"/>
      <c r="B29" s="411"/>
      <c r="C29" s="317">
        <v>84434.95</v>
      </c>
      <c r="D29" s="411"/>
      <c r="E29" s="411"/>
      <c r="F29" s="411"/>
      <c r="G29" s="411"/>
      <c r="H29" s="416"/>
      <c r="I29" s="411"/>
      <c r="J29" s="411"/>
      <c r="K29" s="411"/>
      <c r="L29" s="411"/>
      <c r="M29" s="411"/>
      <c r="N29" s="411"/>
      <c r="O29" s="416"/>
      <c r="P29" s="411"/>
      <c r="Q29" s="411"/>
      <c r="R29" s="411"/>
      <c r="S29" s="411"/>
      <c r="T29" s="411"/>
    </row>
    <row r="30" spans="1:27" ht="15.75">
      <c r="A30" s="509"/>
      <c r="B30" s="411"/>
      <c r="C30" s="318">
        <v>2689.97</v>
      </c>
      <c r="D30" s="411"/>
      <c r="E30" s="411"/>
      <c r="F30" s="411"/>
      <c r="G30" s="411"/>
      <c r="H30" s="416"/>
      <c r="I30" s="411"/>
      <c r="J30" s="411"/>
      <c r="K30" s="411"/>
      <c r="L30" s="411"/>
      <c r="M30" s="411"/>
      <c r="N30" s="411"/>
      <c r="O30" s="416"/>
      <c r="P30" s="411"/>
      <c r="Q30" s="411"/>
      <c r="R30" s="411"/>
      <c r="S30" s="411"/>
      <c r="T30" s="411"/>
    </row>
    <row r="31" spans="1:27">
      <c r="A31" s="509"/>
      <c r="B31" s="411"/>
      <c r="C31" s="317">
        <v>284.13</v>
      </c>
      <c r="D31" s="411"/>
      <c r="E31" s="411"/>
      <c r="F31" s="411"/>
      <c r="G31" s="411"/>
      <c r="H31" s="416"/>
      <c r="I31" s="411"/>
      <c r="J31" s="411"/>
      <c r="K31" s="411"/>
      <c r="L31" s="411"/>
      <c r="M31" s="411"/>
      <c r="N31" s="411"/>
      <c r="O31" s="416"/>
      <c r="P31" s="411"/>
      <c r="Q31" s="411"/>
      <c r="R31" s="411"/>
      <c r="S31" s="411"/>
      <c r="T31" s="411"/>
    </row>
    <row r="32" spans="1:27">
      <c r="C32" s="317">
        <v>41409.19</v>
      </c>
    </row>
    <row r="33" spans="3:3">
      <c r="C33" s="317">
        <v>20233.11</v>
      </c>
    </row>
    <row r="34" spans="3:3">
      <c r="C34" s="321">
        <v>5061.47</v>
      </c>
    </row>
    <row r="35" spans="3:3">
      <c r="C35" s="321">
        <v>7507.03</v>
      </c>
    </row>
    <row r="36" spans="3:3">
      <c r="C36" s="317">
        <v>4575.79</v>
      </c>
    </row>
    <row r="37" spans="3:3">
      <c r="C37" s="317">
        <v>6269.84</v>
      </c>
    </row>
    <row r="38" spans="3:3">
      <c r="C38" s="321">
        <v>3530.39</v>
      </c>
    </row>
    <row r="39" spans="3:3">
      <c r="C39" s="317">
        <v>5973.81</v>
      </c>
    </row>
    <row r="40" spans="3:3">
      <c r="C40" s="317">
        <v>2119.21</v>
      </c>
    </row>
    <row r="41" spans="3:3">
      <c r="C41" s="317">
        <v>3428.41</v>
      </c>
    </row>
    <row r="42" spans="3:3">
      <c r="C42" s="317">
        <v>1075.07</v>
      </c>
    </row>
  </sheetData>
  <mergeCells count="1">
    <mergeCell ref="W1:Z1"/>
  </mergeCells>
  <pageMargins left="0.7" right="0.7" top="0.75" bottom="0.75" header="0.3" footer="0.3"/>
  <pageSetup paperSize="9" scale="80" orientation="landscape" horizontalDpi="4294967293" verticalDpi="36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3"/>
  <sheetViews>
    <sheetView zoomScale="70" zoomScaleNormal="70" workbookViewId="0">
      <pane xSplit="2" ySplit="6" topLeftCell="T7" activePane="bottomRight" state="frozen"/>
      <selection pane="topRight" activeCell="C1" sqref="C1"/>
      <selection pane="bottomLeft" activeCell="A5" sqref="A5"/>
      <selection pane="bottomRight" activeCell="A17" sqref="A17"/>
    </sheetView>
  </sheetViews>
  <sheetFormatPr defaultRowHeight="12.75"/>
  <cols>
    <col min="1" max="1" width="55" style="75" customWidth="1"/>
    <col min="2" max="2" width="7" style="80" customWidth="1"/>
    <col min="3" max="3" width="23" style="72" customWidth="1"/>
    <col min="4" max="4" width="18.42578125" style="72" customWidth="1"/>
    <col min="5" max="5" width="18.28515625" style="72" customWidth="1"/>
    <col min="6" max="6" width="16.7109375" style="72" bestFit="1" customWidth="1"/>
    <col min="7" max="7" width="19.140625" style="72" customWidth="1"/>
    <col min="8" max="8" width="17" style="72" customWidth="1"/>
    <col min="9" max="9" width="20.140625" style="72" customWidth="1"/>
    <col min="10" max="10" width="17.42578125" style="72" customWidth="1"/>
    <col min="11" max="11" width="20" style="72" customWidth="1"/>
    <col min="12" max="12" width="18.140625" style="72" customWidth="1"/>
    <col min="13" max="13" width="15.85546875" style="72" customWidth="1"/>
    <col min="14" max="14" width="20.85546875" style="72" customWidth="1"/>
    <col min="15" max="15" width="19.85546875" style="72" customWidth="1"/>
    <col min="16" max="16" width="18.85546875" style="72" customWidth="1"/>
    <col min="17" max="18" width="16.140625" style="72" customWidth="1"/>
    <col min="19" max="19" width="20" style="72" bestFit="1" customWidth="1"/>
    <col min="20" max="20" width="22.42578125" style="77" customWidth="1"/>
    <col min="21" max="21" width="25.140625" style="75" customWidth="1"/>
    <col min="22" max="22" width="21.42578125" style="75" customWidth="1"/>
    <col min="23" max="23" width="4.85546875" style="75" customWidth="1"/>
    <col min="24" max="24" width="6" style="75" customWidth="1"/>
    <col min="25" max="25" width="20.140625" style="75" customWidth="1"/>
    <col min="26" max="26" width="23" style="75" customWidth="1"/>
    <col min="27" max="27" width="23.5703125" style="75" customWidth="1"/>
    <col min="28" max="28" width="18.28515625" style="75" customWidth="1"/>
    <col min="29" max="29" width="21.85546875" style="75" customWidth="1"/>
    <col min="30" max="38" width="9.140625" style="72"/>
    <col min="39" max="16384" width="9.140625" style="75"/>
  </cols>
  <sheetData>
    <row r="1" spans="1:38" ht="15">
      <c r="A1" s="192" t="s">
        <v>281</v>
      </c>
    </row>
    <row r="2" spans="1:38" ht="15">
      <c r="A2" s="192" t="s">
        <v>282</v>
      </c>
    </row>
    <row r="3" spans="1:38" ht="15">
      <c r="A3" s="192" t="s">
        <v>280</v>
      </c>
    </row>
    <row r="4" spans="1:38">
      <c r="A4" s="72"/>
      <c r="Y4" s="552" t="s">
        <v>266</v>
      </c>
      <c r="Z4" s="552"/>
      <c r="AA4" s="552"/>
    </row>
    <row r="5" spans="1:38" ht="15.75" thickBot="1">
      <c r="A5" s="72"/>
      <c r="Y5" s="393" t="s">
        <v>283</v>
      </c>
      <c r="Z5" s="393" t="s">
        <v>270</v>
      </c>
      <c r="AA5" s="393" t="s">
        <v>271</v>
      </c>
    </row>
    <row r="6" spans="1:38" s="84" customFormat="1" ht="16.5" thickTop="1" thickBot="1">
      <c r="A6" s="470" t="s">
        <v>52</v>
      </c>
      <c r="B6" s="195" t="s">
        <v>92</v>
      </c>
      <c r="C6" s="325">
        <v>1</v>
      </c>
      <c r="D6" s="325">
        <v>2</v>
      </c>
      <c r="E6" s="326">
        <v>3</v>
      </c>
      <c r="F6" s="325">
        <v>4</v>
      </c>
      <c r="G6" s="325">
        <v>5</v>
      </c>
      <c r="H6" s="326">
        <v>6</v>
      </c>
      <c r="I6" s="326">
        <v>7</v>
      </c>
      <c r="J6" s="326">
        <v>8</v>
      </c>
      <c r="K6" s="327">
        <v>10</v>
      </c>
      <c r="L6" s="478">
        <v>9</v>
      </c>
      <c r="M6" s="326">
        <v>11</v>
      </c>
      <c r="N6" s="326">
        <v>12</v>
      </c>
      <c r="O6" s="327" t="s">
        <v>286</v>
      </c>
      <c r="P6" s="326">
        <v>15</v>
      </c>
      <c r="Q6" s="325">
        <v>17</v>
      </c>
      <c r="R6" s="326">
        <v>16</v>
      </c>
      <c r="S6" s="325">
        <v>18</v>
      </c>
      <c r="T6" s="513">
        <v>180</v>
      </c>
      <c r="U6" s="513">
        <v>309</v>
      </c>
      <c r="V6" s="514">
        <v>310</v>
      </c>
      <c r="W6" s="82"/>
      <c r="Y6" s="86" t="s">
        <v>272</v>
      </c>
      <c r="Z6" s="86">
        <v>309</v>
      </c>
      <c r="AA6" s="86" t="s">
        <v>273</v>
      </c>
      <c r="AC6" s="429" t="s">
        <v>274</v>
      </c>
      <c r="AD6" s="430"/>
      <c r="AE6" s="430"/>
      <c r="AF6" s="430"/>
      <c r="AG6" s="430"/>
      <c r="AH6" s="430"/>
      <c r="AI6" s="430"/>
      <c r="AJ6" s="430"/>
      <c r="AK6" s="430"/>
      <c r="AL6" s="430"/>
    </row>
    <row r="7" spans="1:38" ht="16.5" thickTop="1" thickBot="1">
      <c r="A7" s="3" t="s">
        <v>290</v>
      </c>
      <c r="B7" s="325">
        <v>1</v>
      </c>
      <c r="C7" s="505">
        <v>156.41900000000001</v>
      </c>
      <c r="D7" s="505">
        <v>4.9660000000000002</v>
      </c>
      <c r="E7" s="505">
        <v>0</v>
      </c>
      <c r="F7" s="505">
        <v>703.78800000000001</v>
      </c>
      <c r="G7" s="505">
        <v>0</v>
      </c>
      <c r="H7" s="505">
        <v>0</v>
      </c>
      <c r="I7" s="505">
        <v>0</v>
      </c>
      <c r="J7" s="505">
        <v>0</v>
      </c>
      <c r="K7" s="505">
        <v>595.45799999999997</v>
      </c>
      <c r="L7" s="505">
        <v>0</v>
      </c>
      <c r="M7" s="505">
        <v>0</v>
      </c>
      <c r="N7" s="505">
        <v>0</v>
      </c>
      <c r="O7" s="505">
        <v>0</v>
      </c>
      <c r="P7" s="505">
        <v>10.818</v>
      </c>
      <c r="Q7" s="505">
        <v>0</v>
      </c>
      <c r="R7" s="505">
        <v>0</v>
      </c>
      <c r="S7" s="505">
        <v>0</v>
      </c>
      <c r="T7" s="515">
        <f>SUM(C7:S7)</f>
        <v>1471.4489999999998</v>
      </c>
      <c r="U7" s="506">
        <v>11169.018</v>
      </c>
      <c r="V7" s="505">
        <v>12640.467000000001</v>
      </c>
      <c r="W7" s="347"/>
      <c r="X7" s="431">
        <v>1</v>
      </c>
      <c r="Y7" s="505">
        <v>4925.5280000000002</v>
      </c>
      <c r="Z7" s="506">
        <v>11169.018</v>
      </c>
      <c r="AA7" s="505">
        <v>12640.467000000001</v>
      </c>
      <c r="AB7" s="347"/>
      <c r="AC7" s="432">
        <f>T7+U7</f>
        <v>12640.467000000001</v>
      </c>
    </row>
    <row r="8" spans="1:38" ht="16.5" thickTop="1" thickBot="1">
      <c r="A8" s="3" t="s">
        <v>4</v>
      </c>
      <c r="B8" s="325">
        <v>2</v>
      </c>
      <c r="C8" s="505">
        <v>0</v>
      </c>
      <c r="D8" s="505">
        <v>13.561999999999999</v>
      </c>
      <c r="E8" s="505">
        <v>0</v>
      </c>
      <c r="F8" s="505">
        <v>0</v>
      </c>
      <c r="G8" s="505">
        <v>0</v>
      </c>
      <c r="H8" s="505">
        <v>0</v>
      </c>
      <c r="I8" s="505">
        <v>0</v>
      </c>
      <c r="J8" s="505">
        <v>0</v>
      </c>
      <c r="K8" s="505">
        <v>120.535</v>
      </c>
      <c r="L8" s="505">
        <v>0</v>
      </c>
      <c r="M8" s="505">
        <v>0</v>
      </c>
      <c r="N8" s="505">
        <v>0</v>
      </c>
      <c r="O8" s="510">
        <v>0</v>
      </c>
      <c r="P8" s="510">
        <v>0</v>
      </c>
      <c r="Q8" s="510">
        <v>0</v>
      </c>
      <c r="R8" s="510">
        <v>0</v>
      </c>
      <c r="S8" s="510">
        <v>0</v>
      </c>
      <c r="T8" s="515">
        <f t="shared" ref="T8:T23" si="0">SUM(C8:S8)</f>
        <v>134.09700000000001</v>
      </c>
      <c r="U8" s="506">
        <v>5136.5879999999997</v>
      </c>
      <c r="V8" s="505">
        <v>5270.6850000000004</v>
      </c>
      <c r="W8" s="348"/>
      <c r="X8" s="434">
        <v>2</v>
      </c>
      <c r="Y8" s="505"/>
      <c r="Z8" s="506">
        <v>5136.5879999999997</v>
      </c>
      <c r="AA8" s="505">
        <v>5270.6850000000004</v>
      </c>
      <c r="AB8" s="348"/>
      <c r="AC8" s="432">
        <f t="shared" ref="AC8:AC23" si="1">T8+U8</f>
        <v>5270.6849999999995</v>
      </c>
    </row>
    <row r="9" spans="1:38" ht="16.5" thickTop="1" thickBot="1">
      <c r="A9" s="3" t="s">
        <v>21</v>
      </c>
      <c r="B9" s="326">
        <v>3</v>
      </c>
      <c r="C9" s="505">
        <v>0</v>
      </c>
      <c r="D9" s="505">
        <v>0</v>
      </c>
      <c r="E9" s="505">
        <v>0</v>
      </c>
      <c r="F9" s="505">
        <v>113.21899999999999</v>
      </c>
      <c r="G9" s="505">
        <v>169.00700000000001</v>
      </c>
      <c r="H9" s="505">
        <v>0</v>
      </c>
      <c r="I9" s="505">
        <v>952.375</v>
      </c>
      <c r="J9" s="505">
        <v>0</v>
      </c>
      <c r="K9" s="505">
        <v>0</v>
      </c>
      <c r="L9" s="505">
        <v>0</v>
      </c>
      <c r="M9" s="505">
        <v>0</v>
      </c>
      <c r="N9" s="505">
        <v>0</v>
      </c>
      <c r="O9" s="510">
        <v>0</v>
      </c>
      <c r="P9" s="510">
        <v>0</v>
      </c>
      <c r="Q9" s="510">
        <v>0</v>
      </c>
      <c r="R9" s="510">
        <v>0</v>
      </c>
      <c r="S9" s="510">
        <v>0</v>
      </c>
      <c r="T9" s="515">
        <f t="shared" si="0"/>
        <v>1234.6010000000001</v>
      </c>
      <c r="U9" s="506">
        <v>45216.347000000002</v>
      </c>
      <c r="V9" s="505">
        <v>46450.949000000001</v>
      </c>
      <c r="W9" s="348"/>
      <c r="X9" s="434">
        <v>3</v>
      </c>
      <c r="Y9" s="505">
        <v>4844.9480000000003</v>
      </c>
      <c r="Z9" s="506">
        <v>45216.347000000002</v>
      </c>
      <c r="AA9" s="505">
        <v>46450.949000000001</v>
      </c>
      <c r="AB9" s="348"/>
      <c r="AC9" s="432">
        <f t="shared" si="1"/>
        <v>46450.948000000004</v>
      </c>
    </row>
    <row r="10" spans="1:38" ht="16.5" thickTop="1" thickBot="1">
      <c r="A10" s="335" t="s">
        <v>22</v>
      </c>
      <c r="B10" s="325">
        <v>4</v>
      </c>
      <c r="C10" s="505">
        <v>4386.4620000000004</v>
      </c>
      <c r="D10" s="505">
        <v>53.643999999999998</v>
      </c>
      <c r="E10" s="505">
        <v>5830.549</v>
      </c>
      <c r="F10" s="505">
        <v>37180.383999999998</v>
      </c>
      <c r="G10" s="505">
        <v>320.61399999999998</v>
      </c>
      <c r="H10" s="505">
        <v>5.8280000000000003</v>
      </c>
      <c r="I10" s="505">
        <v>15741.797</v>
      </c>
      <c r="J10" s="505">
        <v>681.95699999999999</v>
      </c>
      <c r="K10" s="505">
        <v>799.79700000000003</v>
      </c>
      <c r="L10" s="505">
        <v>4242.7460000000001</v>
      </c>
      <c r="M10" s="505">
        <v>12.542</v>
      </c>
      <c r="N10" s="505">
        <v>175.22300000000001</v>
      </c>
      <c r="O10" s="505">
        <v>607.43499999999995</v>
      </c>
      <c r="P10" s="505">
        <v>4778.0749999999998</v>
      </c>
      <c r="Q10" s="505">
        <v>66.144999999999996</v>
      </c>
      <c r="R10" s="505">
        <v>350.666</v>
      </c>
      <c r="S10" s="505">
        <v>331.41199999999998</v>
      </c>
      <c r="T10" s="515">
        <f>SUM(C10:S10)</f>
        <v>75565.275999999998</v>
      </c>
      <c r="U10" s="506">
        <v>86734.455000000002</v>
      </c>
      <c r="V10" s="505">
        <v>162299.72899999999</v>
      </c>
      <c r="W10" s="348"/>
      <c r="X10" s="434">
        <v>4</v>
      </c>
      <c r="Y10" s="505">
        <v>27675.43</v>
      </c>
      <c r="Z10" s="506">
        <v>86734.455000000002</v>
      </c>
      <c r="AA10" s="505">
        <v>162299.72899999999</v>
      </c>
      <c r="AB10" s="348"/>
      <c r="AC10" s="432">
        <f t="shared" si="1"/>
        <v>162299.731</v>
      </c>
    </row>
    <row r="11" spans="1:38" ht="16.5" thickTop="1" thickBot="1">
      <c r="A11" s="3" t="s">
        <v>23</v>
      </c>
      <c r="B11" s="325">
        <v>5</v>
      </c>
      <c r="C11" s="505">
        <v>0</v>
      </c>
      <c r="D11" s="505">
        <v>0</v>
      </c>
      <c r="E11" s="505">
        <v>229.04900000000001</v>
      </c>
      <c r="F11" s="505">
        <v>581.14400000000001</v>
      </c>
      <c r="G11" s="505">
        <v>86.195999999999998</v>
      </c>
      <c r="H11" s="505">
        <v>0.20300000000000001</v>
      </c>
      <c r="I11" s="505">
        <v>6.1269999999999998</v>
      </c>
      <c r="J11" s="505">
        <v>35.835999999999999</v>
      </c>
      <c r="K11" s="505">
        <v>12.977</v>
      </c>
      <c r="L11" s="505">
        <v>23.446000000000002</v>
      </c>
      <c r="M11" s="505">
        <v>5.9020000000000001</v>
      </c>
      <c r="N11" s="505">
        <v>1.2170000000000001</v>
      </c>
      <c r="O11" s="505">
        <v>174.32300000000001</v>
      </c>
      <c r="P11" s="505">
        <v>1.23</v>
      </c>
      <c r="Q11" s="505">
        <v>7.2</v>
      </c>
      <c r="R11" s="505">
        <v>94.858000000000004</v>
      </c>
      <c r="S11" s="505">
        <v>17.222000000000001</v>
      </c>
      <c r="T11" s="515">
        <f t="shared" si="0"/>
        <v>1276.93</v>
      </c>
      <c r="U11" s="506">
        <v>2138.7020000000002</v>
      </c>
      <c r="V11" s="505">
        <v>3415.6329999999998</v>
      </c>
      <c r="W11" s="348"/>
      <c r="X11" s="434">
        <v>5</v>
      </c>
      <c r="Y11" s="505"/>
      <c r="Z11" s="506">
        <v>2138.7020000000002</v>
      </c>
      <c r="AA11" s="505">
        <v>3415.6329999999998</v>
      </c>
      <c r="AB11" s="348"/>
      <c r="AC11" s="432">
        <f t="shared" si="1"/>
        <v>3415.6320000000005</v>
      </c>
    </row>
    <row r="12" spans="1:38" ht="16.5" thickTop="1" thickBot="1">
      <c r="A12" s="3" t="s">
        <v>24</v>
      </c>
      <c r="B12" s="326">
        <v>6</v>
      </c>
      <c r="C12" s="505">
        <v>5.1749999999999998</v>
      </c>
      <c r="D12" s="505">
        <v>0</v>
      </c>
      <c r="E12" s="505">
        <v>0</v>
      </c>
      <c r="F12" s="505">
        <v>0</v>
      </c>
      <c r="G12" s="505">
        <v>0</v>
      </c>
      <c r="H12" s="505">
        <v>0</v>
      </c>
      <c r="I12" s="505">
        <v>0</v>
      </c>
      <c r="J12" s="505">
        <v>0</v>
      </c>
      <c r="K12" s="505">
        <v>17.238</v>
      </c>
      <c r="L12" s="505">
        <v>3.17</v>
      </c>
      <c r="M12" s="505">
        <v>0</v>
      </c>
      <c r="N12" s="505">
        <v>0</v>
      </c>
      <c r="O12" s="505">
        <v>0</v>
      </c>
      <c r="P12" s="505">
        <v>0</v>
      </c>
      <c r="Q12" s="505">
        <v>0</v>
      </c>
      <c r="R12" s="505">
        <v>17.742000000000001</v>
      </c>
      <c r="S12" s="505">
        <v>0.89300000000000002</v>
      </c>
      <c r="T12" s="515">
        <f t="shared" si="0"/>
        <v>44.218000000000004</v>
      </c>
      <c r="U12" s="506">
        <v>247.983</v>
      </c>
      <c r="V12" s="505">
        <v>292.202</v>
      </c>
      <c r="W12" s="348"/>
      <c r="X12" s="434">
        <v>6</v>
      </c>
      <c r="Y12" s="505"/>
      <c r="Z12" s="506">
        <v>247.983</v>
      </c>
      <c r="AA12" s="505">
        <v>292.202</v>
      </c>
      <c r="AB12" s="348"/>
      <c r="AC12" s="432">
        <f t="shared" si="1"/>
        <v>292.20100000000002</v>
      </c>
    </row>
    <row r="13" spans="1:38" ht="16.5" thickTop="1" thickBot="1">
      <c r="A13" s="336" t="s">
        <v>25</v>
      </c>
      <c r="B13" s="326">
        <v>7</v>
      </c>
      <c r="C13" s="412">
        <v>6.5540000000000003</v>
      </c>
      <c r="D13" s="412">
        <v>0</v>
      </c>
      <c r="E13" s="412">
        <v>0</v>
      </c>
      <c r="F13" s="412">
        <v>0</v>
      </c>
      <c r="G13" s="412">
        <v>0</v>
      </c>
      <c r="H13" s="412">
        <v>0</v>
      </c>
      <c r="I13" s="412">
        <v>44.991</v>
      </c>
      <c r="J13" s="412">
        <v>0</v>
      </c>
      <c r="K13" s="412">
        <v>0</v>
      </c>
      <c r="L13" s="412">
        <v>0</v>
      </c>
      <c r="M13" s="412">
        <v>0</v>
      </c>
      <c r="N13" s="412">
        <v>0</v>
      </c>
      <c r="O13" s="512">
        <v>0</v>
      </c>
      <c r="P13" s="512">
        <v>0</v>
      </c>
      <c r="Q13" s="512">
        <v>0</v>
      </c>
      <c r="R13" s="512">
        <v>0</v>
      </c>
      <c r="S13" s="511">
        <v>0</v>
      </c>
      <c r="T13" s="515">
        <f t="shared" si="0"/>
        <v>51.545000000000002</v>
      </c>
      <c r="U13" s="398">
        <v>60858.298000000003</v>
      </c>
      <c r="V13" s="412">
        <v>60909.843000000001</v>
      </c>
      <c r="W13" s="348"/>
      <c r="X13" s="434">
        <v>7</v>
      </c>
      <c r="Y13" s="412"/>
      <c r="Z13" s="398">
        <v>60858.298000000003</v>
      </c>
      <c r="AA13" s="412">
        <v>60909.843000000001</v>
      </c>
      <c r="AB13" s="348"/>
      <c r="AC13" s="432">
        <f t="shared" si="1"/>
        <v>60909.843000000001</v>
      </c>
    </row>
    <row r="14" spans="1:38" ht="16.5" thickTop="1" thickBot="1">
      <c r="A14" s="336" t="s">
        <v>26</v>
      </c>
      <c r="B14" s="326">
        <v>8</v>
      </c>
      <c r="C14" s="412">
        <v>171.78299999999999</v>
      </c>
      <c r="D14" s="412">
        <v>2.5110000000000001</v>
      </c>
      <c r="E14" s="412">
        <v>185.22499999999999</v>
      </c>
      <c r="F14" s="412">
        <v>1275.625</v>
      </c>
      <c r="G14" s="412">
        <v>18.135999999999999</v>
      </c>
      <c r="H14" s="412">
        <v>0.17699999999999999</v>
      </c>
      <c r="I14" s="412">
        <v>545.55100000000004</v>
      </c>
      <c r="J14" s="412">
        <v>22.777000000000001</v>
      </c>
      <c r="K14" s="412">
        <v>61.228999999999999</v>
      </c>
      <c r="L14" s="412">
        <v>132.1</v>
      </c>
      <c r="M14" s="412">
        <v>0.38500000000000001</v>
      </c>
      <c r="N14" s="412">
        <v>5.4329999999999998</v>
      </c>
      <c r="O14" s="412">
        <v>18.361999999999998</v>
      </c>
      <c r="P14" s="412">
        <v>178.03</v>
      </c>
      <c r="Q14" s="412">
        <v>2.1869999999999998</v>
      </c>
      <c r="R14" s="412">
        <v>13.57</v>
      </c>
      <c r="S14" s="412">
        <v>10.551</v>
      </c>
      <c r="T14" s="515">
        <f t="shared" si="0"/>
        <v>2643.6320000000001</v>
      </c>
      <c r="U14" s="398">
        <v>20107.281999999999</v>
      </c>
      <c r="V14" s="412">
        <v>22750.915000000001</v>
      </c>
      <c r="W14" s="348"/>
      <c r="X14" s="434">
        <v>8</v>
      </c>
      <c r="Y14" s="412">
        <v>1286.3130000000001</v>
      </c>
      <c r="Z14" s="398">
        <v>20107.281999999999</v>
      </c>
      <c r="AA14" s="412">
        <v>22750.915000000001</v>
      </c>
      <c r="AB14" s="348"/>
      <c r="AC14" s="432">
        <f t="shared" si="1"/>
        <v>22750.914000000001</v>
      </c>
    </row>
    <row r="15" spans="1:38" ht="16.5" thickTop="1" thickBot="1">
      <c r="A15" s="320" t="s">
        <v>28</v>
      </c>
      <c r="B15" s="327">
        <v>10</v>
      </c>
      <c r="C15" s="412">
        <v>0</v>
      </c>
      <c r="D15" s="412">
        <v>0</v>
      </c>
      <c r="E15" s="412">
        <v>1.516</v>
      </c>
      <c r="F15" s="412">
        <v>15.72</v>
      </c>
      <c r="G15" s="412">
        <v>0.23300000000000001</v>
      </c>
      <c r="H15" s="412">
        <v>0</v>
      </c>
      <c r="I15" s="412">
        <v>0</v>
      </c>
      <c r="J15" s="412">
        <v>1.5</v>
      </c>
      <c r="K15" s="412">
        <v>0</v>
      </c>
      <c r="L15" s="412">
        <v>17.475999999999999</v>
      </c>
      <c r="M15" s="412">
        <v>0</v>
      </c>
      <c r="N15" s="412">
        <v>123.242</v>
      </c>
      <c r="O15" s="412">
        <v>29.561</v>
      </c>
      <c r="P15" s="412">
        <v>9.0129999999999999</v>
      </c>
      <c r="Q15" s="412">
        <v>0</v>
      </c>
      <c r="R15" s="412">
        <v>7804.5020000000004</v>
      </c>
      <c r="S15" s="412">
        <v>0</v>
      </c>
      <c r="T15" s="515">
        <f t="shared" si="0"/>
        <v>8002.7630000000008</v>
      </c>
      <c r="U15" s="398"/>
      <c r="V15" s="412">
        <v>8002.7640000000001</v>
      </c>
      <c r="W15" s="348"/>
      <c r="X15" s="434">
        <v>9</v>
      </c>
      <c r="Y15" s="412"/>
      <c r="Z15" s="398"/>
      <c r="AA15" s="412">
        <v>8002.7640000000001</v>
      </c>
      <c r="AB15" s="348"/>
      <c r="AC15" s="432">
        <f t="shared" si="1"/>
        <v>8002.7630000000008</v>
      </c>
    </row>
    <row r="16" spans="1:38" ht="16.5" thickTop="1" thickBot="1">
      <c r="A16" s="479" t="s">
        <v>27</v>
      </c>
      <c r="B16" s="478">
        <v>9</v>
      </c>
      <c r="C16" s="412">
        <v>91.394999999999996</v>
      </c>
      <c r="D16" s="412">
        <v>28.619</v>
      </c>
      <c r="E16" s="412">
        <v>1926.6420000000001</v>
      </c>
      <c r="F16" s="412">
        <v>8600.8580000000002</v>
      </c>
      <c r="G16" s="412">
        <v>0</v>
      </c>
      <c r="H16" s="412">
        <v>0.17</v>
      </c>
      <c r="I16" s="412">
        <v>0</v>
      </c>
      <c r="J16" s="412">
        <v>36.625</v>
      </c>
      <c r="K16" s="412">
        <v>0</v>
      </c>
      <c r="L16" s="412">
        <v>1159.886</v>
      </c>
      <c r="M16" s="412">
        <v>14.695</v>
      </c>
      <c r="N16" s="412">
        <v>133.209</v>
      </c>
      <c r="O16" s="412">
        <v>630.73599999999999</v>
      </c>
      <c r="P16" s="412">
        <v>21.954999999999998</v>
      </c>
      <c r="Q16" s="412">
        <v>0.22800000000000001</v>
      </c>
      <c r="R16" s="412">
        <v>18.169</v>
      </c>
      <c r="S16" s="412">
        <v>17.007000000000001</v>
      </c>
      <c r="T16" s="515">
        <f t="shared" si="0"/>
        <v>12680.194</v>
      </c>
      <c r="U16" s="398">
        <v>10456.401</v>
      </c>
      <c r="V16" s="412">
        <v>23136.701000000001</v>
      </c>
      <c r="W16" s="348"/>
      <c r="X16" s="434">
        <v>10</v>
      </c>
      <c r="Y16" s="412">
        <v>8264.4269999999997</v>
      </c>
      <c r="Z16" s="398">
        <v>10456.401</v>
      </c>
      <c r="AA16" s="412">
        <v>23136.701000000001</v>
      </c>
      <c r="AB16" s="348"/>
      <c r="AC16" s="432">
        <f t="shared" si="1"/>
        <v>23136.595000000001</v>
      </c>
    </row>
    <row r="17" spans="1:38" ht="16.5" thickTop="1" thickBot="1">
      <c r="A17" s="3" t="s">
        <v>29</v>
      </c>
      <c r="B17" s="326">
        <v>11</v>
      </c>
      <c r="C17" s="412">
        <v>0</v>
      </c>
      <c r="D17" s="412">
        <v>0</v>
      </c>
      <c r="E17" s="412">
        <v>6.7629999999999999</v>
      </c>
      <c r="F17" s="412">
        <v>23.614999999999998</v>
      </c>
      <c r="G17" s="412">
        <v>1.5069999999999999</v>
      </c>
      <c r="H17" s="412">
        <v>0.11600000000000001</v>
      </c>
      <c r="I17" s="412">
        <v>24.277999999999999</v>
      </c>
      <c r="J17" s="412">
        <v>3.3239999999999998</v>
      </c>
      <c r="K17" s="412">
        <v>1.1339999999999999</v>
      </c>
      <c r="L17" s="412">
        <v>20.305</v>
      </c>
      <c r="M17" s="412">
        <v>2.5640000000000001</v>
      </c>
      <c r="N17" s="412">
        <v>1.569</v>
      </c>
      <c r="O17" s="412">
        <v>48.606000000000002</v>
      </c>
      <c r="P17" s="412">
        <v>233.99299999999999</v>
      </c>
      <c r="Q17" s="412">
        <v>2.7759999999999998</v>
      </c>
      <c r="R17" s="412">
        <v>37.579000000000001</v>
      </c>
      <c r="S17" s="412">
        <v>2.8530000000000002</v>
      </c>
      <c r="T17" s="515">
        <f t="shared" si="0"/>
        <v>410.98200000000003</v>
      </c>
      <c r="U17" s="398">
        <v>4202.7020000000002</v>
      </c>
      <c r="V17" s="412">
        <v>4613.6869999999999</v>
      </c>
      <c r="W17" s="348"/>
      <c r="X17" s="434">
        <v>11</v>
      </c>
      <c r="Y17" s="412"/>
      <c r="Z17" s="398">
        <v>4202.7020000000002</v>
      </c>
      <c r="AA17" s="412">
        <v>4613.6869999999999</v>
      </c>
      <c r="AB17" s="348"/>
      <c r="AC17" s="432">
        <f t="shared" si="1"/>
        <v>4613.6840000000002</v>
      </c>
    </row>
    <row r="18" spans="1:38" ht="16.5" thickTop="1" thickBot="1">
      <c r="A18" s="3" t="s">
        <v>30</v>
      </c>
      <c r="B18" s="326">
        <v>12</v>
      </c>
      <c r="C18" s="412">
        <v>9.907</v>
      </c>
      <c r="D18" s="412">
        <v>2.044</v>
      </c>
      <c r="E18" s="412">
        <v>36.313000000000002</v>
      </c>
      <c r="F18" s="412">
        <v>332.36099999999999</v>
      </c>
      <c r="G18" s="412">
        <v>5.9660000000000002</v>
      </c>
      <c r="H18" s="412">
        <v>0.60399999999999998</v>
      </c>
      <c r="I18" s="412">
        <v>708.327</v>
      </c>
      <c r="J18" s="412">
        <v>142.90299999999999</v>
      </c>
      <c r="K18" s="412">
        <v>20.954999999999998</v>
      </c>
      <c r="L18" s="412">
        <v>683.80399999999997</v>
      </c>
      <c r="M18" s="412">
        <v>0</v>
      </c>
      <c r="N18" s="412">
        <v>3208.45</v>
      </c>
      <c r="O18" s="511">
        <v>0</v>
      </c>
      <c r="P18" s="511">
        <v>0</v>
      </c>
      <c r="Q18" s="511">
        <v>0</v>
      </c>
      <c r="R18" s="511">
        <v>0</v>
      </c>
      <c r="S18" s="511">
        <v>0</v>
      </c>
      <c r="T18" s="515">
        <f t="shared" si="0"/>
        <v>5151.634</v>
      </c>
      <c r="U18" s="398">
        <v>5204.3419999999996</v>
      </c>
      <c r="V18" s="412">
        <v>10355.976000000001</v>
      </c>
      <c r="W18" s="348"/>
      <c r="X18" s="434">
        <v>12</v>
      </c>
      <c r="Y18" s="412">
        <v>143.233</v>
      </c>
      <c r="Z18" s="398">
        <v>5204.3419999999996</v>
      </c>
      <c r="AA18" s="412">
        <v>10355.976000000001</v>
      </c>
      <c r="AB18" s="348"/>
      <c r="AC18" s="432">
        <f t="shared" si="1"/>
        <v>10355.975999999999</v>
      </c>
    </row>
    <row r="19" spans="1:38" ht="16.5" thickTop="1" thickBot="1">
      <c r="A19" s="320" t="s">
        <v>253</v>
      </c>
      <c r="B19" s="327" t="s">
        <v>286</v>
      </c>
      <c r="C19" s="505">
        <v>32.51</v>
      </c>
      <c r="D19" s="505">
        <v>9.0960000000000001</v>
      </c>
      <c r="E19" s="505">
        <v>119.17400000000001</v>
      </c>
      <c r="F19" s="505">
        <v>831.09400000000005</v>
      </c>
      <c r="G19" s="505">
        <v>113.88500000000001</v>
      </c>
      <c r="H19" s="505">
        <v>0.78600000000000003</v>
      </c>
      <c r="I19" s="505">
        <v>1431.7080000000001</v>
      </c>
      <c r="J19" s="505">
        <v>45.094000000000001</v>
      </c>
      <c r="K19" s="505">
        <v>1063.6189999999999</v>
      </c>
      <c r="L19" s="505">
        <v>633.15300000000002</v>
      </c>
      <c r="M19" s="505">
        <v>1.5069999999999999</v>
      </c>
      <c r="N19" s="505">
        <v>185.07300000000001</v>
      </c>
      <c r="O19" s="505">
        <v>416.42399999999998</v>
      </c>
      <c r="P19" s="505">
        <v>0</v>
      </c>
      <c r="Q19" s="505">
        <v>0</v>
      </c>
      <c r="R19" s="505">
        <v>426.089</v>
      </c>
      <c r="S19" s="505">
        <v>0</v>
      </c>
      <c r="T19" s="515">
        <f t="shared" si="0"/>
        <v>5309.2120000000004</v>
      </c>
      <c r="U19" s="506">
        <v>11293.968999999999</v>
      </c>
      <c r="V19" s="505">
        <v>16603.182000000001</v>
      </c>
      <c r="W19" s="348"/>
      <c r="X19" s="434">
        <v>13</v>
      </c>
      <c r="Y19" s="505">
        <v>10831.495000000001</v>
      </c>
      <c r="Z19" s="506">
        <v>11293.968999999999</v>
      </c>
      <c r="AA19" s="505">
        <v>16603.182000000001</v>
      </c>
      <c r="AB19" s="348"/>
      <c r="AC19" s="432">
        <f t="shared" si="1"/>
        <v>16603.181</v>
      </c>
    </row>
    <row r="20" spans="1:38" ht="16.5" thickTop="1" thickBot="1">
      <c r="A20" s="337" t="s">
        <v>32</v>
      </c>
      <c r="B20" s="326">
        <v>15</v>
      </c>
      <c r="C20" s="510">
        <v>0</v>
      </c>
      <c r="D20" s="510">
        <v>0</v>
      </c>
      <c r="E20" s="510">
        <v>0</v>
      </c>
      <c r="F20" s="510">
        <v>0</v>
      </c>
      <c r="G20" s="510">
        <v>0</v>
      </c>
      <c r="H20" s="510">
        <v>0</v>
      </c>
      <c r="I20" s="510">
        <v>0</v>
      </c>
      <c r="J20" s="510">
        <v>0</v>
      </c>
      <c r="K20" s="510">
        <v>0</v>
      </c>
      <c r="L20" s="510">
        <v>0</v>
      </c>
      <c r="M20" s="510">
        <v>0</v>
      </c>
      <c r="N20" s="510">
        <v>0</v>
      </c>
      <c r="O20" s="505">
        <v>0</v>
      </c>
      <c r="P20" s="505">
        <v>0</v>
      </c>
      <c r="Q20" s="505">
        <v>6.0270000000000001</v>
      </c>
      <c r="R20" s="505">
        <v>0</v>
      </c>
      <c r="S20" s="505">
        <v>0</v>
      </c>
      <c r="T20" s="515">
        <f t="shared" si="0"/>
        <v>6.0270000000000001</v>
      </c>
      <c r="U20" s="506">
        <v>11203.814</v>
      </c>
      <c r="V20" s="505">
        <v>11209.842000000001</v>
      </c>
      <c r="W20" s="348"/>
      <c r="X20" s="434">
        <v>14</v>
      </c>
      <c r="Y20" s="505"/>
      <c r="Z20" s="506">
        <v>11203.814</v>
      </c>
      <c r="AA20" s="505">
        <v>11209.842000000001</v>
      </c>
      <c r="AB20" s="348"/>
      <c r="AC20" s="432">
        <f t="shared" si="1"/>
        <v>11209.841</v>
      </c>
    </row>
    <row r="21" spans="1:38" ht="16.5" thickTop="1" thickBot="1">
      <c r="A21" s="3" t="s">
        <v>34</v>
      </c>
      <c r="B21" s="325">
        <v>17</v>
      </c>
      <c r="C21" s="505">
        <v>0</v>
      </c>
      <c r="D21" s="505">
        <v>0</v>
      </c>
      <c r="E21" s="505">
        <v>0</v>
      </c>
      <c r="F21" s="505">
        <v>0</v>
      </c>
      <c r="G21" s="505">
        <v>0.33700000000000002</v>
      </c>
      <c r="H21" s="505">
        <v>2.4E-2</v>
      </c>
      <c r="I21" s="505">
        <v>0</v>
      </c>
      <c r="J21" s="505">
        <v>0</v>
      </c>
      <c r="K21" s="505">
        <v>0</v>
      </c>
      <c r="L21" s="505">
        <v>0</v>
      </c>
      <c r="M21" s="505">
        <v>0</v>
      </c>
      <c r="N21" s="505">
        <v>1.4339999999999999</v>
      </c>
      <c r="O21" s="505">
        <v>0</v>
      </c>
      <c r="P21" s="505">
        <v>2.9180000000000001</v>
      </c>
      <c r="Q21" s="505">
        <v>1.1080000000000001</v>
      </c>
      <c r="R21" s="505">
        <v>0</v>
      </c>
      <c r="S21" s="505">
        <v>0</v>
      </c>
      <c r="T21" s="515">
        <f t="shared" si="0"/>
        <v>5.8209999999999997</v>
      </c>
      <c r="U21" s="506">
        <v>2199.8939999999998</v>
      </c>
      <c r="V21" s="505">
        <v>2205.7139999999999</v>
      </c>
      <c r="W21" s="348"/>
      <c r="X21" s="434"/>
      <c r="Y21" s="505"/>
      <c r="Z21" s="506">
        <v>2199.8939999999998</v>
      </c>
      <c r="AA21" s="505">
        <v>2205.7139999999999</v>
      </c>
      <c r="AB21" s="348"/>
      <c r="AC21" s="432">
        <f t="shared" si="1"/>
        <v>2205.7149999999997</v>
      </c>
    </row>
    <row r="22" spans="1:38" ht="16.5" thickTop="1" thickBot="1">
      <c r="A22" s="337" t="s">
        <v>33</v>
      </c>
      <c r="B22" s="326">
        <v>16</v>
      </c>
      <c r="C22" s="510">
        <v>0</v>
      </c>
      <c r="D22" s="510">
        <v>0</v>
      </c>
      <c r="E22" s="510">
        <v>0</v>
      </c>
      <c r="F22" s="510">
        <v>0</v>
      </c>
      <c r="G22" s="510">
        <v>0</v>
      </c>
      <c r="H22" s="510">
        <v>0</v>
      </c>
      <c r="I22" s="505">
        <v>0</v>
      </c>
      <c r="J22" s="505">
        <v>0</v>
      </c>
      <c r="K22" s="505">
        <v>67.67</v>
      </c>
      <c r="L22" s="505">
        <v>0</v>
      </c>
      <c r="M22" s="505">
        <v>0</v>
      </c>
      <c r="N22" s="505">
        <v>11.743</v>
      </c>
      <c r="O22" s="505">
        <v>0</v>
      </c>
      <c r="P22" s="505">
        <v>0</v>
      </c>
      <c r="Q22" s="505">
        <v>0</v>
      </c>
      <c r="R22" s="505">
        <v>1798.375</v>
      </c>
      <c r="S22" s="505">
        <v>0</v>
      </c>
      <c r="T22" s="515">
        <f t="shared" si="0"/>
        <v>1877.788</v>
      </c>
      <c r="U22" s="506">
        <v>32504.021000000001</v>
      </c>
      <c r="V22" s="505">
        <v>34381.809000000001</v>
      </c>
      <c r="W22" s="348"/>
      <c r="X22" s="434">
        <v>15</v>
      </c>
      <c r="Y22" s="505">
        <v>20301.553</v>
      </c>
      <c r="Z22" s="506">
        <v>32504.021000000001</v>
      </c>
      <c r="AA22" s="505">
        <v>34381.809000000001</v>
      </c>
      <c r="AB22" s="348"/>
      <c r="AC22" s="432">
        <f t="shared" si="1"/>
        <v>34381.809000000001</v>
      </c>
    </row>
    <row r="23" spans="1:38" ht="15.75" thickTop="1">
      <c r="A23" s="3" t="s">
        <v>35</v>
      </c>
      <c r="B23" s="325">
        <v>18</v>
      </c>
      <c r="C23" s="505">
        <v>64.194999999999993</v>
      </c>
      <c r="D23" s="505">
        <v>5.843</v>
      </c>
      <c r="E23" s="505">
        <v>60.988999999999997</v>
      </c>
      <c r="F23" s="505">
        <v>531.53800000000001</v>
      </c>
      <c r="G23" s="505">
        <v>9.7810000000000006</v>
      </c>
      <c r="H23" s="505">
        <v>5.8999999999999997E-2</v>
      </c>
      <c r="I23" s="505">
        <v>45.499000000000002</v>
      </c>
      <c r="J23" s="505">
        <v>261.47500000000002</v>
      </c>
      <c r="K23" s="505">
        <v>180.68299999999999</v>
      </c>
      <c r="L23" s="505">
        <v>449.15899999999999</v>
      </c>
      <c r="M23" s="505">
        <v>0.30099999999999999</v>
      </c>
      <c r="N23" s="505">
        <v>96.308999999999997</v>
      </c>
      <c r="O23" s="505">
        <v>315.84800000000001</v>
      </c>
      <c r="P23" s="505">
        <v>0</v>
      </c>
      <c r="Q23" s="505">
        <v>0.83299999999999996</v>
      </c>
      <c r="R23" s="505">
        <v>90.295000000000002</v>
      </c>
      <c r="S23" s="505">
        <v>44.988999999999997</v>
      </c>
      <c r="T23" s="515">
        <f t="shared" si="0"/>
        <v>2157.7959999999998</v>
      </c>
      <c r="U23" s="506"/>
      <c r="V23" s="505">
        <v>2157.7979999999998</v>
      </c>
      <c r="W23" s="348"/>
      <c r="X23" s="434">
        <v>16</v>
      </c>
      <c r="Y23" s="505">
        <v>657.8</v>
      </c>
      <c r="Z23" s="506"/>
      <c r="AA23" s="505">
        <v>2157.7979999999998</v>
      </c>
      <c r="AB23" s="348"/>
      <c r="AC23" s="432">
        <f t="shared" si="1"/>
        <v>2157.7959999999998</v>
      </c>
    </row>
    <row r="24" spans="1:38" s="121" customFormat="1" ht="15.75" thickBot="1">
      <c r="A24" s="435" t="s">
        <v>275</v>
      </c>
      <c r="B24" s="436">
        <v>190</v>
      </c>
      <c r="C24" s="437">
        <f>SUM(C7:C23)</f>
        <v>4924.4000000000015</v>
      </c>
      <c r="D24" s="437">
        <f t="shared" ref="D24:V24" si="2">SUM(D7:D23)</f>
        <v>120.285</v>
      </c>
      <c r="E24" s="437">
        <f t="shared" si="2"/>
        <v>8396.2199999999993</v>
      </c>
      <c r="F24" s="437">
        <f t="shared" si="2"/>
        <v>50189.34599999999</v>
      </c>
      <c r="G24" s="437">
        <f t="shared" si="2"/>
        <v>725.66199999999981</v>
      </c>
      <c r="H24" s="437">
        <f t="shared" si="2"/>
        <v>7.9670000000000005</v>
      </c>
      <c r="I24" s="437">
        <f t="shared" si="2"/>
        <v>19500.652999999998</v>
      </c>
      <c r="J24" s="437">
        <f>SUM(J7:J23)</f>
        <v>1231.491</v>
      </c>
      <c r="K24" s="437">
        <f t="shared" si="2"/>
        <v>2941.2950000000001</v>
      </c>
      <c r="L24" s="437">
        <f t="shared" si="2"/>
        <v>7365.2450000000008</v>
      </c>
      <c r="M24" s="437">
        <f t="shared" si="2"/>
        <v>37.896000000000001</v>
      </c>
      <c r="N24" s="437">
        <f t="shared" si="2"/>
        <v>3942.902</v>
      </c>
      <c r="O24" s="437">
        <f t="shared" si="2"/>
        <v>2241.2950000000001</v>
      </c>
      <c r="P24" s="437">
        <f t="shared" si="2"/>
        <v>5236.0319999999992</v>
      </c>
      <c r="Q24" s="437">
        <f>SUM(Q7:Q23)</f>
        <v>86.503999999999991</v>
      </c>
      <c r="R24" s="437">
        <f>SUM(R7:R23)</f>
        <v>10651.844999999999</v>
      </c>
      <c r="S24" s="437">
        <f t="shared" si="2"/>
        <v>424.92699999999991</v>
      </c>
      <c r="T24" s="438">
        <f>SUM(T7:T23)</f>
        <v>118023.965</v>
      </c>
      <c r="U24" s="439">
        <f>SUM(U7:U23)</f>
        <v>308673.81599999999</v>
      </c>
      <c r="V24" s="440">
        <f t="shared" si="2"/>
        <v>426697.89600000001</v>
      </c>
      <c r="W24" s="441"/>
      <c r="X24" s="442"/>
      <c r="Y24" s="443">
        <f>SUM(Y7:Y23)</f>
        <v>78930.727000000014</v>
      </c>
      <c r="Z24" s="444">
        <f>SUM(Z7:Z23)</f>
        <v>308673.81599999999</v>
      </c>
      <c r="AA24" s="445">
        <f>SUM(AA7:AA23)</f>
        <v>426697.89600000001</v>
      </c>
      <c r="AB24" s="444">
        <f>SUM(AB7:AB23)</f>
        <v>0</v>
      </c>
      <c r="AC24" s="446">
        <f>SUM(AC7:AC23)</f>
        <v>426697.78100000002</v>
      </c>
      <c r="AD24" s="447"/>
      <c r="AE24" s="447"/>
      <c r="AF24" s="447"/>
      <c r="AG24" s="447"/>
      <c r="AH24" s="447"/>
      <c r="AI24" s="447"/>
      <c r="AJ24" s="447"/>
      <c r="AK24" s="447"/>
      <c r="AL24" s="447"/>
    </row>
    <row r="25" spans="1:38" s="80" customFormat="1" ht="15.75" thickTop="1">
      <c r="A25" s="448" t="s">
        <v>276</v>
      </c>
      <c r="B25" s="214">
        <v>200</v>
      </c>
      <c r="C25" s="422">
        <v>4925.5280000000002</v>
      </c>
      <c r="D25" s="422">
        <v>0</v>
      </c>
      <c r="E25" s="422">
        <v>4844.9480000000003</v>
      </c>
      <c r="F25" s="422">
        <v>27675.43</v>
      </c>
      <c r="G25" s="422">
        <v>0</v>
      </c>
      <c r="H25" s="422">
        <v>0</v>
      </c>
      <c r="I25" s="422">
        <v>0</v>
      </c>
      <c r="J25" s="422">
        <v>1286.3130000000001</v>
      </c>
      <c r="K25" s="422">
        <v>0</v>
      </c>
      <c r="L25" s="422">
        <v>8264.4269999999997</v>
      </c>
      <c r="M25" s="422">
        <v>0</v>
      </c>
      <c r="N25" s="422">
        <v>143.233</v>
      </c>
      <c r="O25" s="422">
        <v>10831.495000000001</v>
      </c>
      <c r="P25" s="422">
        <v>0</v>
      </c>
      <c r="Q25" s="422">
        <v>0</v>
      </c>
      <c r="R25" s="422">
        <v>20301.553</v>
      </c>
      <c r="S25" s="422">
        <v>657.8</v>
      </c>
      <c r="T25" s="433">
        <f>SUM(C25:S25)</f>
        <v>78930.727000000014</v>
      </c>
      <c r="U25" s="449"/>
      <c r="V25" s="79"/>
      <c r="W25" s="78"/>
      <c r="X25" s="78"/>
      <c r="Y25" s="78"/>
      <c r="Z25" s="78"/>
      <c r="AA25" s="78"/>
      <c r="AB25" s="450" t="s">
        <v>277</v>
      </c>
      <c r="AC25" s="78"/>
      <c r="AD25" s="72"/>
      <c r="AE25" s="72"/>
      <c r="AF25" s="72"/>
      <c r="AG25" s="72"/>
      <c r="AH25" s="72"/>
      <c r="AI25" s="72"/>
      <c r="AJ25" s="72"/>
      <c r="AK25" s="72"/>
      <c r="AL25" s="72"/>
    </row>
    <row r="26" spans="1:38" ht="15">
      <c r="A26" s="448" t="s">
        <v>278</v>
      </c>
      <c r="B26" s="214">
        <v>209</v>
      </c>
      <c r="C26" s="418">
        <v>2790.54</v>
      </c>
      <c r="D26" s="418">
        <v>5150.3999999999996</v>
      </c>
      <c r="E26" s="418">
        <v>33209.78</v>
      </c>
      <c r="F26" s="418">
        <v>84434.95</v>
      </c>
      <c r="G26" s="418">
        <v>2689.97</v>
      </c>
      <c r="H26" s="418">
        <v>284.13</v>
      </c>
      <c r="I26" s="418">
        <v>41409.19</v>
      </c>
      <c r="J26" s="418">
        <v>20233.11</v>
      </c>
      <c r="K26" s="418">
        <v>5061.47</v>
      </c>
      <c r="L26" s="418">
        <v>7507.03</v>
      </c>
      <c r="M26" s="418">
        <v>4575.79</v>
      </c>
      <c r="N26" s="418">
        <v>6269.84</v>
      </c>
      <c r="O26" s="418">
        <v>3530.39</v>
      </c>
      <c r="P26" s="418">
        <v>5973.81</v>
      </c>
      <c r="Q26" s="418">
        <v>2119.21</v>
      </c>
      <c r="R26" s="418">
        <v>3428.41</v>
      </c>
      <c r="S26" s="418">
        <v>1075.07</v>
      </c>
      <c r="T26" s="451">
        <f>SUM(C26:S26)</f>
        <v>229743.09000000003</v>
      </c>
      <c r="U26" s="452">
        <f>U24-T26</f>
        <v>78930.725999999966</v>
      </c>
      <c r="V26" s="79"/>
      <c r="W26" s="78"/>
      <c r="X26" s="78"/>
      <c r="Y26" s="78"/>
      <c r="Z26" s="78"/>
      <c r="AA26" s="78"/>
      <c r="AB26" s="78"/>
    </row>
    <row r="27" spans="1:38" ht="15.75" thickBot="1">
      <c r="A27" s="453" t="s">
        <v>279</v>
      </c>
      <c r="B27" s="229">
        <v>210</v>
      </c>
      <c r="C27" s="454">
        <f>SUM(C24:C26)</f>
        <v>12640.468000000001</v>
      </c>
      <c r="D27" s="454">
        <f t="shared" ref="D27:S27" si="3">SUM(D24:D26)</f>
        <v>5270.6849999999995</v>
      </c>
      <c r="E27" s="454">
        <f t="shared" si="3"/>
        <v>46450.947999999997</v>
      </c>
      <c r="F27" s="454">
        <f t="shared" si="3"/>
        <v>162299.72599999997</v>
      </c>
      <c r="G27" s="454">
        <f t="shared" si="3"/>
        <v>3415.6319999999996</v>
      </c>
      <c r="H27" s="454">
        <f t="shared" si="3"/>
        <v>292.09699999999998</v>
      </c>
      <c r="I27" s="454">
        <f t="shared" si="3"/>
        <v>60909.843000000001</v>
      </c>
      <c r="J27" s="454">
        <f t="shared" si="3"/>
        <v>22750.914000000001</v>
      </c>
      <c r="K27" s="454">
        <f t="shared" si="3"/>
        <v>8002.7650000000003</v>
      </c>
      <c r="L27" s="454">
        <f t="shared" si="3"/>
        <v>23136.702000000001</v>
      </c>
      <c r="M27" s="454">
        <f t="shared" si="3"/>
        <v>4613.6859999999997</v>
      </c>
      <c r="N27" s="454">
        <f t="shared" si="3"/>
        <v>10355.975</v>
      </c>
      <c r="O27" s="454">
        <f t="shared" si="3"/>
        <v>16603.18</v>
      </c>
      <c r="P27" s="454">
        <f t="shared" si="3"/>
        <v>11209.842000000001</v>
      </c>
      <c r="Q27" s="454">
        <f t="shared" si="3"/>
        <v>2205.7139999999999</v>
      </c>
      <c r="R27" s="454">
        <f t="shared" si="3"/>
        <v>34381.808000000005</v>
      </c>
      <c r="S27" s="454">
        <f t="shared" si="3"/>
        <v>2157.7969999999996</v>
      </c>
      <c r="T27" s="455">
        <f>SUM(T24:T26)</f>
        <v>426697.78200000001</v>
      </c>
      <c r="U27" s="113"/>
      <c r="V27" s="79"/>
      <c r="W27" s="78"/>
      <c r="X27" s="78"/>
      <c r="Y27" s="78"/>
      <c r="Z27" s="78"/>
      <c r="AA27" s="78"/>
      <c r="AB27" s="78"/>
    </row>
    <row r="28" spans="1:38" ht="15.75" thickTop="1">
      <c r="A28" s="456"/>
      <c r="B28" s="457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458"/>
      <c r="U28" s="459"/>
      <c r="V28" s="207"/>
      <c r="W28" s="207"/>
      <c r="X28" s="207"/>
      <c r="Y28" s="207"/>
      <c r="Z28" s="207"/>
      <c r="AA28" s="207"/>
      <c r="AB28" s="207"/>
      <c r="AC28" s="72"/>
      <c r="AL28" s="75"/>
    </row>
    <row r="29" spans="1:38" ht="15">
      <c r="A29" s="456"/>
      <c r="B29" s="457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458"/>
      <c r="U29" s="459"/>
      <c r="V29" s="207"/>
      <c r="W29" s="207"/>
      <c r="X29" s="207"/>
      <c r="Y29" s="207"/>
      <c r="Z29" s="207"/>
      <c r="AA29" s="207"/>
      <c r="AB29" s="207"/>
      <c r="AC29" s="72"/>
      <c r="AL29" s="75"/>
    </row>
    <row r="30" spans="1:38" s="77" customFormat="1" ht="15">
      <c r="A30" s="456"/>
      <c r="B30" s="457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460"/>
      <c r="V30" s="215"/>
      <c r="W30" s="215"/>
      <c r="X30" s="215"/>
      <c r="Y30" s="215"/>
      <c r="Z30" s="215"/>
      <c r="AA30" s="215"/>
      <c r="AB30" s="215"/>
      <c r="AC30" s="447"/>
      <c r="AD30" s="447"/>
      <c r="AE30" s="447"/>
      <c r="AF30" s="447"/>
      <c r="AG30" s="447"/>
      <c r="AH30" s="447"/>
      <c r="AI30" s="447"/>
      <c r="AJ30" s="447"/>
      <c r="AK30" s="447"/>
    </row>
    <row r="31" spans="1:38" s="121" customFormat="1" ht="15">
      <c r="A31" s="461"/>
      <c r="B31" s="417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60"/>
      <c r="V31" s="462"/>
      <c r="W31" s="462"/>
      <c r="X31" s="462"/>
      <c r="Y31" s="462"/>
      <c r="Z31" s="462"/>
      <c r="AA31" s="462"/>
      <c r="AB31" s="462"/>
      <c r="AC31" s="447"/>
      <c r="AD31" s="447"/>
      <c r="AE31" s="447"/>
      <c r="AF31" s="447"/>
      <c r="AG31" s="447"/>
      <c r="AH31" s="447"/>
      <c r="AI31" s="447"/>
      <c r="AJ31" s="447"/>
      <c r="AK31" s="447"/>
    </row>
    <row r="32" spans="1:38" s="121" customFormat="1" ht="15">
      <c r="A32" s="461"/>
      <c r="B32" s="417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63"/>
      <c r="V32" s="461"/>
      <c r="W32" s="461"/>
      <c r="X32" s="461"/>
      <c r="Y32" s="461"/>
      <c r="Z32" s="215"/>
      <c r="AA32" s="461"/>
      <c r="AB32" s="461"/>
      <c r="AC32" s="447"/>
      <c r="AD32" s="447"/>
      <c r="AE32" s="447"/>
      <c r="AF32" s="447"/>
      <c r="AG32" s="447"/>
      <c r="AH32" s="447"/>
      <c r="AI32" s="447"/>
      <c r="AJ32" s="447"/>
      <c r="AK32" s="447"/>
    </row>
    <row r="33" spans="1:38">
      <c r="A33" s="456"/>
      <c r="B33" s="456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5"/>
      <c r="V33" s="456"/>
      <c r="W33" s="456"/>
      <c r="X33" s="456"/>
      <c r="Y33" s="456"/>
      <c r="Z33" s="456"/>
      <c r="AA33" s="456"/>
      <c r="AB33" s="456"/>
      <c r="AC33" s="72"/>
      <c r="AL33" s="75"/>
    </row>
    <row r="34" spans="1:38" ht="14.25" customHeight="1">
      <c r="A34" s="553"/>
      <c r="B34" s="456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6"/>
      <c r="V34" s="456"/>
      <c r="W34" s="456"/>
      <c r="X34" s="456"/>
      <c r="Y34" s="456"/>
      <c r="Z34" s="456"/>
      <c r="AA34" s="456"/>
      <c r="AB34" s="456"/>
      <c r="AC34" s="72"/>
      <c r="AL34" s="75"/>
    </row>
    <row r="35" spans="1:38">
      <c r="A35" s="553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67"/>
      <c r="M35" s="456"/>
      <c r="N35" s="456"/>
      <c r="O35" s="456"/>
      <c r="P35" s="456"/>
      <c r="Q35" s="456"/>
      <c r="R35" s="456"/>
      <c r="S35" s="456"/>
      <c r="T35" s="461"/>
      <c r="U35" s="456"/>
      <c r="V35" s="456"/>
      <c r="W35" s="456"/>
      <c r="X35" s="456"/>
      <c r="Y35" s="456"/>
      <c r="Z35" s="456"/>
      <c r="AA35" s="456"/>
      <c r="AB35" s="456"/>
      <c r="AC35" s="72"/>
      <c r="AL35" s="75"/>
    </row>
    <row r="36" spans="1:38" ht="15">
      <c r="A36" s="468"/>
      <c r="B36" s="31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61"/>
      <c r="U36" s="456"/>
      <c r="V36" s="456"/>
      <c r="W36" s="456"/>
      <c r="X36" s="456"/>
      <c r="Y36" s="456"/>
      <c r="Z36" s="456"/>
      <c r="AA36" s="456"/>
      <c r="AB36" s="456"/>
      <c r="AC36" s="72"/>
      <c r="AL36" s="75"/>
    </row>
    <row r="37" spans="1:38" s="80" customFormat="1" ht="15">
      <c r="A37" s="469"/>
      <c r="B37" s="31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61"/>
      <c r="U37" s="456"/>
      <c r="V37" s="456"/>
      <c r="W37" s="456"/>
      <c r="X37" s="456"/>
      <c r="Y37" s="456"/>
      <c r="Z37" s="456"/>
      <c r="AA37" s="456"/>
      <c r="AB37" s="456"/>
      <c r="AC37" s="72"/>
      <c r="AD37" s="72"/>
      <c r="AE37" s="72"/>
      <c r="AF37" s="72"/>
      <c r="AG37" s="72"/>
      <c r="AH37" s="72"/>
      <c r="AI37" s="72"/>
      <c r="AJ37" s="72"/>
      <c r="AK37" s="72"/>
    </row>
    <row r="38" spans="1:38" ht="15">
      <c r="A38" s="417"/>
      <c r="B38" s="31"/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61"/>
      <c r="U38" s="456"/>
      <c r="V38" s="456"/>
      <c r="W38" s="456"/>
      <c r="X38" s="456"/>
      <c r="Y38" s="456"/>
      <c r="Z38" s="456"/>
      <c r="AA38" s="456"/>
      <c r="AB38" s="456"/>
      <c r="AC38" s="72"/>
      <c r="AL38" s="75"/>
    </row>
    <row r="39" spans="1:38" s="72" customFormat="1">
      <c r="T39" s="447"/>
    </row>
    <row r="40" spans="1:38" s="72" customFormat="1">
      <c r="T40" s="447"/>
    </row>
    <row r="41" spans="1:38" s="72" customFormat="1">
      <c r="T41" s="447"/>
    </row>
    <row r="42" spans="1:38" s="72" customFormat="1">
      <c r="T42" s="447"/>
    </row>
    <row r="43" spans="1:38" s="72" customFormat="1">
      <c r="T43" s="447"/>
    </row>
    <row r="44" spans="1:38" s="72" customFormat="1">
      <c r="T44" s="447"/>
    </row>
    <row r="45" spans="1:38" s="72" customFormat="1">
      <c r="T45" s="447"/>
    </row>
    <row r="46" spans="1:38" s="72" customFormat="1">
      <c r="T46" s="447"/>
    </row>
    <row r="47" spans="1:38" s="72" customFormat="1">
      <c r="T47" s="447"/>
    </row>
    <row r="48" spans="1:38" s="72" customFormat="1">
      <c r="T48" s="447"/>
    </row>
    <row r="49" spans="20:20" s="72" customFormat="1">
      <c r="T49" s="447"/>
    </row>
    <row r="50" spans="20:20" s="72" customFormat="1">
      <c r="T50" s="447"/>
    </row>
    <row r="51" spans="20:20" s="72" customFormat="1">
      <c r="T51" s="447"/>
    </row>
    <row r="52" spans="20:20" s="72" customFormat="1">
      <c r="T52" s="447"/>
    </row>
    <row r="53" spans="20:20" s="72" customFormat="1">
      <c r="T53" s="447"/>
    </row>
    <row r="54" spans="20:20" s="72" customFormat="1">
      <c r="T54" s="447"/>
    </row>
    <row r="55" spans="20:20" s="72" customFormat="1">
      <c r="T55" s="447"/>
    </row>
    <row r="56" spans="20:20" s="72" customFormat="1">
      <c r="T56" s="447"/>
    </row>
    <row r="57" spans="20:20" s="72" customFormat="1">
      <c r="T57" s="447"/>
    </row>
    <row r="58" spans="20:20" s="72" customFormat="1">
      <c r="T58" s="447"/>
    </row>
    <row r="59" spans="20:20" s="72" customFormat="1">
      <c r="T59" s="447"/>
    </row>
    <row r="60" spans="20:20" s="72" customFormat="1">
      <c r="T60" s="447"/>
    </row>
    <row r="61" spans="20:20" s="72" customFormat="1">
      <c r="T61" s="447"/>
    </row>
    <row r="62" spans="20:20" s="72" customFormat="1">
      <c r="T62" s="447"/>
    </row>
    <row r="63" spans="20:20" s="72" customFormat="1">
      <c r="T63" s="447"/>
    </row>
    <row r="64" spans="20:20" s="72" customFormat="1">
      <c r="T64" s="447"/>
    </row>
    <row r="65" spans="20:20" s="72" customFormat="1">
      <c r="T65" s="447"/>
    </row>
    <row r="66" spans="20:20" s="72" customFormat="1">
      <c r="T66" s="447"/>
    </row>
    <row r="67" spans="20:20" s="72" customFormat="1">
      <c r="T67" s="447"/>
    </row>
    <row r="68" spans="20:20" s="72" customFormat="1">
      <c r="T68" s="447"/>
    </row>
    <row r="69" spans="20:20" s="72" customFormat="1">
      <c r="T69" s="447"/>
    </row>
    <row r="70" spans="20:20" s="72" customFormat="1">
      <c r="T70" s="447"/>
    </row>
    <row r="71" spans="20:20" s="72" customFormat="1">
      <c r="T71" s="447"/>
    </row>
    <row r="72" spans="20:20" s="72" customFormat="1">
      <c r="T72" s="447"/>
    </row>
    <row r="73" spans="20:20" s="72" customFormat="1">
      <c r="T73" s="447"/>
    </row>
    <row r="74" spans="20:20" s="72" customFormat="1">
      <c r="T74" s="447"/>
    </row>
    <row r="75" spans="20:20" s="72" customFormat="1">
      <c r="T75" s="447"/>
    </row>
    <row r="76" spans="20:20" s="72" customFormat="1">
      <c r="T76" s="447"/>
    </row>
    <row r="77" spans="20:20" s="72" customFormat="1">
      <c r="T77" s="447"/>
    </row>
    <row r="78" spans="20:20" s="72" customFormat="1">
      <c r="T78" s="447"/>
    </row>
    <row r="79" spans="20:20" s="72" customFormat="1">
      <c r="T79" s="447"/>
    </row>
    <row r="80" spans="20:20" s="72" customFormat="1">
      <c r="T80" s="447"/>
    </row>
    <row r="81" spans="20:20" s="72" customFormat="1">
      <c r="T81" s="447"/>
    </row>
    <row r="82" spans="20:20" s="72" customFormat="1">
      <c r="T82" s="447"/>
    </row>
    <row r="83" spans="20:20" s="72" customFormat="1">
      <c r="T83" s="447"/>
    </row>
    <row r="84" spans="20:20" s="72" customFormat="1">
      <c r="T84" s="447"/>
    </row>
    <row r="85" spans="20:20" s="72" customFormat="1">
      <c r="T85" s="447"/>
    </row>
    <row r="86" spans="20:20" s="72" customFormat="1">
      <c r="T86" s="447"/>
    </row>
    <row r="87" spans="20:20" s="72" customFormat="1">
      <c r="T87" s="447"/>
    </row>
    <row r="88" spans="20:20" s="72" customFormat="1">
      <c r="T88" s="447"/>
    </row>
    <row r="89" spans="20:20" s="72" customFormat="1">
      <c r="T89" s="447"/>
    </row>
    <row r="90" spans="20:20" s="72" customFormat="1">
      <c r="T90" s="447"/>
    </row>
    <row r="91" spans="20:20" s="72" customFormat="1">
      <c r="T91" s="447"/>
    </row>
    <row r="92" spans="20:20" s="72" customFormat="1">
      <c r="T92" s="447"/>
    </row>
    <row r="93" spans="20:20" s="72" customFormat="1">
      <c r="T93" s="447"/>
    </row>
    <row r="94" spans="20:20" s="72" customFormat="1">
      <c r="T94" s="447"/>
    </row>
    <row r="95" spans="20:20" s="72" customFormat="1">
      <c r="T95" s="447"/>
    </row>
    <row r="96" spans="20:20" s="72" customFormat="1">
      <c r="T96" s="447"/>
    </row>
    <row r="97" spans="20:20" s="72" customFormat="1">
      <c r="T97" s="447"/>
    </row>
    <row r="98" spans="20:20" s="72" customFormat="1">
      <c r="T98" s="447"/>
    </row>
    <row r="99" spans="20:20" s="72" customFormat="1">
      <c r="T99" s="447"/>
    </row>
    <row r="100" spans="20:20" s="72" customFormat="1">
      <c r="T100" s="447"/>
    </row>
    <row r="101" spans="20:20" s="72" customFormat="1">
      <c r="T101" s="447"/>
    </row>
    <row r="102" spans="20:20" s="72" customFormat="1">
      <c r="T102" s="447"/>
    </row>
    <row r="103" spans="20:20" s="72" customFormat="1">
      <c r="T103" s="447"/>
    </row>
    <row r="104" spans="20:20" s="72" customFormat="1">
      <c r="T104" s="447"/>
    </row>
    <row r="105" spans="20:20" s="72" customFormat="1">
      <c r="T105" s="447"/>
    </row>
    <row r="106" spans="20:20" s="72" customFormat="1">
      <c r="T106" s="447"/>
    </row>
    <row r="107" spans="20:20" s="72" customFormat="1">
      <c r="T107" s="447"/>
    </row>
    <row r="108" spans="20:20" s="72" customFormat="1">
      <c r="T108" s="447"/>
    </row>
    <row r="109" spans="20:20" s="72" customFormat="1">
      <c r="T109" s="447"/>
    </row>
    <row r="110" spans="20:20" s="72" customFormat="1">
      <c r="T110" s="447"/>
    </row>
    <row r="111" spans="20:20" s="72" customFormat="1">
      <c r="T111" s="447"/>
    </row>
    <row r="112" spans="20:20" s="72" customFormat="1">
      <c r="T112" s="447"/>
    </row>
    <row r="113" spans="20:20" s="72" customFormat="1">
      <c r="T113" s="447"/>
    </row>
    <row r="114" spans="20:20" s="72" customFormat="1">
      <c r="T114" s="447"/>
    </row>
    <row r="115" spans="20:20" s="72" customFormat="1">
      <c r="T115" s="447"/>
    </row>
    <row r="116" spans="20:20" s="72" customFormat="1">
      <c r="T116" s="447"/>
    </row>
    <row r="117" spans="20:20" s="72" customFormat="1">
      <c r="T117" s="447"/>
    </row>
    <row r="118" spans="20:20" s="72" customFormat="1">
      <c r="T118" s="447"/>
    </row>
    <row r="119" spans="20:20" s="72" customFormat="1">
      <c r="T119" s="447"/>
    </row>
    <row r="120" spans="20:20" s="72" customFormat="1">
      <c r="T120" s="447"/>
    </row>
    <row r="121" spans="20:20" s="72" customFormat="1">
      <c r="T121" s="447"/>
    </row>
    <row r="122" spans="20:20" s="72" customFormat="1">
      <c r="T122" s="447"/>
    </row>
    <row r="123" spans="20:20" s="72" customFormat="1">
      <c r="T123" s="447"/>
    </row>
    <row r="124" spans="20:20" s="72" customFormat="1">
      <c r="T124" s="447"/>
    </row>
    <row r="125" spans="20:20" s="72" customFormat="1">
      <c r="T125" s="447"/>
    </row>
    <row r="126" spans="20:20" s="72" customFormat="1">
      <c r="T126" s="447"/>
    </row>
    <row r="127" spans="20:20" s="72" customFormat="1">
      <c r="T127" s="447"/>
    </row>
    <row r="128" spans="20:20" s="72" customFormat="1">
      <c r="T128" s="447"/>
    </row>
    <row r="129" spans="20:20" s="72" customFormat="1">
      <c r="T129" s="447"/>
    </row>
    <row r="130" spans="20:20" s="72" customFormat="1">
      <c r="T130" s="447"/>
    </row>
    <row r="131" spans="20:20" s="72" customFormat="1">
      <c r="T131" s="447"/>
    </row>
    <row r="132" spans="20:20" s="72" customFormat="1">
      <c r="T132" s="447"/>
    </row>
    <row r="133" spans="20:20" s="72" customFormat="1">
      <c r="T133" s="447"/>
    </row>
    <row r="134" spans="20:20" s="72" customFormat="1">
      <c r="T134" s="447"/>
    </row>
    <row r="135" spans="20:20" s="72" customFormat="1">
      <c r="T135" s="447"/>
    </row>
    <row r="136" spans="20:20" s="72" customFormat="1">
      <c r="T136" s="447"/>
    </row>
    <row r="137" spans="20:20" s="72" customFormat="1">
      <c r="T137" s="447"/>
    </row>
    <row r="138" spans="20:20" s="72" customFormat="1">
      <c r="T138" s="447"/>
    </row>
    <row r="139" spans="20:20" s="72" customFormat="1">
      <c r="T139" s="447"/>
    </row>
    <row r="140" spans="20:20" s="72" customFormat="1">
      <c r="T140" s="447"/>
    </row>
    <row r="141" spans="20:20" s="72" customFormat="1">
      <c r="T141" s="447"/>
    </row>
    <row r="142" spans="20:20" s="72" customFormat="1">
      <c r="T142" s="447"/>
    </row>
    <row r="143" spans="20:20" s="72" customFormat="1">
      <c r="T143" s="447"/>
    </row>
    <row r="144" spans="20:20" s="72" customFormat="1">
      <c r="T144" s="447"/>
    </row>
    <row r="145" spans="20:20" s="72" customFormat="1">
      <c r="T145" s="447"/>
    </row>
    <row r="146" spans="20:20" s="72" customFormat="1">
      <c r="T146" s="447"/>
    </row>
    <row r="147" spans="20:20" s="72" customFormat="1">
      <c r="T147" s="447"/>
    </row>
    <row r="148" spans="20:20" s="72" customFormat="1">
      <c r="T148" s="447"/>
    </row>
    <row r="149" spans="20:20" s="72" customFormat="1">
      <c r="T149" s="447"/>
    </row>
    <row r="150" spans="20:20" s="72" customFormat="1">
      <c r="T150" s="447"/>
    </row>
    <row r="151" spans="20:20" s="72" customFormat="1">
      <c r="T151" s="447"/>
    </row>
    <row r="152" spans="20:20" s="72" customFormat="1">
      <c r="T152" s="447"/>
    </row>
    <row r="153" spans="20:20" s="72" customFormat="1">
      <c r="T153" s="447"/>
    </row>
    <row r="154" spans="20:20" s="72" customFormat="1">
      <c r="T154" s="447"/>
    </row>
    <row r="155" spans="20:20" s="72" customFormat="1">
      <c r="T155" s="447"/>
    </row>
    <row r="156" spans="20:20" s="72" customFormat="1">
      <c r="T156" s="447"/>
    </row>
    <row r="157" spans="20:20" s="72" customFormat="1">
      <c r="T157" s="447"/>
    </row>
    <row r="158" spans="20:20" s="72" customFormat="1">
      <c r="T158" s="447"/>
    </row>
    <row r="159" spans="20:20" s="72" customFormat="1">
      <c r="T159" s="447"/>
    </row>
    <row r="160" spans="20:20" s="72" customFormat="1">
      <c r="T160" s="447"/>
    </row>
    <row r="161" spans="20:20" s="72" customFormat="1">
      <c r="T161" s="447"/>
    </row>
    <row r="162" spans="20:20" s="72" customFormat="1">
      <c r="T162" s="447"/>
    </row>
    <row r="163" spans="20:20" s="72" customFormat="1">
      <c r="T163" s="447"/>
    </row>
    <row r="164" spans="20:20" s="72" customFormat="1">
      <c r="T164" s="447"/>
    </row>
    <row r="165" spans="20:20" s="72" customFormat="1">
      <c r="T165" s="447"/>
    </row>
    <row r="166" spans="20:20" s="72" customFormat="1">
      <c r="T166" s="447"/>
    </row>
    <row r="167" spans="20:20" s="72" customFormat="1">
      <c r="T167" s="447"/>
    </row>
    <row r="168" spans="20:20" s="72" customFormat="1">
      <c r="T168" s="447"/>
    </row>
    <row r="169" spans="20:20" s="72" customFormat="1">
      <c r="T169" s="447"/>
    </row>
    <row r="170" spans="20:20" s="72" customFormat="1">
      <c r="T170" s="447"/>
    </row>
    <row r="171" spans="20:20" s="72" customFormat="1">
      <c r="T171" s="447"/>
    </row>
    <row r="172" spans="20:20" s="72" customFormat="1">
      <c r="T172" s="447"/>
    </row>
    <row r="173" spans="20:20" s="72" customFormat="1">
      <c r="T173" s="447"/>
    </row>
    <row r="174" spans="20:20" s="72" customFormat="1">
      <c r="T174" s="447"/>
    </row>
    <row r="175" spans="20:20" s="72" customFormat="1">
      <c r="T175" s="447"/>
    </row>
    <row r="176" spans="20:20" s="72" customFormat="1">
      <c r="T176" s="447"/>
    </row>
    <row r="177" spans="20:20" s="72" customFormat="1">
      <c r="T177" s="447"/>
    </row>
    <row r="178" spans="20:20" s="72" customFormat="1">
      <c r="T178" s="447"/>
    </row>
    <row r="179" spans="20:20" s="72" customFormat="1">
      <c r="T179" s="447"/>
    </row>
    <row r="180" spans="20:20" s="72" customFormat="1">
      <c r="T180" s="447"/>
    </row>
    <row r="181" spans="20:20" s="72" customFormat="1">
      <c r="T181" s="447"/>
    </row>
    <row r="182" spans="20:20" s="72" customFormat="1">
      <c r="T182" s="447"/>
    </row>
    <row r="183" spans="20:20" s="72" customFormat="1">
      <c r="T183" s="447"/>
    </row>
    <row r="184" spans="20:20" s="72" customFormat="1">
      <c r="T184" s="447"/>
    </row>
    <row r="185" spans="20:20" s="72" customFormat="1">
      <c r="T185" s="447"/>
    </row>
    <row r="186" spans="20:20" s="72" customFormat="1">
      <c r="T186" s="447"/>
    </row>
    <row r="187" spans="20:20" s="72" customFormat="1">
      <c r="T187" s="447"/>
    </row>
    <row r="188" spans="20:20" s="72" customFormat="1">
      <c r="T188" s="447"/>
    </row>
    <row r="189" spans="20:20" s="72" customFormat="1">
      <c r="T189" s="447"/>
    </row>
    <row r="190" spans="20:20" s="72" customFormat="1">
      <c r="T190" s="447"/>
    </row>
    <row r="191" spans="20:20" s="72" customFormat="1">
      <c r="T191" s="447"/>
    </row>
    <row r="192" spans="20:20" s="72" customFormat="1">
      <c r="T192" s="447"/>
    </row>
    <row r="193" spans="20:20" s="72" customFormat="1">
      <c r="T193" s="447"/>
    </row>
    <row r="194" spans="20:20" s="72" customFormat="1">
      <c r="T194" s="447"/>
    </row>
    <row r="195" spans="20:20" s="72" customFormat="1">
      <c r="T195" s="447"/>
    </row>
    <row r="196" spans="20:20" s="72" customFormat="1">
      <c r="T196" s="447"/>
    </row>
    <row r="197" spans="20:20" s="72" customFormat="1">
      <c r="T197" s="447"/>
    </row>
    <row r="198" spans="20:20" s="72" customFormat="1">
      <c r="T198" s="447"/>
    </row>
    <row r="199" spans="20:20" s="72" customFormat="1">
      <c r="T199" s="447"/>
    </row>
    <row r="200" spans="20:20" s="72" customFormat="1">
      <c r="T200" s="447"/>
    </row>
    <row r="201" spans="20:20" s="72" customFormat="1">
      <c r="T201" s="447"/>
    </row>
    <row r="202" spans="20:20" s="72" customFormat="1">
      <c r="T202" s="447"/>
    </row>
    <row r="203" spans="20:20" s="72" customFormat="1">
      <c r="T203" s="447"/>
    </row>
    <row r="204" spans="20:20" s="72" customFormat="1">
      <c r="T204" s="447"/>
    </row>
    <row r="205" spans="20:20" s="72" customFormat="1">
      <c r="T205" s="447"/>
    </row>
    <row r="206" spans="20:20" s="72" customFormat="1">
      <c r="T206" s="447"/>
    </row>
    <row r="207" spans="20:20" s="72" customFormat="1">
      <c r="T207" s="447"/>
    </row>
    <row r="208" spans="20:20" s="72" customFormat="1">
      <c r="T208" s="447"/>
    </row>
    <row r="209" spans="20:20" s="72" customFormat="1">
      <c r="T209" s="447"/>
    </row>
    <row r="210" spans="20:20" s="72" customFormat="1">
      <c r="T210" s="447"/>
    </row>
    <row r="211" spans="20:20" s="72" customFormat="1">
      <c r="T211" s="447"/>
    </row>
    <row r="212" spans="20:20" s="72" customFormat="1">
      <c r="T212" s="447"/>
    </row>
    <row r="213" spans="20:20" s="72" customFormat="1">
      <c r="T213" s="447"/>
    </row>
    <row r="214" spans="20:20" s="72" customFormat="1">
      <c r="T214" s="447"/>
    </row>
    <row r="215" spans="20:20" s="72" customFormat="1">
      <c r="T215" s="447"/>
    </row>
    <row r="216" spans="20:20" s="72" customFormat="1">
      <c r="T216" s="447"/>
    </row>
    <row r="217" spans="20:20" s="72" customFormat="1">
      <c r="T217" s="447"/>
    </row>
    <row r="218" spans="20:20" s="72" customFormat="1">
      <c r="T218" s="447"/>
    </row>
    <row r="219" spans="20:20" s="72" customFormat="1">
      <c r="T219" s="447"/>
    </row>
    <row r="220" spans="20:20" s="72" customFormat="1">
      <c r="T220" s="447"/>
    </row>
    <row r="221" spans="20:20" s="72" customFormat="1">
      <c r="T221" s="447"/>
    </row>
    <row r="222" spans="20:20" s="72" customFormat="1">
      <c r="T222" s="447"/>
    </row>
    <row r="223" spans="20:20" s="72" customFormat="1">
      <c r="T223" s="447"/>
    </row>
    <row r="224" spans="20:20" s="72" customFormat="1">
      <c r="T224" s="447"/>
    </row>
    <row r="225" spans="20:20" s="72" customFormat="1">
      <c r="T225" s="447"/>
    </row>
    <row r="226" spans="20:20" s="72" customFormat="1">
      <c r="T226" s="447"/>
    </row>
    <row r="227" spans="20:20" s="72" customFormat="1">
      <c r="T227" s="447"/>
    </row>
    <row r="228" spans="20:20" s="72" customFormat="1">
      <c r="T228" s="447"/>
    </row>
    <row r="229" spans="20:20" s="72" customFormat="1">
      <c r="T229" s="447"/>
    </row>
    <row r="230" spans="20:20" s="72" customFormat="1">
      <c r="T230" s="447"/>
    </row>
    <row r="231" spans="20:20" s="72" customFormat="1">
      <c r="T231" s="447"/>
    </row>
    <row r="232" spans="20:20" s="72" customFormat="1">
      <c r="T232" s="447"/>
    </row>
    <row r="233" spans="20:20" s="72" customFormat="1">
      <c r="T233" s="447"/>
    </row>
    <row r="234" spans="20:20" s="72" customFormat="1">
      <c r="T234" s="447"/>
    </row>
    <row r="235" spans="20:20" s="72" customFormat="1">
      <c r="T235" s="447"/>
    </row>
    <row r="236" spans="20:20" s="72" customFormat="1">
      <c r="T236" s="447"/>
    </row>
    <row r="237" spans="20:20" s="72" customFormat="1">
      <c r="T237" s="447"/>
    </row>
    <row r="238" spans="20:20" s="72" customFormat="1">
      <c r="T238" s="447"/>
    </row>
    <row r="239" spans="20:20" s="72" customFormat="1">
      <c r="T239" s="447"/>
    </row>
    <row r="240" spans="20:20" s="72" customFormat="1">
      <c r="T240" s="447"/>
    </row>
    <row r="241" spans="20:20" s="72" customFormat="1">
      <c r="T241" s="447"/>
    </row>
    <row r="242" spans="20:20" s="72" customFormat="1">
      <c r="T242" s="447"/>
    </row>
    <row r="243" spans="20:20" s="72" customFormat="1">
      <c r="T243" s="447"/>
    </row>
    <row r="244" spans="20:20" s="72" customFormat="1">
      <c r="T244" s="447"/>
    </row>
    <row r="245" spans="20:20" s="72" customFormat="1">
      <c r="T245" s="447"/>
    </row>
    <row r="246" spans="20:20" s="72" customFormat="1">
      <c r="T246" s="447"/>
    </row>
    <row r="247" spans="20:20" s="72" customFormat="1">
      <c r="T247" s="447"/>
    </row>
    <row r="248" spans="20:20" s="72" customFormat="1">
      <c r="T248" s="447"/>
    </row>
    <row r="249" spans="20:20" s="72" customFormat="1">
      <c r="T249" s="447"/>
    </row>
    <row r="250" spans="20:20" s="72" customFormat="1">
      <c r="T250" s="447"/>
    </row>
    <row r="251" spans="20:20" s="72" customFormat="1">
      <c r="T251" s="447"/>
    </row>
    <row r="252" spans="20:20" s="72" customFormat="1">
      <c r="T252" s="447"/>
    </row>
    <row r="253" spans="20:20" s="72" customFormat="1">
      <c r="T253" s="447"/>
    </row>
    <row r="254" spans="20:20" s="72" customFormat="1">
      <c r="T254" s="447"/>
    </row>
    <row r="255" spans="20:20" s="72" customFormat="1">
      <c r="T255" s="447"/>
    </row>
    <row r="256" spans="20:20" s="72" customFormat="1">
      <c r="T256" s="447"/>
    </row>
    <row r="257" spans="20:20" s="72" customFormat="1">
      <c r="T257" s="447"/>
    </row>
    <row r="258" spans="20:20" s="72" customFormat="1">
      <c r="T258" s="447"/>
    </row>
    <row r="259" spans="20:20" s="72" customFormat="1">
      <c r="T259" s="447"/>
    </row>
    <row r="260" spans="20:20" s="72" customFormat="1">
      <c r="T260" s="447"/>
    </row>
    <row r="261" spans="20:20" s="72" customFormat="1">
      <c r="T261" s="447"/>
    </row>
    <row r="262" spans="20:20" s="72" customFormat="1">
      <c r="T262" s="447"/>
    </row>
    <row r="263" spans="20:20" s="72" customFormat="1">
      <c r="T263" s="447"/>
    </row>
    <row r="264" spans="20:20" s="72" customFormat="1">
      <c r="T264" s="447"/>
    </row>
    <row r="265" spans="20:20" s="72" customFormat="1">
      <c r="T265" s="447"/>
    </row>
    <row r="266" spans="20:20" s="72" customFormat="1">
      <c r="T266" s="447"/>
    </row>
    <row r="267" spans="20:20" s="72" customFormat="1">
      <c r="T267" s="447"/>
    </row>
    <row r="268" spans="20:20" s="72" customFormat="1">
      <c r="T268" s="447"/>
    </row>
    <row r="269" spans="20:20" s="72" customFormat="1">
      <c r="T269" s="447"/>
    </row>
    <row r="270" spans="20:20" s="72" customFormat="1">
      <c r="T270" s="447"/>
    </row>
    <row r="271" spans="20:20" s="72" customFormat="1">
      <c r="T271" s="447"/>
    </row>
    <row r="272" spans="20:20" s="72" customFormat="1">
      <c r="T272" s="447"/>
    </row>
    <row r="273" spans="20:20" s="72" customFormat="1">
      <c r="T273" s="447"/>
    </row>
    <row r="274" spans="20:20" s="72" customFormat="1">
      <c r="T274" s="447"/>
    </row>
    <row r="275" spans="20:20" s="72" customFormat="1">
      <c r="T275" s="447"/>
    </row>
    <row r="276" spans="20:20" s="72" customFormat="1">
      <c r="T276" s="447"/>
    </row>
    <row r="277" spans="20:20" s="72" customFormat="1">
      <c r="T277" s="447"/>
    </row>
    <row r="278" spans="20:20" s="72" customFormat="1">
      <c r="T278" s="447"/>
    </row>
    <row r="279" spans="20:20" s="72" customFormat="1">
      <c r="T279" s="447"/>
    </row>
    <row r="280" spans="20:20" s="72" customFormat="1">
      <c r="T280" s="447"/>
    </row>
    <row r="281" spans="20:20" s="72" customFormat="1">
      <c r="T281" s="447"/>
    </row>
    <row r="282" spans="20:20" s="72" customFormat="1">
      <c r="T282" s="447"/>
    </row>
    <row r="283" spans="20:20" s="72" customFormat="1">
      <c r="T283" s="447"/>
    </row>
    <row r="284" spans="20:20" s="72" customFormat="1">
      <c r="T284" s="447"/>
    </row>
    <row r="285" spans="20:20" s="72" customFormat="1">
      <c r="T285" s="447"/>
    </row>
    <row r="286" spans="20:20" s="72" customFormat="1">
      <c r="T286" s="447"/>
    </row>
    <row r="287" spans="20:20" s="72" customFormat="1">
      <c r="T287" s="447"/>
    </row>
    <row r="288" spans="20:20" s="72" customFormat="1">
      <c r="T288" s="447"/>
    </row>
    <row r="289" spans="20:20" s="72" customFormat="1">
      <c r="T289" s="447"/>
    </row>
    <row r="290" spans="20:20" s="72" customFormat="1">
      <c r="T290" s="447"/>
    </row>
    <row r="291" spans="20:20" s="72" customFormat="1">
      <c r="T291" s="447"/>
    </row>
    <row r="292" spans="20:20" s="72" customFormat="1">
      <c r="T292" s="447"/>
    </row>
    <row r="293" spans="20:20" s="72" customFormat="1">
      <c r="T293" s="447"/>
    </row>
    <row r="294" spans="20:20" s="72" customFormat="1">
      <c r="T294" s="447"/>
    </row>
    <row r="295" spans="20:20" s="72" customFormat="1">
      <c r="T295" s="447"/>
    </row>
    <row r="296" spans="20:20" s="72" customFormat="1">
      <c r="T296" s="447"/>
    </row>
    <row r="297" spans="20:20" s="72" customFormat="1">
      <c r="T297" s="447"/>
    </row>
    <row r="298" spans="20:20" s="72" customFormat="1">
      <c r="T298" s="447"/>
    </row>
    <row r="299" spans="20:20" s="72" customFormat="1">
      <c r="T299" s="447"/>
    </row>
    <row r="300" spans="20:20" s="72" customFormat="1">
      <c r="T300" s="447"/>
    </row>
    <row r="301" spans="20:20" s="72" customFormat="1">
      <c r="T301" s="447"/>
    </row>
    <row r="302" spans="20:20" s="72" customFormat="1">
      <c r="T302" s="447"/>
    </row>
    <row r="303" spans="20:20" s="72" customFormat="1">
      <c r="T303" s="447"/>
    </row>
    <row r="304" spans="20:20" s="72" customFormat="1">
      <c r="T304" s="447"/>
    </row>
    <row r="305" spans="20:20" s="72" customFormat="1">
      <c r="T305" s="447"/>
    </row>
    <row r="306" spans="20:20" s="72" customFormat="1">
      <c r="T306" s="447"/>
    </row>
    <row r="307" spans="20:20" s="72" customFormat="1">
      <c r="T307" s="447"/>
    </row>
    <row r="308" spans="20:20" s="72" customFormat="1">
      <c r="T308" s="447"/>
    </row>
    <row r="309" spans="20:20" s="72" customFormat="1">
      <c r="T309" s="447"/>
    </row>
    <row r="310" spans="20:20" s="72" customFormat="1">
      <c r="T310" s="447"/>
    </row>
    <row r="311" spans="20:20" s="72" customFormat="1">
      <c r="T311" s="447"/>
    </row>
    <row r="312" spans="20:20" s="72" customFormat="1">
      <c r="T312" s="447"/>
    </row>
    <row r="313" spans="20:20" s="72" customFormat="1">
      <c r="T313" s="447"/>
    </row>
    <row r="314" spans="20:20" s="72" customFormat="1">
      <c r="T314" s="447"/>
    </row>
    <row r="315" spans="20:20" s="72" customFormat="1">
      <c r="T315" s="447"/>
    </row>
    <row r="316" spans="20:20" s="72" customFormat="1">
      <c r="T316" s="447"/>
    </row>
    <row r="317" spans="20:20" s="72" customFormat="1">
      <c r="T317" s="447"/>
    </row>
    <row r="318" spans="20:20" s="72" customFormat="1">
      <c r="T318" s="447"/>
    </row>
    <row r="319" spans="20:20" s="72" customFormat="1">
      <c r="T319" s="447"/>
    </row>
    <row r="320" spans="20:20" s="72" customFormat="1">
      <c r="T320" s="447"/>
    </row>
    <row r="321" spans="20:20" s="72" customFormat="1">
      <c r="T321" s="447"/>
    </row>
    <row r="322" spans="20:20" s="72" customFormat="1">
      <c r="T322" s="447"/>
    </row>
    <row r="323" spans="20:20" s="72" customFormat="1">
      <c r="T323" s="447"/>
    </row>
    <row r="324" spans="20:20" s="72" customFormat="1">
      <c r="T324" s="447"/>
    </row>
    <row r="325" spans="20:20" s="72" customFormat="1">
      <c r="T325" s="447"/>
    </row>
    <row r="326" spans="20:20" s="72" customFormat="1">
      <c r="T326" s="447"/>
    </row>
    <row r="327" spans="20:20" s="72" customFormat="1">
      <c r="T327" s="447"/>
    </row>
    <row r="328" spans="20:20" s="72" customFormat="1">
      <c r="T328" s="447"/>
    </row>
    <row r="329" spans="20:20" s="72" customFormat="1">
      <c r="T329" s="447"/>
    </row>
    <row r="330" spans="20:20" s="72" customFormat="1">
      <c r="T330" s="447"/>
    </row>
    <row r="331" spans="20:20" s="72" customFormat="1">
      <c r="T331" s="447"/>
    </row>
    <row r="332" spans="20:20" s="72" customFormat="1">
      <c r="T332" s="447"/>
    </row>
    <row r="333" spans="20:20" s="72" customFormat="1">
      <c r="T333" s="447"/>
    </row>
  </sheetData>
  <mergeCells count="2">
    <mergeCell ref="Y4:AA4"/>
    <mergeCell ref="A34:A35"/>
  </mergeCells>
  <pageMargins left="0.75" right="0.75" top="1" bottom="1" header="0.5" footer="0.5"/>
  <pageSetup paperSize="9" scale="7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2"/>
  <sheetViews>
    <sheetView view="pageBreakPreview" topLeftCell="B1" zoomScale="85" zoomScaleNormal="100" zoomScaleSheetLayoutView="85" workbookViewId="0">
      <pane xSplit="1" topLeftCell="C1" activePane="topRight" state="frozen"/>
      <selection activeCell="B100" sqref="B100"/>
      <selection pane="topRight" activeCell="F117" sqref="F117"/>
    </sheetView>
  </sheetViews>
  <sheetFormatPr defaultRowHeight="15"/>
  <cols>
    <col min="1" max="1" width="3.28515625" style="138" hidden="1" customWidth="1"/>
    <col min="2" max="2" width="32.5703125" style="36" customWidth="1"/>
    <col min="3" max="3" width="5.7109375" style="138" bestFit="1" customWidth="1"/>
    <col min="4" max="4" width="10.85546875" style="161" bestFit="1" customWidth="1"/>
    <col min="5" max="6" width="9.7109375" style="36" bestFit="1" customWidth="1"/>
    <col min="7" max="7" width="10.5703125" style="36" bestFit="1" customWidth="1"/>
    <col min="8" max="8" width="8.85546875" style="36" bestFit="1" customWidth="1"/>
    <col min="9" max="9" width="10.85546875" style="161" bestFit="1" customWidth="1"/>
    <col min="10" max="10" width="11" style="36" bestFit="1" customWidth="1"/>
    <col min="11" max="11" width="11" style="161" customWidth="1"/>
    <col min="12" max="12" width="11" style="36" bestFit="1" customWidth="1"/>
    <col min="13" max="13" width="9.7109375" style="36" bestFit="1" customWidth="1"/>
    <col min="14" max="14" width="11.5703125" style="161" bestFit="1" customWidth="1"/>
    <col min="15" max="15" width="8.85546875" style="36" bestFit="1" customWidth="1"/>
    <col min="16" max="16" width="10.5703125" style="36" bestFit="1" customWidth="1"/>
    <col min="17" max="17" width="11" style="36" bestFit="1" customWidth="1"/>
    <col min="18" max="18" width="9.7109375" style="36" bestFit="1" customWidth="1"/>
    <col min="19" max="21" width="11" style="36" bestFit="1" customWidth="1"/>
    <col min="22" max="22" width="12" style="36" bestFit="1" customWidth="1"/>
    <col min="23" max="23" width="11" style="36" bestFit="1" customWidth="1"/>
    <col min="24" max="24" width="11" style="161" customWidth="1"/>
    <col min="25" max="25" width="9.7109375" style="36" bestFit="1" customWidth="1"/>
    <col min="26" max="26" width="9.7109375" style="161" customWidth="1"/>
    <col min="27" max="27" width="8.85546875" style="36" bestFit="1" customWidth="1"/>
    <col min="28" max="28" width="11.28515625" style="161" bestFit="1" customWidth="1"/>
    <col min="29" max="29" width="11" style="36" bestFit="1" customWidth="1"/>
    <col min="30" max="30" width="11.85546875" style="161" bestFit="1" customWidth="1"/>
    <col min="31" max="31" width="12" style="36" bestFit="1" customWidth="1"/>
    <col min="32" max="32" width="12" style="161" customWidth="1"/>
    <col min="33" max="33" width="11" style="36" bestFit="1" customWidth="1"/>
    <col min="34" max="34" width="11" style="161" customWidth="1"/>
    <col min="35" max="35" width="11" style="36" bestFit="1" customWidth="1"/>
    <col min="36" max="36" width="9.7109375" style="36" bestFit="1" customWidth="1"/>
    <col min="37" max="37" width="10.5703125" style="36" bestFit="1" customWidth="1"/>
    <col min="38" max="38" width="9.7109375" style="36" bestFit="1" customWidth="1"/>
    <col min="39" max="39" width="9.7109375" style="161" customWidth="1"/>
    <col min="40" max="40" width="9.7109375" style="36" bestFit="1" customWidth="1"/>
    <col min="41" max="41" width="10.85546875" style="161" bestFit="1" customWidth="1"/>
    <col min="42" max="42" width="11" style="36" bestFit="1" customWidth="1"/>
    <col min="43" max="43" width="11" style="161" customWidth="1"/>
    <col min="44" max="44" width="11" style="36" bestFit="1" customWidth="1"/>
    <col min="45" max="45" width="11" style="161" customWidth="1"/>
    <col min="46" max="46" width="11" style="36" bestFit="1" customWidth="1"/>
    <col min="47" max="47" width="11" style="161" customWidth="1"/>
    <col min="48" max="48" width="9.7109375" style="36" bestFit="1" customWidth="1"/>
    <col min="49" max="49" width="9.7109375" style="161" customWidth="1"/>
    <col min="50" max="50" width="9.7109375" style="36" bestFit="1" customWidth="1"/>
    <col min="51" max="51" width="9.7109375" style="161" customWidth="1"/>
    <col min="52" max="52" width="9.7109375" style="36" bestFit="1" customWidth="1"/>
    <col min="53" max="53" width="12.5703125" style="36" bestFit="1" customWidth="1"/>
    <col min="54" max="54" width="11.5703125" style="36" bestFit="1" customWidth="1"/>
    <col min="55" max="55" width="10.85546875" style="36" bestFit="1" customWidth="1"/>
    <col min="56" max="56" width="11.85546875" style="36" bestFit="1" customWidth="1"/>
    <col min="57" max="57" width="12.5703125" style="36" bestFit="1" customWidth="1"/>
    <col min="58" max="58" width="10.5703125" style="36" bestFit="1" customWidth="1"/>
    <col min="59" max="59" width="11.85546875" style="36" bestFit="1" customWidth="1"/>
    <col min="60" max="60" width="12.85546875" style="36" bestFit="1" customWidth="1"/>
    <col min="61" max="62" width="10.5703125" style="36" bestFit="1" customWidth="1"/>
    <col min="63" max="63" width="12.5703125" style="36" bestFit="1" customWidth="1"/>
    <col min="64" max="64" width="12.85546875" style="36" bestFit="1" customWidth="1"/>
    <col min="65" max="16384" width="9.140625" style="38"/>
  </cols>
  <sheetData>
    <row r="1" spans="1:64" ht="38.25" hidden="1">
      <c r="A1" s="137" t="s">
        <v>44</v>
      </c>
      <c r="BB1" s="37" t="s">
        <v>45</v>
      </c>
      <c r="BC1" s="37" t="s">
        <v>46</v>
      </c>
      <c r="BD1" s="37" t="s">
        <v>47</v>
      </c>
      <c r="BE1" s="37" t="s">
        <v>48</v>
      </c>
      <c r="BF1" s="37" t="s">
        <v>49</v>
      </c>
      <c r="BG1" s="37"/>
      <c r="BH1" s="37"/>
      <c r="BI1" s="37" t="s">
        <v>50</v>
      </c>
      <c r="BJ1" s="37" t="s">
        <v>51</v>
      </c>
    </row>
    <row r="2" spans="1:64" hidden="1">
      <c r="BB2" s="36">
        <f>-BB10</f>
        <v>-46164.10170333834</v>
      </c>
    </row>
    <row r="3" spans="1:64" hidden="1">
      <c r="A3" s="537" t="s">
        <v>52</v>
      </c>
      <c r="B3" s="538"/>
      <c r="C3" s="132"/>
      <c r="D3" s="147"/>
      <c r="E3" s="39">
        <v>1</v>
      </c>
      <c r="F3" s="39">
        <v>2</v>
      </c>
      <c r="G3" s="39">
        <v>3</v>
      </c>
      <c r="H3" s="39">
        <v>4</v>
      </c>
      <c r="I3" s="148"/>
      <c r="J3" s="39">
        <v>5</v>
      </c>
      <c r="K3" s="148"/>
      <c r="L3" s="39">
        <v>6</v>
      </c>
      <c r="M3" s="39">
        <v>7</v>
      </c>
      <c r="N3" s="148"/>
      <c r="O3" s="39">
        <v>8</v>
      </c>
      <c r="P3" s="39">
        <v>9</v>
      </c>
      <c r="Q3" s="39">
        <v>10</v>
      </c>
      <c r="R3" s="39">
        <v>11</v>
      </c>
      <c r="S3" s="39">
        <v>12</v>
      </c>
      <c r="T3" s="39">
        <v>13</v>
      </c>
      <c r="U3" s="39">
        <v>14</v>
      </c>
      <c r="V3" s="39">
        <v>15</v>
      </c>
      <c r="W3" s="39">
        <v>16</v>
      </c>
      <c r="X3" s="148"/>
      <c r="Y3" s="39">
        <v>17</v>
      </c>
      <c r="Z3" s="148"/>
      <c r="AA3" s="39">
        <v>18</v>
      </c>
      <c r="AB3" s="148"/>
      <c r="AC3" s="39">
        <v>19</v>
      </c>
      <c r="AD3" s="148"/>
      <c r="AE3" s="39">
        <v>20</v>
      </c>
      <c r="AF3" s="148"/>
      <c r="AG3" s="39">
        <v>21</v>
      </c>
      <c r="AH3" s="148"/>
      <c r="AI3" s="39">
        <v>22</v>
      </c>
      <c r="AJ3" s="39">
        <v>23</v>
      </c>
      <c r="AK3" s="39">
        <v>24</v>
      </c>
      <c r="AL3" s="39">
        <v>25</v>
      </c>
      <c r="AM3" s="148"/>
      <c r="AN3" s="39">
        <v>26</v>
      </c>
      <c r="AO3" s="148"/>
      <c r="AP3" s="39">
        <v>27</v>
      </c>
      <c r="AQ3" s="148"/>
      <c r="AR3" s="39">
        <v>28</v>
      </c>
      <c r="AS3" s="148"/>
      <c r="AT3" s="39">
        <v>29</v>
      </c>
      <c r="AU3" s="148"/>
      <c r="AV3" s="39">
        <v>30</v>
      </c>
      <c r="AW3" s="148"/>
      <c r="AX3" s="39">
        <v>31</v>
      </c>
      <c r="AY3" s="148"/>
      <c r="AZ3" s="39">
        <v>32</v>
      </c>
      <c r="BA3" s="40">
        <v>180</v>
      </c>
      <c r="BB3" s="41">
        <v>301</v>
      </c>
      <c r="BC3" s="41">
        <v>302</v>
      </c>
      <c r="BD3" s="41">
        <v>303</v>
      </c>
      <c r="BE3" s="41">
        <v>304</v>
      </c>
      <c r="BF3" s="41">
        <v>305</v>
      </c>
      <c r="BG3" s="40">
        <v>309</v>
      </c>
      <c r="BH3" s="40">
        <v>310</v>
      </c>
      <c r="BI3" s="41">
        <v>409</v>
      </c>
      <c r="BJ3" s="41">
        <v>509</v>
      </c>
      <c r="BK3" s="40">
        <v>600</v>
      </c>
      <c r="BL3" s="40">
        <v>700</v>
      </c>
    </row>
    <row r="4" spans="1:64" hidden="1">
      <c r="A4" s="139">
        <v>1</v>
      </c>
      <c r="B4" s="43" t="s">
        <v>0</v>
      </c>
      <c r="C4" s="153"/>
      <c r="D4" s="162"/>
      <c r="E4" s="42">
        <v>5995.2015613131571</v>
      </c>
      <c r="F4" s="42">
        <v>0</v>
      </c>
      <c r="G4" s="42">
        <v>11154.027462205086</v>
      </c>
      <c r="H4" s="42">
        <v>0</v>
      </c>
      <c r="I4" s="170"/>
      <c r="J4" s="42">
        <v>1511.2267885392016</v>
      </c>
      <c r="K4" s="170"/>
      <c r="L4" s="42">
        <v>0</v>
      </c>
      <c r="M4" s="42">
        <v>0</v>
      </c>
      <c r="N4" s="170"/>
      <c r="O4" s="42">
        <v>5005.6476659790251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170"/>
      <c r="Y4" s="42">
        <v>0</v>
      </c>
      <c r="Z4" s="170"/>
      <c r="AA4" s="42">
        <v>0</v>
      </c>
      <c r="AB4" s="170"/>
      <c r="AC4" s="42">
        <v>0</v>
      </c>
      <c r="AD4" s="170"/>
      <c r="AE4" s="42">
        <v>0</v>
      </c>
      <c r="AF4" s="170"/>
      <c r="AG4" s="42">
        <v>312950.07311032363</v>
      </c>
      <c r="AH4" s="170"/>
      <c r="AI4" s="42">
        <v>0</v>
      </c>
      <c r="AJ4" s="42">
        <v>0</v>
      </c>
      <c r="AK4" s="42">
        <v>0</v>
      </c>
      <c r="AL4" s="42">
        <v>0</v>
      </c>
      <c r="AM4" s="170"/>
      <c r="AN4" s="42">
        <v>0</v>
      </c>
      <c r="AO4" s="170"/>
      <c r="AP4" s="42">
        <v>0</v>
      </c>
      <c r="AQ4" s="170"/>
      <c r="AR4" s="42">
        <v>0</v>
      </c>
      <c r="AS4" s="170"/>
      <c r="AT4" s="42">
        <v>0</v>
      </c>
      <c r="AU4" s="170"/>
      <c r="AV4" s="42">
        <v>0</v>
      </c>
      <c r="AW4" s="170"/>
      <c r="AX4" s="42">
        <v>0</v>
      </c>
      <c r="AY4" s="170"/>
      <c r="AZ4" s="42">
        <v>0</v>
      </c>
      <c r="BA4" s="44">
        <f t="shared" ref="BA4:BA35" si="0">SUM(E4:AZ4)</f>
        <v>336616.1765883601</v>
      </c>
      <c r="BB4" s="42">
        <v>2723426.3734782301</v>
      </c>
      <c r="BC4" s="42">
        <v>0</v>
      </c>
      <c r="BD4" s="42">
        <v>0</v>
      </c>
      <c r="BE4" s="42">
        <v>0</v>
      </c>
      <c r="BF4" s="42">
        <v>2561.1733204278898</v>
      </c>
      <c r="BG4" s="44">
        <f>SUM(BB4:BF4)</f>
        <v>2725987.5467986581</v>
      </c>
      <c r="BH4" s="44">
        <f>+BA4+BG4</f>
        <v>3062603.7233870183</v>
      </c>
      <c r="BI4" s="42">
        <v>2793471.0926196883</v>
      </c>
      <c r="BJ4" s="42">
        <v>22899.333569518283</v>
      </c>
      <c r="BK4" s="45">
        <f>+E43</f>
        <v>246233.29719781189</v>
      </c>
      <c r="BL4" s="44">
        <f>SUM(BI4:BK4)</f>
        <v>3062603.7233870183</v>
      </c>
    </row>
    <row r="5" spans="1:64" hidden="1">
      <c r="A5" s="139">
        <v>2</v>
      </c>
      <c r="B5" s="43" t="s">
        <v>53</v>
      </c>
      <c r="C5" s="153"/>
      <c r="D5" s="162"/>
      <c r="E5" s="42">
        <v>0</v>
      </c>
      <c r="F5" s="42">
        <v>544.29871130927461</v>
      </c>
      <c r="G5" s="42">
        <v>0</v>
      </c>
      <c r="H5" s="42">
        <v>0</v>
      </c>
      <c r="I5" s="170"/>
      <c r="J5" s="42">
        <v>0</v>
      </c>
      <c r="K5" s="170"/>
      <c r="L5" s="42">
        <v>0</v>
      </c>
      <c r="M5" s="42">
        <v>0</v>
      </c>
      <c r="N5" s="170"/>
      <c r="O5" s="42">
        <v>1403.9315905470485</v>
      </c>
      <c r="P5" s="42">
        <v>0</v>
      </c>
      <c r="Q5" s="42">
        <v>308350.63649032108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170"/>
      <c r="Y5" s="42">
        <v>0</v>
      </c>
      <c r="Z5" s="170"/>
      <c r="AA5" s="42">
        <v>0</v>
      </c>
      <c r="AB5" s="170"/>
      <c r="AC5" s="42">
        <v>0</v>
      </c>
      <c r="AD5" s="170"/>
      <c r="AE5" s="42">
        <v>0</v>
      </c>
      <c r="AF5" s="170"/>
      <c r="AG5" s="42">
        <v>25863.642405811868</v>
      </c>
      <c r="AH5" s="170"/>
      <c r="AI5" s="42">
        <v>0</v>
      </c>
      <c r="AJ5" s="42">
        <v>0</v>
      </c>
      <c r="AK5" s="42">
        <v>0</v>
      </c>
      <c r="AL5" s="42">
        <v>0</v>
      </c>
      <c r="AM5" s="170"/>
      <c r="AN5" s="42">
        <v>0</v>
      </c>
      <c r="AO5" s="170"/>
      <c r="AP5" s="42">
        <v>0</v>
      </c>
      <c r="AQ5" s="170"/>
      <c r="AR5" s="42">
        <v>0</v>
      </c>
      <c r="AS5" s="170"/>
      <c r="AT5" s="42">
        <v>609.1124589215226</v>
      </c>
      <c r="AU5" s="170"/>
      <c r="AV5" s="42">
        <v>0</v>
      </c>
      <c r="AW5" s="170"/>
      <c r="AX5" s="42">
        <v>0</v>
      </c>
      <c r="AY5" s="170"/>
      <c r="AZ5" s="42">
        <v>0</v>
      </c>
      <c r="BA5" s="44">
        <f t="shared" si="0"/>
        <v>336771.62165691075</v>
      </c>
      <c r="BB5" s="42">
        <v>98639.465467582006</v>
      </c>
      <c r="BC5" s="42">
        <v>0</v>
      </c>
      <c r="BD5" s="42">
        <v>0</v>
      </c>
      <c r="BE5" s="42">
        <v>0</v>
      </c>
      <c r="BF5" s="42">
        <v>0</v>
      </c>
      <c r="BG5" s="44">
        <f t="shared" ref="BG5:BG35" si="1">SUM(BB5:BF5)</f>
        <v>98639.465467582006</v>
      </c>
      <c r="BH5" s="44">
        <f t="shared" ref="BH5:BH35" si="2">+BA5+BG5</f>
        <v>435411.08712449274</v>
      </c>
      <c r="BI5" s="42">
        <v>188485.49136556243</v>
      </c>
      <c r="BJ5" s="42">
        <v>44211.307706969055</v>
      </c>
      <c r="BK5" s="45">
        <f>+F43</f>
        <v>202714.28805196122</v>
      </c>
      <c r="BL5" s="44">
        <f t="shared" ref="BL5:BL35" si="3">SUM(BI5:BK5)</f>
        <v>435411.08712449274</v>
      </c>
    </row>
    <row r="6" spans="1:64" hidden="1">
      <c r="A6" s="139">
        <v>3</v>
      </c>
      <c r="B6" s="43" t="s">
        <v>54</v>
      </c>
      <c r="C6" s="153"/>
      <c r="D6" s="162"/>
      <c r="E6" s="42">
        <v>11966.045220821779</v>
      </c>
      <c r="F6" s="42">
        <v>394.06501719242146</v>
      </c>
      <c r="G6" s="42">
        <v>5640.2161506781895</v>
      </c>
      <c r="H6" s="42">
        <v>0</v>
      </c>
      <c r="I6" s="170"/>
      <c r="J6" s="42">
        <v>229.64646376034273</v>
      </c>
      <c r="K6" s="170"/>
      <c r="L6" s="42">
        <v>0</v>
      </c>
      <c r="M6" s="42">
        <v>0</v>
      </c>
      <c r="N6" s="170"/>
      <c r="O6" s="42">
        <v>1163.2386657317775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170"/>
      <c r="Y6" s="42">
        <v>0</v>
      </c>
      <c r="Z6" s="170"/>
      <c r="AA6" s="42">
        <v>0</v>
      </c>
      <c r="AB6" s="170"/>
      <c r="AC6" s="42">
        <v>0</v>
      </c>
      <c r="AD6" s="170"/>
      <c r="AE6" s="42">
        <v>0</v>
      </c>
      <c r="AF6" s="170"/>
      <c r="AG6" s="42">
        <v>256050.05981753752</v>
      </c>
      <c r="AH6" s="170"/>
      <c r="AI6" s="42">
        <v>0</v>
      </c>
      <c r="AJ6" s="42">
        <v>0</v>
      </c>
      <c r="AK6" s="42">
        <v>0</v>
      </c>
      <c r="AL6" s="42">
        <v>0</v>
      </c>
      <c r="AM6" s="170"/>
      <c r="AN6" s="42">
        <v>0</v>
      </c>
      <c r="AO6" s="170"/>
      <c r="AP6" s="42">
        <v>0</v>
      </c>
      <c r="AQ6" s="170"/>
      <c r="AR6" s="42">
        <v>0</v>
      </c>
      <c r="AS6" s="170"/>
      <c r="AT6" s="42">
        <v>5369.1606937201614</v>
      </c>
      <c r="AU6" s="170"/>
      <c r="AV6" s="42">
        <v>0</v>
      </c>
      <c r="AW6" s="170"/>
      <c r="AX6" s="42">
        <v>0</v>
      </c>
      <c r="AY6" s="170"/>
      <c r="AZ6" s="42">
        <v>0</v>
      </c>
      <c r="BA6" s="44">
        <f t="shared" si="0"/>
        <v>280812.43202944216</v>
      </c>
      <c r="BB6" s="42">
        <v>2020044.3527171556</v>
      </c>
      <c r="BC6" s="42">
        <v>0</v>
      </c>
      <c r="BD6" s="42">
        <v>0</v>
      </c>
      <c r="BE6" s="42">
        <v>141919.52280825144</v>
      </c>
      <c r="BF6" s="42">
        <v>1290555.1429186501</v>
      </c>
      <c r="BG6" s="44">
        <f t="shared" si="1"/>
        <v>3452519.0184440571</v>
      </c>
      <c r="BH6" s="44">
        <f t="shared" si="2"/>
        <v>3733331.4504734995</v>
      </c>
      <c r="BI6" s="42">
        <v>1505721.6934496162</v>
      </c>
      <c r="BJ6" s="42">
        <v>371267.11033808067</v>
      </c>
      <c r="BK6" s="45">
        <f>+G43</f>
        <v>1856342.6466858026</v>
      </c>
      <c r="BL6" s="44">
        <f t="shared" si="3"/>
        <v>3733331.4504734995</v>
      </c>
    </row>
    <row r="7" spans="1:64" hidden="1">
      <c r="A7" s="139">
        <v>4</v>
      </c>
      <c r="B7" s="43" t="s">
        <v>1</v>
      </c>
      <c r="C7" s="153"/>
      <c r="D7" s="162"/>
      <c r="E7" s="42">
        <v>1033.0561450114578</v>
      </c>
      <c r="F7" s="42">
        <v>34.020537281298971</v>
      </c>
      <c r="G7" s="42">
        <v>10702.630763307996</v>
      </c>
      <c r="H7" s="42">
        <v>158.3632192915571</v>
      </c>
      <c r="I7" s="170"/>
      <c r="J7" s="42">
        <v>3145.9954532311845</v>
      </c>
      <c r="K7" s="170"/>
      <c r="L7" s="42">
        <v>0</v>
      </c>
      <c r="M7" s="42">
        <v>0</v>
      </c>
      <c r="N7" s="170"/>
      <c r="O7" s="42">
        <v>975.43861639227748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136590.25560363577</v>
      </c>
      <c r="W7" s="42">
        <v>0</v>
      </c>
      <c r="X7" s="170"/>
      <c r="Y7" s="42">
        <v>0</v>
      </c>
      <c r="Z7" s="170"/>
      <c r="AA7" s="42">
        <v>0</v>
      </c>
      <c r="AB7" s="170"/>
      <c r="AC7" s="42">
        <v>0</v>
      </c>
      <c r="AD7" s="170"/>
      <c r="AE7" s="42">
        <v>0</v>
      </c>
      <c r="AF7" s="170"/>
      <c r="AG7" s="42">
        <v>0</v>
      </c>
      <c r="AH7" s="170"/>
      <c r="AI7" s="42">
        <v>0</v>
      </c>
      <c r="AJ7" s="42">
        <v>0</v>
      </c>
      <c r="AK7" s="42">
        <v>0</v>
      </c>
      <c r="AL7" s="42">
        <v>0</v>
      </c>
      <c r="AM7" s="170"/>
      <c r="AN7" s="42">
        <v>0</v>
      </c>
      <c r="AO7" s="170"/>
      <c r="AP7" s="42">
        <v>0</v>
      </c>
      <c r="AQ7" s="170"/>
      <c r="AR7" s="42">
        <v>0</v>
      </c>
      <c r="AS7" s="170"/>
      <c r="AT7" s="42">
        <v>0</v>
      </c>
      <c r="AU7" s="170"/>
      <c r="AV7" s="42">
        <v>0</v>
      </c>
      <c r="AW7" s="170"/>
      <c r="AX7" s="42">
        <v>0</v>
      </c>
      <c r="AY7" s="170"/>
      <c r="AZ7" s="42">
        <v>0</v>
      </c>
      <c r="BA7" s="44">
        <f t="shared" si="0"/>
        <v>152639.76033815154</v>
      </c>
      <c r="BB7" s="42">
        <v>277328.86383010726</v>
      </c>
      <c r="BC7" s="42">
        <v>0</v>
      </c>
      <c r="BD7" s="42">
        <v>0</v>
      </c>
      <c r="BE7" s="42">
        <v>405.535152405318</v>
      </c>
      <c r="BF7" s="42">
        <v>758.88966989947085</v>
      </c>
      <c r="BG7" s="44">
        <f t="shared" si="1"/>
        <v>278493.28865241207</v>
      </c>
      <c r="BH7" s="44">
        <f t="shared" si="2"/>
        <v>431133.04899056361</v>
      </c>
      <c r="BI7" s="42">
        <v>376117.19053030567</v>
      </c>
      <c r="BJ7" s="42">
        <v>6890.3323670187419</v>
      </c>
      <c r="BK7" s="45">
        <f>+H43</f>
        <v>48125.526093239198</v>
      </c>
      <c r="BL7" s="44">
        <f t="shared" si="3"/>
        <v>431133.04899056361</v>
      </c>
    </row>
    <row r="8" spans="1:64" hidden="1">
      <c r="A8" s="139">
        <v>5</v>
      </c>
      <c r="B8" s="43" t="s">
        <v>4</v>
      </c>
      <c r="C8" s="153"/>
      <c r="D8" s="162"/>
      <c r="E8" s="42">
        <v>0</v>
      </c>
      <c r="F8" s="42">
        <v>0</v>
      </c>
      <c r="G8" s="42">
        <v>0</v>
      </c>
      <c r="H8" s="42">
        <v>0</v>
      </c>
      <c r="I8" s="170"/>
      <c r="J8" s="42">
        <v>12419.803485349787</v>
      </c>
      <c r="K8" s="170"/>
      <c r="L8" s="42">
        <v>0</v>
      </c>
      <c r="M8" s="42">
        <v>0</v>
      </c>
      <c r="N8" s="170"/>
      <c r="O8" s="42">
        <v>2346.157607230451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170"/>
      <c r="Y8" s="42">
        <v>0</v>
      </c>
      <c r="Z8" s="170"/>
      <c r="AA8" s="42">
        <v>0</v>
      </c>
      <c r="AB8" s="170"/>
      <c r="AC8" s="42">
        <v>0</v>
      </c>
      <c r="AD8" s="170"/>
      <c r="AE8" s="42">
        <v>0</v>
      </c>
      <c r="AF8" s="170"/>
      <c r="AG8" s="42">
        <v>113800.02658557224</v>
      </c>
      <c r="AH8" s="170"/>
      <c r="AI8" s="42">
        <v>0</v>
      </c>
      <c r="AJ8" s="42">
        <v>0</v>
      </c>
      <c r="AK8" s="42">
        <v>0</v>
      </c>
      <c r="AL8" s="42">
        <v>0</v>
      </c>
      <c r="AM8" s="170"/>
      <c r="AN8" s="42">
        <v>0</v>
      </c>
      <c r="AO8" s="170"/>
      <c r="AP8" s="42">
        <v>0</v>
      </c>
      <c r="AQ8" s="170"/>
      <c r="AR8" s="42">
        <v>0</v>
      </c>
      <c r="AS8" s="170"/>
      <c r="AT8" s="42">
        <v>0</v>
      </c>
      <c r="AU8" s="170"/>
      <c r="AV8" s="42">
        <v>0</v>
      </c>
      <c r="AW8" s="170"/>
      <c r="AX8" s="42">
        <v>0</v>
      </c>
      <c r="AY8" s="170"/>
      <c r="AZ8" s="42">
        <v>0</v>
      </c>
      <c r="BA8" s="44">
        <f t="shared" si="0"/>
        <v>128565.98767815248</v>
      </c>
      <c r="BB8" s="42">
        <v>410860.54636193707</v>
      </c>
      <c r="BC8" s="42">
        <v>0</v>
      </c>
      <c r="BD8" s="42">
        <v>0</v>
      </c>
      <c r="BE8" s="42">
        <v>0</v>
      </c>
      <c r="BF8" s="42">
        <v>2889186.3402920687</v>
      </c>
      <c r="BG8" s="44">
        <f t="shared" si="1"/>
        <v>3300046.8866540059</v>
      </c>
      <c r="BH8" s="44">
        <f t="shared" si="2"/>
        <v>3428612.8743321584</v>
      </c>
      <c r="BI8" s="42">
        <v>0</v>
      </c>
      <c r="BJ8" s="42">
        <v>833039.10781075107</v>
      </c>
      <c r="BK8" s="45">
        <f>+J43</f>
        <v>2595573.7665214073</v>
      </c>
      <c r="BL8" s="44">
        <f t="shared" si="3"/>
        <v>3428612.8743321584</v>
      </c>
    </row>
    <row r="9" spans="1:64" hidden="1">
      <c r="A9" s="139">
        <v>6</v>
      </c>
      <c r="B9" s="46" t="s">
        <v>55</v>
      </c>
      <c r="C9" s="154"/>
      <c r="D9" s="163"/>
      <c r="E9" s="42">
        <v>0</v>
      </c>
      <c r="F9" s="42">
        <v>0</v>
      </c>
      <c r="G9" s="42">
        <v>0</v>
      </c>
      <c r="H9" s="42">
        <v>0</v>
      </c>
      <c r="I9" s="170"/>
      <c r="J9" s="42">
        <v>0</v>
      </c>
      <c r="K9" s="170"/>
      <c r="L9" s="42">
        <v>0</v>
      </c>
      <c r="M9" s="42">
        <v>0</v>
      </c>
      <c r="N9" s="170"/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170"/>
      <c r="Y9" s="42">
        <v>78100.881352123033</v>
      </c>
      <c r="Z9" s="170"/>
      <c r="AA9" s="42">
        <v>0</v>
      </c>
      <c r="AB9" s="170"/>
      <c r="AC9" s="42">
        <v>0</v>
      </c>
      <c r="AD9" s="170"/>
      <c r="AE9" s="42">
        <v>0</v>
      </c>
      <c r="AF9" s="170"/>
      <c r="AG9" s="42">
        <v>0</v>
      </c>
      <c r="AH9" s="170"/>
      <c r="AI9" s="42">
        <v>0</v>
      </c>
      <c r="AJ9" s="42">
        <v>0</v>
      </c>
      <c r="AK9" s="42">
        <v>0</v>
      </c>
      <c r="AL9" s="42">
        <v>0</v>
      </c>
      <c r="AM9" s="170"/>
      <c r="AN9" s="42">
        <v>0</v>
      </c>
      <c r="AO9" s="170"/>
      <c r="AP9" s="42">
        <v>0</v>
      </c>
      <c r="AQ9" s="170"/>
      <c r="AR9" s="42">
        <v>0</v>
      </c>
      <c r="AS9" s="170"/>
      <c r="AT9" s="42">
        <v>0</v>
      </c>
      <c r="AU9" s="170"/>
      <c r="AV9" s="42">
        <v>0</v>
      </c>
      <c r="AW9" s="170"/>
      <c r="AX9" s="42">
        <v>0</v>
      </c>
      <c r="AY9" s="170"/>
      <c r="AZ9" s="42">
        <v>0</v>
      </c>
      <c r="BA9" s="44">
        <f t="shared" si="0"/>
        <v>78100.881352123033</v>
      </c>
      <c r="BB9" s="42">
        <v>0</v>
      </c>
      <c r="BC9" s="42">
        <v>0</v>
      </c>
      <c r="BD9" s="42">
        <v>0</v>
      </c>
      <c r="BE9" s="42">
        <v>0</v>
      </c>
      <c r="BF9" s="42">
        <v>10038195.665109076</v>
      </c>
      <c r="BG9" s="44">
        <f t="shared" si="1"/>
        <v>10038195.665109076</v>
      </c>
      <c r="BH9" s="44">
        <f t="shared" si="2"/>
        <v>10116296.546461198</v>
      </c>
      <c r="BI9" s="42">
        <v>0</v>
      </c>
      <c r="BJ9" s="42">
        <v>3062009.7508600196</v>
      </c>
      <c r="BK9" s="45">
        <f>+L43</f>
        <v>7054286.7956011789</v>
      </c>
      <c r="BL9" s="44">
        <f t="shared" si="3"/>
        <v>10116296.546461198</v>
      </c>
    </row>
    <row r="10" spans="1:64" hidden="1">
      <c r="A10" s="139">
        <v>7</v>
      </c>
      <c r="B10" s="46" t="s">
        <v>56</v>
      </c>
      <c r="C10" s="154"/>
      <c r="D10" s="163"/>
      <c r="E10" s="42">
        <v>0</v>
      </c>
      <c r="F10" s="42">
        <v>0</v>
      </c>
      <c r="G10" s="42">
        <v>0</v>
      </c>
      <c r="H10" s="42">
        <v>0</v>
      </c>
      <c r="I10" s="170"/>
      <c r="J10" s="42">
        <v>0</v>
      </c>
      <c r="K10" s="170"/>
      <c r="L10" s="42">
        <v>0</v>
      </c>
      <c r="M10" s="42">
        <v>0</v>
      </c>
      <c r="N10" s="170"/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68751.420640864424</v>
      </c>
      <c r="X10" s="170"/>
      <c r="Y10" s="42">
        <v>0</v>
      </c>
      <c r="Z10" s="170"/>
      <c r="AA10" s="42">
        <v>0</v>
      </c>
      <c r="AB10" s="170"/>
      <c r="AC10" s="42">
        <v>334515.1430106716</v>
      </c>
      <c r="AD10" s="170"/>
      <c r="AE10" s="42">
        <v>0</v>
      </c>
      <c r="AF10" s="170"/>
      <c r="AG10" s="42">
        <v>0</v>
      </c>
      <c r="AH10" s="170"/>
      <c r="AI10" s="42">
        <v>0</v>
      </c>
      <c r="AJ10" s="42">
        <v>0</v>
      </c>
      <c r="AK10" s="42">
        <v>0</v>
      </c>
      <c r="AL10" s="42">
        <v>0</v>
      </c>
      <c r="AM10" s="170"/>
      <c r="AN10" s="42">
        <v>0</v>
      </c>
      <c r="AO10" s="170"/>
      <c r="AP10" s="42">
        <v>0</v>
      </c>
      <c r="AQ10" s="170"/>
      <c r="AR10" s="42">
        <v>0</v>
      </c>
      <c r="AS10" s="170"/>
      <c r="AT10" s="42">
        <v>0</v>
      </c>
      <c r="AU10" s="170"/>
      <c r="AV10" s="42">
        <v>0</v>
      </c>
      <c r="AW10" s="170"/>
      <c r="AX10" s="42">
        <v>0</v>
      </c>
      <c r="AY10" s="170"/>
      <c r="AZ10" s="42">
        <v>0</v>
      </c>
      <c r="BA10" s="44">
        <f t="shared" si="0"/>
        <v>403266.56365153601</v>
      </c>
      <c r="BB10" s="42">
        <v>46164.10170333834</v>
      </c>
      <c r="BC10" s="42">
        <v>0</v>
      </c>
      <c r="BD10" s="42">
        <v>0</v>
      </c>
      <c r="BE10" s="42">
        <v>70266.246072621987</v>
      </c>
      <c r="BF10" s="42">
        <v>1065462.4992345639</v>
      </c>
      <c r="BG10" s="44">
        <f t="shared" si="1"/>
        <v>1181892.8470105242</v>
      </c>
      <c r="BH10" s="44">
        <f t="shared" si="2"/>
        <v>1585159.4106620601</v>
      </c>
      <c r="BI10" s="42">
        <v>277287.41799087758</v>
      </c>
      <c r="BJ10" s="42">
        <v>159389.56266004225</v>
      </c>
      <c r="BK10" s="45">
        <f>+M43</f>
        <v>1148482.4300111402</v>
      </c>
      <c r="BL10" s="44">
        <f t="shared" si="3"/>
        <v>1585159.4106620601</v>
      </c>
    </row>
    <row r="11" spans="1:64" hidden="1">
      <c r="A11" s="139">
        <v>8</v>
      </c>
      <c r="B11" s="46" t="s">
        <v>57</v>
      </c>
      <c r="C11" s="154"/>
      <c r="D11" s="163"/>
      <c r="E11" s="42">
        <v>0</v>
      </c>
      <c r="F11" s="42">
        <v>0</v>
      </c>
      <c r="G11" s="42">
        <v>1180256.7612536789</v>
      </c>
      <c r="H11" s="42">
        <v>2.1305550933582809</v>
      </c>
      <c r="I11" s="170"/>
      <c r="J11" s="42">
        <v>553.16154393426859</v>
      </c>
      <c r="K11" s="170"/>
      <c r="L11" s="42">
        <v>0</v>
      </c>
      <c r="M11" s="42">
        <v>0</v>
      </c>
      <c r="N11" s="170"/>
      <c r="O11" s="42">
        <v>41982.430222017203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170"/>
      <c r="Y11" s="42">
        <v>0</v>
      </c>
      <c r="Z11" s="170"/>
      <c r="AA11" s="42">
        <v>0</v>
      </c>
      <c r="AB11" s="170"/>
      <c r="AC11" s="42">
        <v>0</v>
      </c>
      <c r="AD11" s="170"/>
      <c r="AE11" s="42">
        <v>0</v>
      </c>
      <c r="AF11" s="170"/>
      <c r="AG11" s="42">
        <v>5774.9658531346486</v>
      </c>
      <c r="AH11" s="170"/>
      <c r="AI11" s="42">
        <v>0</v>
      </c>
      <c r="AJ11" s="42">
        <v>0</v>
      </c>
      <c r="AK11" s="42">
        <v>0</v>
      </c>
      <c r="AL11" s="42">
        <v>0</v>
      </c>
      <c r="AM11" s="170"/>
      <c r="AN11" s="42">
        <v>0</v>
      </c>
      <c r="AO11" s="170"/>
      <c r="AP11" s="42">
        <v>0</v>
      </c>
      <c r="AQ11" s="170"/>
      <c r="AR11" s="42">
        <v>0</v>
      </c>
      <c r="AS11" s="170"/>
      <c r="AT11" s="42">
        <v>703345.79077691888</v>
      </c>
      <c r="AU11" s="170"/>
      <c r="AV11" s="42">
        <v>3910.1659286166532</v>
      </c>
      <c r="AW11" s="170"/>
      <c r="AX11" s="42">
        <v>0</v>
      </c>
      <c r="AY11" s="170"/>
      <c r="AZ11" s="42">
        <v>0</v>
      </c>
      <c r="BA11" s="44">
        <f t="shared" si="0"/>
        <v>1935825.406133394</v>
      </c>
      <c r="BB11" s="42">
        <v>1901062.8844698395</v>
      </c>
      <c r="BC11" s="42">
        <v>0</v>
      </c>
      <c r="BD11" s="42">
        <v>0</v>
      </c>
      <c r="BE11" s="42">
        <v>-59994.855083762945</v>
      </c>
      <c r="BF11" s="42">
        <v>13141.678274161835</v>
      </c>
      <c r="BG11" s="44">
        <f t="shared" si="1"/>
        <v>1854209.7076602385</v>
      </c>
      <c r="BH11" s="44">
        <f t="shared" si="2"/>
        <v>3790035.1137936325</v>
      </c>
      <c r="BI11" s="42">
        <v>3575586.632106869</v>
      </c>
      <c r="BJ11" s="42">
        <v>9710.7730581167471</v>
      </c>
      <c r="BK11" s="45">
        <f>+O43</f>
        <v>204737.70862864645</v>
      </c>
      <c r="BL11" s="44">
        <f t="shared" si="3"/>
        <v>3790035.1137936325</v>
      </c>
    </row>
    <row r="12" spans="1:64" hidden="1">
      <c r="A12" s="139">
        <v>9</v>
      </c>
      <c r="B12" s="46" t="s">
        <v>58</v>
      </c>
      <c r="C12" s="154"/>
      <c r="D12" s="163"/>
      <c r="E12" s="42">
        <v>0</v>
      </c>
      <c r="F12" s="42">
        <v>0</v>
      </c>
      <c r="G12" s="42">
        <v>0</v>
      </c>
      <c r="H12" s="42">
        <v>0</v>
      </c>
      <c r="I12" s="170"/>
      <c r="J12" s="42">
        <v>0</v>
      </c>
      <c r="K12" s="170"/>
      <c r="L12" s="42">
        <v>0</v>
      </c>
      <c r="M12" s="42">
        <v>0</v>
      </c>
      <c r="N12" s="170"/>
      <c r="O12" s="42">
        <v>0</v>
      </c>
      <c r="P12" s="42">
        <v>398897.05757550732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322155.78528599569</v>
      </c>
      <c r="W12" s="42">
        <v>34375.710320432212</v>
      </c>
      <c r="X12" s="170"/>
      <c r="Y12" s="42">
        <v>0</v>
      </c>
      <c r="Z12" s="170"/>
      <c r="AA12" s="42">
        <v>0</v>
      </c>
      <c r="AB12" s="170"/>
      <c r="AC12" s="42">
        <v>0</v>
      </c>
      <c r="AD12" s="170"/>
      <c r="AE12" s="42">
        <v>0</v>
      </c>
      <c r="AF12" s="170"/>
      <c r="AG12" s="42">
        <v>0</v>
      </c>
      <c r="AH12" s="170"/>
      <c r="AI12" s="42">
        <v>0</v>
      </c>
      <c r="AJ12" s="42">
        <v>0</v>
      </c>
      <c r="AK12" s="42">
        <v>0</v>
      </c>
      <c r="AL12" s="42">
        <v>0</v>
      </c>
      <c r="AM12" s="170"/>
      <c r="AN12" s="42">
        <v>0</v>
      </c>
      <c r="AO12" s="170"/>
      <c r="AP12" s="42">
        <v>0</v>
      </c>
      <c r="AQ12" s="170"/>
      <c r="AR12" s="42">
        <v>0</v>
      </c>
      <c r="AS12" s="170"/>
      <c r="AT12" s="42">
        <v>71000.201649023118</v>
      </c>
      <c r="AU12" s="170"/>
      <c r="AV12" s="42">
        <v>0</v>
      </c>
      <c r="AW12" s="170"/>
      <c r="AX12" s="42">
        <v>0</v>
      </c>
      <c r="AY12" s="170"/>
      <c r="AZ12" s="42">
        <v>0</v>
      </c>
      <c r="BA12" s="44">
        <f t="shared" si="0"/>
        <v>826428.75483095832</v>
      </c>
      <c r="BB12" s="42">
        <v>3183540.3696099203</v>
      </c>
      <c r="BC12" s="42">
        <v>0</v>
      </c>
      <c r="BD12" s="42">
        <v>169106.76365717768</v>
      </c>
      <c r="BE12" s="42">
        <v>692903.00024530245</v>
      </c>
      <c r="BF12" s="42">
        <v>472387.24982811487</v>
      </c>
      <c r="BG12" s="44">
        <f t="shared" si="1"/>
        <v>4517937.3833405152</v>
      </c>
      <c r="BH12" s="44">
        <f t="shared" si="2"/>
        <v>5344366.1381714735</v>
      </c>
      <c r="BI12" s="42">
        <v>3543596.7202233737</v>
      </c>
      <c r="BJ12" s="42">
        <v>137564.27619545843</v>
      </c>
      <c r="BK12" s="45">
        <f>+P43</f>
        <v>1663205.1417526407</v>
      </c>
      <c r="BL12" s="44">
        <f t="shared" si="3"/>
        <v>5344366.1381714735</v>
      </c>
    </row>
    <row r="13" spans="1:64" hidden="1">
      <c r="A13" s="139">
        <v>10</v>
      </c>
      <c r="B13" s="46" t="s">
        <v>59</v>
      </c>
      <c r="C13" s="154"/>
      <c r="D13" s="163"/>
      <c r="E13" s="42">
        <v>6.4849285486573969</v>
      </c>
      <c r="F13" s="42">
        <v>112.6243410506504</v>
      </c>
      <c r="G13" s="42">
        <v>216.93139041069961</v>
      </c>
      <c r="H13" s="42">
        <v>4.3989783136543643</v>
      </c>
      <c r="I13" s="170"/>
      <c r="J13" s="42">
        <v>953.86543052921627</v>
      </c>
      <c r="K13" s="170"/>
      <c r="L13" s="42">
        <v>0</v>
      </c>
      <c r="M13" s="42">
        <v>0</v>
      </c>
      <c r="N13" s="170"/>
      <c r="O13" s="42">
        <v>0</v>
      </c>
      <c r="P13" s="42">
        <v>131678.59400451972</v>
      </c>
      <c r="Q13" s="42">
        <v>2416743.9545477862</v>
      </c>
      <c r="R13" s="42">
        <v>79147.686591655554</v>
      </c>
      <c r="S13" s="42">
        <v>668175.02646704786</v>
      </c>
      <c r="T13" s="42">
        <v>237072.33157052862</v>
      </c>
      <c r="U13" s="42">
        <v>162241.58504378292</v>
      </c>
      <c r="V13" s="42">
        <v>1073852.6176199855</v>
      </c>
      <c r="W13" s="42">
        <v>17187.855160216106</v>
      </c>
      <c r="X13" s="170"/>
      <c r="Y13" s="42">
        <v>0</v>
      </c>
      <c r="Z13" s="170"/>
      <c r="AA13" s="42">
        <v>0</v>
      </c>
      <c r="AB13" s="170"/>
      <c r="AC13" s="42">
        <v>0</v>
      </c>
      <c r="AD13" s="170"/>
      <c r="AE13" s="42">
        <v>0</v>
      </c>
      <c r="AF13" s="170"/>
      <c r="AG13" s="42">
        <v>46.199726825077192</v>
      </c>
      <c r="AH13" s="170"/>
      <c r="AI13" s="42">
        <v>2339.356384518253</v>
      </c>
      <c r="AJ13" s="42">
        <v>4325.0786068947818</v>
      </c>
      <c r="AK13" s="42">
        <v>14373.758083637143</v>
      </c>
      <c r="AL13" s="42">
        <v>0</v>
      </c>
      <c r="AM13" s="170"/>
      <c r="AN13" s="42">
        <v>0</v>
      </c>
      <c r="AO13" s="170"/>
      <c r="AP13" s="42">
        <v>0</v>
      </c>
      <c r="AQ13" s="170"/>
      <c r="AR13" s="42">
        <v>0</v>
      </c>
      <c r="AS13" s="170"/>
      <c r="AT13" s="42">
        <v>47855.251731336946</v>
      </c>
      <c r="AU13" s="170"/>
      <c r="AV13" s="42">
        <v>0</v>
      </c>
      <c r="AW13" s="170"/>
      <c r="AX13" s="42">
        <v>0</v>
      </c>
      <c r="AY13" s="170"/>
      <c r="AZ13" s="42">
        <v>0</v>
      </c>
      <c r="BA13" s="44">
        <f t="shared" si="0"/>
        <v>4856333.600607587</v>
      </c>
      <c r="BB13" s="42">
        <v>2371632.1004142389</v>
      </c>
      <c r="BC13" s="42">
        <v>0</v>
      </c>
      <c r="BD13" s="42">
        <v>113980.6163409296</v>
      </c>
      <c r="BE13" s="42">
        <v>-3158485.6073803524</v>
      </c>
      <c r="BF13" s="42">
        <v>3772037.2400878598</v>
      </c>
      <c r="BG13" s="44">
        <f t="shared" si="1"/>
        <v>3099164.3494626759</v>
      </c>
      <c r="BH13" s="44">
        <f t="shared" si="2"/>
        <v>7955497.9500702629</v>
      </c>
      <c r="BI13" s="42">
        <v>35729.954670828512</v>
      </c>
      <c r="BJ13" s="42">
        <v>1391.0989166646389</v>
      </c>
      <c r="BK13" s="45">
        <f>+Q43</f>
        <v>7918376.8964827694</v>
      </c>
      <c r="BL13" s="44">
        <f t="shared" si="3"/>
        <v>7955497.9500702629</v>
      </c>
    </row>
    <row r="14" spans="1:64" hidden="1">
      <c r="A14" s="139">
        <v>11</v>
      </c>
      <c r="B14" s="46" t="s">
        <v>60</v>
      </c>
      <c r="C14" s="154"/>
      <c r="D14" s="163"/>
      <c r="E14" s="42">
        <v>0</v>
      </c>
      <c r="F14" s="42">
        <v>0</v>
      </c>
      <c r="G14" s="42">
        <v>0</v>
      </c>
      <c r="H14" s="42">
        <v>0</v>
      </c>
      <c r="I14" s="170"/>
      <c r="J14" s="42">
        <v>0</v>
      </c>
      <c r="K14" s="170"/>
      <c r="L14" s="42">
        <v>1100590.862567775</v>
      </c>
      <c r="M14" s="42">
        <v>81691.11066612188</v>
      </c>
      <c r="N14" s="170"/>
      <c r="O14" s="42">
        <v>0</v>
      </c>
      <c r="P14" s="42">
        <v>0</v>
      </c>
      <c r="Q14" s="42">
        <v>0</v>
      </c>
      <c r="R14" s="42">
        <v>136720.11004767299</v>
      </c>
      <c r="S14" s="42">
        <v>407651.63394881011</v>
      </c>
      <c r="T14" s="42">
        <v>0</v>
      </c>
      <c r="U14" s="42">
        <v>946409.24608873366</v>
      </c>
      <c r="V14" s="42">
        <v>615106.57673035422</v>
      </c>
      <c r="W14" s="42">
        <v>30463.563509798514</v>
      </c>
      <c r="X14" s="170"/>
      <c r="Y14" s="42">
        <v>0</v>
      </c>
      <c r="Z14" s="170"/>
      <c r="AA14" s="42">
        <v>0</v>
      </c>
      <c r="AB14" s="170"/>
      <c r="AC14" s="42">
        <v>4536447.2197782136</v>
      </c>
      <c r="AD14" s="170"/>
      <c r="AE14" s="42">
        <v>3450.0917397239432</v>
      </c>
      <c r="AF14" s="170"/>
      <c r="AG14" s="42">
        <v>53714.304122042311</v>
      </c>
      <c r="AH14" s="170"/>
      <c r="AI14" s="42">
        <v>0</v>
      </c>
      <c r="AJ14" s="42">
        <v>267.72618759160332</v>
      </c>
      <c r="AK14" s="42">
        <v>5733.3671312239412</v>
      </c>
      <c r="AL14" s="42">
        <v>46184.640440132665</v>
      </c>
      <c r="AM14" s="170"/>
      <c r="AN14" s="42">
        <v>0</v>
      </c>
      <c r="AO14" s="170"/>
      <c r="AP14" s="42">
        <v>0</v>
      </c>
      <c r="AQ14" s="170"/>
      <c r="AR14" s="42">
        <v>0</v>
      </c>
      <c r="AS14" s="170"/>
      <c r="AT14" s="42">
        <v>0</v>
      </c>
      <c r="AU14" s="170"/>
      <c r="AV14" s="42">
        <v>0</v>
      </c>
      <c r="AW14" s="170"/>
      <c r="AX14" s="42">
        <v>0</v>
      </c>
      <c r="AY14" s="170"/>
      <c r="AZ14" s="42">
        <v>83317.300545727237</v>
      </c>
      <c r="BA14" s="44">
        <f t="shared" si="0"/>
        <v>8047747.7535039214</v>
      </c>
      <c r="BB14" s="42">
        <v>4529588.6686884277</v>
      </c>
      <c r="BC14" s="42">
        <v>0</v>
      </c>
      <c r="BD14" s="42">
        <v>565696.57545295847</v>
      </c>
      <c r="BE14" s="42">
        <v>-6270774.4029859593</v>
      </c>
      <c r="BF14" s="42">
        <v>4257401.3917932557</v>
      </c>
      <c r="BG14" s="44">
        <f t="shared" si="1"/>
        <v>3081912.2329486823</v>
      </c>
      <c r="BH14" s="44">
        <f t="shared" si="2"/>
        <v>11129659.986452604</v>
      </c>
      <c r="BI14" s="42">
        <v>7946873.4262660779</v>
      </c>
      <c r="BJ14" s="42">
        <v>2368912.8815772622</v>
      </c>
      <c r="BK14" s="45">
        <f>+R43</f>
        <v>813873.67860926385</v>
      </c>
      <c r="BL14" s="44">
        <f t="shared" si="3"/>
        <v>11129659.986452604</v>
      </c>
    </row>
    <row r="15" spans="1:64" hidden="1">
      <c r="A15" s="139">
        <v>12</v>
      </c>
      <c r="B15" s="46" t="s">
        <v>61</v>
      </c>
      <c r="C15" s="154"/>
      <c r="D15" s="163"/>
      <c r="E15" s="42">
        <v>0</v>
      </c>
      <c r="F15" s="42">
        <v>0</v>
      </c>
      <c r="G15" s="42">
        <v>0</v>
      </c>
      <c r="H15" s="42">
        <v>0</v>
      </c>
      <c r="I15" s="170"/>
      <c r="J15" s="42">
        <v>0</v>
      </c>
      <c r="K15" s="170"/>
      <c r="L15" s="42">
        <v>0</v>
      </c>
      <c r="M15" s="42">
        <v>0</v>
      </c>
      <c r="N15" s="170"/>
      <c r="O15" s="42">
        <v>0</v>
      </c>
      <c r="P15" s="42">
        <v>0</v>
      </c>
      <c r="Q15" s="42">
        <v>0</v>
      </c>
      <c r="R15" s="42">
        <v>0</v>
      </c>
      <c r="S15" s="42">
        <v>1268883.8722482817</v>
      </c>
      <c r="T15" s="42">
        <v>0</v>
      </c>
      <c r="U15" s="42">
        <v>288429.48452228081</v>
      </c>
      <c r="V15" s="42">
        <v>0</v>
      </c>
      <c r="W15" s="42">
        <v>0</v>
      </c>
      <c r="X15" s="170"/>
      <c r="Y15" s="42">
        <v>0</v>
      </c>
      <c r="Z15" s="170"/>
      <c r="AA15" s="42">
        <v>0</v>
      </c>
      <c r="AB15" s="170"/>
      <c r="AC15" s="42">
        <v>0</v>
      </c>
      <c r="AD15" s="170"/>
      <c r="AE15" s="42">
        <v>2300.0611598159621</v>
      </c>
      <c r="AF15" s="170"/>
      <c r="AG15" s="42">
        <v>0</v>
      </c>
      <c r="AH15" s="170"/>
      <c r="AI15" s="42">
        <v>0</v>
      </c>
      <c r="AJ15" s="42">
        <v>0</v>
      </c>
      <c r="AK15" s="42">
        <v>0</v>
      </c>
      <c r="AL15" s="42">
        <v>0</v>
      </c>
      <c r="AM15" s="170"/>
      <c r="AN15" s="42">
        <v>560.14126135296851</v>
      </c>
      <c r="AO15" s="170"/>
      <c r="AP15" s="42">
        <v>0</v>
      </c>
      <c r="AQ15" s="170"/>
      <c r="AR15" s="42">
        <v>0</v>
      </c>
      <c r="AS15" s="170"/>
      <c r="AT15" s="42">
        <v>0</v>
      </c>
      <c r="AU15" s="170"/>
      <c r="AV15" s="42">
        <v>4098.9406592943851</v>
      </c>
      <c r="AW15" s="170"/>
      <c r="AX15" s="42">
        <v>563.5221467101652</v>
      </c>
      <c r="AY15" s="170"/>
      <c r="AZ15" s="42">
        <v>0</v>
      </c>
      <c r="BA15" s="44">
        <f t="shared" si="0"/>
        <v>1564836.0219977358</v>
      </c>
      <c r="BB15" s="42">
        <v>4539766.3734306302</v>
      </c>
      <c r="BC15" s="42">
        <v>977268.90663688642</v>
      </c>
      <c r="BD15" s="42">
        <v>35355790.756921336</v>
      </c>
      <c r="BE15" s="42">
        <v>-31638402.797134459</v>
      </c>
      <c r="BF15" s="42">
        <v>16343754.551681012</v>
      </c>
      <c r="BG15" s="44">
        <f t="shared" si="1"/>
        <v>25578177.791535407</v>
      </c>
      <c r="BH15" s="44">
        <f t="shared" si="2"/>
        <v>27143013.813533142</v>
      </c>
      <c r="BI15" s="42">
        <v>17412818.811806485</v>
      </c>
      <c r="BJ15" s="42">
        <v>3975837.6942402753</v>
      </c>
      <c r="BK15" s="45">
        <f>+S43</f>
        <v>5754357.3074863823</v>
      </c>
      <c r="BL15" s="44">
        <f t="shared" si="3"/>
        <v>27143013.813533142</v>
      </c>
    </row>
    <row r="16" spans="1:64" hidden="1">
      <c r="A16" s="139">
        <v>13</v>
      </c>
      <c r="B16" s="46" t="s">
        <v>62</v>
      </c>
      <c r="C16" s="154"/>
      <c r="D16" s="163"/>
      <c r="E16" s="42">
        <v>0</v>
      </c>
      <c r="F16" s="42">
        <v>0</v>
      </c>
      <c r="G16" s="42">
        <v>0</v>
      </c>
      <c r="H16" s="42">
        <v>0</v>
      </c>
      <c r="I16" s="170"/>
      <c r="J16" s="42">
        <v>0</v>
      </c>
      <c r="K16" s="170"/>
      <c r="L16" s="42">
        <v>0</v>
      </c>
      <c r="M16" s="42">
        <v>423.49209449968737</v>
      </c>
      <c r="N16" s="170"/>
      <c r="O16" s="42">
        <v>0</v>
      </c>
      <c r="P16" s="42">
        <v>21301.102874532095</v>
      </c>
      <c r="Q16" s="42">
        <v>116636.79723032225</v>
      </c>
      <c r="R16" s="42">
        <v>0</v>
      </c>
      <c r="S16" s="42">
        <v>0</v>
      </c>
      <c r="T16" s="42">
        <v>1615055.157883279</v>
      </c>
      <c r="U16" s="42">
        <v>99147.635304533993</v>
      </c>
      <c r="V16" s="42">
        <v>0</v>
      </c>
      <c r="W16" s="42">
        <v>30797.99811134017</v>
      </c>
      <c r="X16" s="170"/>
      <c r="Y16" s="42">
        <v>2307.8576244471346</v>
      </c>
      <c r="Z16" s="170"/>
      <c r="AA16" s="42">
        <v>270.57876846032593</v>
      </c>
      <c r="AB16" s="170"/>
      <c r="AC16" s="42">
        <v>0</v>
      </c>
      <c r="AD16" s="170"/>
      <c r="AE16" s="42">
        <v>109155.41630898108</v>
      </c>
      <c r="AF16" s="170"/>
      <c r="AG16" s="42">
        <v>13762.647525675198</v>
      </c>
      <c r="AH16" s="170"/>
      <c r="AI16" s="42">
        <v>0</v>
      </c>
      <c r="AJ16" s="42">
        <v>0</v>
      </c>
      <c r="AK16" s="42">
        <v>0</v>
      </c>
      <c r="AL16" s="42">
        <v>2759.4058345286567</v>
      </c>
      <c r="AM16" s="170"/>
      <c r="AN16" s="42">
        <v>4492.3329160508074</v>
      </c>
      <c r="AO16" s="170"/>
      <c r="AP16" s="42">
        <v>32059.897467669136</v>
      </c>
      <c r="AQ16" s="170"/>
      <c r="AR16" s="42">
        <v>1626.6613838072331</v>
      </c>
      <c r="AS16" s="170"/>
      <c r="AT16" s="42">
        <v>826076.60849771521</v>
      </c>
      <c r="AU16" s="170"/>
      <c r="AV16" s="42">
        <v>6962.5685472400019</v>
      </c>
      <c r="AW16" s="170"/>
      <c r="AX16" s="42">
        <v>2504.5428742674007</v>
      </c>
      <c r="AY16" s="170"/>
      <c r="AZ16" s="42">
        <v>0</v>
      </c>
      <c r="BA16" s="44">
        <f t="shared" si="0"/>
        <v>2885340.7012473494</v>
      </c>
      <c r="BB16" s="42">
        <v>1490389.46852888</v>
      </c>
      <c r="BC16" s="42">
        <v>0</v>
      </c>
      <c r="BD16" s="42">
        <v>2232846.4816366001</v>
      </c>
      <c r="BE16" s="42">
        <v>-371979.15283931699</v>
      </c>
      <c r="BF16" s="42">
        <v>111666.26088439576</v>
      </c>
      <c r="BG16" s="44">
        <f t="shared" si="1"/>
        <v>3462923.0582105592</v>
      </c>
      <c r="BH16" s="44">
        <f t="shared" si="2"/>
        <v>6348263.7594579086</v>
      </c>
      <c r="BI16" s="42">
        <v>478190.13658970856</v>
      </c>
      <c r="BJ16" s="42">
        <v>6830.7600765293737</v>
      </c>
      <c r="BK16" s="45">
        <f>+T43</f>
        <v>5863242.8627916705</v>
      </c>
      <c r="BL16" s="44">
        <f t="shared" si="3"/>
        <v>6348263.7594579086</v>
      </c>
    </row>
    <row r="17" spans="1:64" hidden="1">
      <c r="A17" s="139">
        <v>14</v>
      </c>
      <c r="B17" s="46" t="s">
        <v>63</v>
      </c>
      <c r="C17" s="154"/>
      <c r="D17" s="163"/>
      <c r="E17" s="42">
        <v>0</v>
      </c>
      <c r="F17" s="42">
        <v>0</v>
      </c>
      <c r="G17" s="42">
        <v>0</v>
      </c>
      <c r="H17" s="42">
        <v>0</v>
      </c>
      <c r="I17" s="170"/>
      <c r="J17" s="42">
        <v>0</v>
      </c>
      <c r="K17" s="170"/>
      <c r="L17" s="42">
        <v>0</v>
      </c>
      <c r="M17" s="42">
        <v>0</v>
      </c>
      <c r="N17" s="170"/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297442.90591360198</v>
      </c>
      <c r="V17" s="42">
        <v>0</v>
      </c>
      <c r="W17" s="42">
        <v>0</v>
      </c>
      <c r="X17" s="170"/>
      <c r="Y17" s="42">
        <v>0</v>
      </c>
      <c r="Z17" s="170"/>
      <c r="AA17" s="42">
        <v>0</v>
      </c>
      <c r="AB17" s="170"/>
      <c r="AC17" s="42">
        <v>0</v>
      </c>
      <c r="AD17" s="170"/>
      <c r="AE17" s="42">
        <v>0</v>
      </c>
      <c r="AF17" s="170"/>
      <c r="AG17" s="42">
        <v>0</v>
      </c>
      <c r="AH17" s="170"/>
      <c r="AI17" s="42">
        <v>0</v>
      </c>
      <c r="AJ17" s="42">
        <v>0</v>
      </c>
      <c r="AK17" s="42">
        <v>0</v>
      </c>
      <c r="AL17" s="42">
        <v>0</v>
      </c>
      <c r="AM17" s="170"/>
      <c r="AN17" s="42">
        <v>0</v>
      </c>
      <c r="AO17" s="170"/>
      <c r="AP17" s="42">
        <v>0</v>
      </c>
      <c r="AQ17" s="170"/>
      <c r="AR17" s="42">
        <v>0</v>
      </c>
      <c r="AS17" s="170"/>
      <c r="AT17" s="42">
        <v>0</v>
      </c>
      <c r="AU17" s="170"/>
      <c r="AV17" s="42">
        <v>0</v>
      </c>
      <c r="AW17" s="170"/>
      <c r="AX17" s="42">
        <v>0</v>
      </c>
      <c r="AY17" s="170"/>
      <c r="AZ17" s="42">
        <v>0</v>
      </c>
      <c r="BA17" s="44">
        <f t="shared" si="0"/>
        <v>297442.90591360198</v>
      </c>
      <c r="BB17" s="42">
        <v>380036.2369479537</v>
      </c>
      <c r="BC17" s="42">
        <v>0</v>
      </c>
      <c r="BD17" s="42">
        <v>2872061.6095149117</v>
      </c>
      <c r="BE17" s="42">
        <v>-1750725.2192702368</v>
      </c>
      <c r="BF17" s="42">
        <v>7867854.9378029266</v>
      </c>
      <c r="BG17" s="44">
        <f t="shared" si="1"/>
        <v>9369227.5649955552</v>
      </c>
      <c r="BH17" s="44">
        <f t="shared" si="2"/>
        <v>9666670.4709091578</v>
      </c>
      <c r="BI17" s="42">
        <v>537485.84830152383</v>
      </c>
      <c r="BJ17" s="42">
        <v>8605.6167510204614</v>
      </c>
      <c r="BK17" s="45">
        <f>+U43</f>
        <v>9120579.0058566127</v>
      </c>
      <c r="BL17" s="44">
        <f t="shared" si="3"/>
        <v>9666670.4709091578</v>
      </c>
    </row>
    <row r="18" spans="1:64" hidden="1">
      <c r="A18" s="139">
        <v>15</v>
      </c>
      <c r="B18" s="46" t="s">
        <v>64</v>
      </c>
      <c r="C18" s="154"/>
      <c r="D18" s="163"/>
      <c r="E18" s="42">
        <v>0</v>
      </c>
      <c r="F18" s="42">
        <v>0</v>
      </c>
      <c r="G18" s="42">
        <v>0</v>
      </c>
      <c r="H18" s="42">
        <v>0</v>
      </c>
      <c r="I18" s="170"/>
      <c r="J18" s="42">
        <v>0</v>
      </c>
      <c r="K18" s="170"/>
      <c r="L18" s="42">
        <v>0</v>
      </c>
      <c r="M18" s="42">
        <v>0</v>
      </c>
      <c r="N18" s="170"/>
      <c r="O18" s="42">
        <v>0</v>
      </c>
      <c r="P18" s="42">
        <v>0</v>
      </c>
      <c r="Q18" s="42">
        <v>0</v>
      </c>
      <c r="R18" s="42">
        <v>0</v>
      </c>
      <c r="S18" s="42">
        <v>147128.24143057241</v>
      </c>
      <c r="T18" s="42">
        <v>0</v>
      </c>
      <c r="U18" s="42">
        <v>63093.949739248899</v>
      </c>
      <c r="V18" s="42">
        <v>6443115.7057199124</v>
      </c>
      <c r="W18" s="42">
        <v>11866.063168685892</v>
      </c>
      <c r="X18" s="170"/>
      <c r="Y18" s="42">
        <v>0</v>
      </c>
      <c r="Z18" s="170"/>
      <c r="AA18" s="42">
        <v>0</v>
      </c>
      <c r="AB18" s="170"/>
      <c r="AC18" s="42">
        <v>212249.1427614569</v>
      </c>
      <c r="AD18" s="170"/>
      <c r="AE18" s="42">
        <v>0</v>
      </c>
      <c r="AF18" s="170"/>
      <c r="AG18" s="42">
        <v>0</v>
      </c>
      <c r="AH18" s="170"/>
      <c r="AI18" s="42">
        <v>0</v>
      </c>
      <c r="AJ18" s="42">
        <v>0</v>
      </c>
      <c r="AK18" s="42">
        <v>0</v>
      </c>
      <c r="AL18" s="42">
        <v>0</v>
      </c>
      <c r="AM18" s="170"/>
      <c r="AN18" s="42">
        <v>0</v>
      </c>
      <c r="AO18" s="170"/>
      <c r="AP18" s="42">
        <v>0</v>
      </c>
      <c r="AQ18" s="170"/>
      <c r="AR18" s="42">
        <v>0</v>
      </c>
      <c r="AS18" s="170"/>
      <c r="AT18" s="42">
        <v>0</v>
      </c>
      <c r="AU18" s="170"/>
      <c r="AV18" s="42">
        <v>0</v>
      </c>
      <c r="AW18" s="170"/>
      <c r="AX18" s="42">
        <v>0</v>
      </c>
      <c r="AY18" s="170"/>
      <c r="AZ18" s="42">
        <v>55544.867030484827</v>
      </c>
      <c r="BA18" s="44">
        <f t="shared" si="0"/>
        <v>6932997.9698503613</v>
      </c>
      <c r="BB18" s="42">
        <v>2932567.8916123784</v>
      </c>
      <c r="BC18" s="42">
        <v>310593.14487928868</v>
      </c>
      <c r="BD18" s="42">
        <v>1918903.0526771729</v>
      </c>
      <c r="BE18" s="42">
        <v>-2712557.6193759325</v>
      </c>
      <c r="BF18" s="42">
        <v>25737857.055324905</v>
      </c>
      <c r="BG18" s="44">
        <f t="shared" si="1"/>
        <v>28187363.525117811</v>
      </c>
      <c r="BH18" s="44">
        <f t="shared" si="2"/>
        <v>35120361.494968176</v>
      </c>
      <c r="BI18" s="42">
        <v>3334655.1136238719</v>
      </c>
      <c r="BJ18" s="42">
        <v>1528745.7181389334</v>
      </c>
      <c r="BK18" s="45">
        <f>+V43</f>
        <v>30256960.663205363</v>
      </c>
      <c r="BL18" s="44">
        <f t="shared" si="3"/>
        <v>35120361.494968168</v>
      </c>
    </row>
    <row r="19" spans="1:64" hidden="1">
      <c r="A19" s="139">
        <v>16</v>
      </c>
      <c r="B19" s="46" t="s">
        <v>65</v>
      </c>
      <c r="C19" s="154"/>
      <c r="D19" s="163"/>
      <c r="E19" s="42">
        <v>31265.853990199706</v>
      </c>
      <c r="F19" s="42">
        <v>5495.6112146566766</v>
      </c>
      <c r="G19" s="42">
        <v>71343.61078877344</v>
      </c>
      <c r="H19" s="42">
        <v>4591.1061462222506</v>
      </c>
      <c r="I19" s="170"/>
      <c r="J19" s="42">
        <v>50902.901384968791</v>
      </c>
      <c r="K19" s="170"/>
      <c r="L19" s="42">
        <v>229658.62229114058</v>
      </c>
      <c r="M19" s="42">
        <v>212639.32409694631</v>
      </c>
      <c r="N19" s="170"/>
      <c r="O19" s="42">
        <v>35398.957024754476</v>
      </c>
      <c r="P19" s="42">
        <v>283746.90621048678</v>
      </c>
      <c r="Q19" s="42">
        <v>1449541.6652908833</v>
      </c>
      <c r="R19" s="42">
        <v>45044.804985521507</v>
      </c>
      <c r="S19" s="42">
        <v>430319.09428567189</v>
      </c>
      <c r="T19" s="42">
        <v>408364.47172886232</v>
      </c>
      <c r="U19" s="42">
        <v>608735.25655902561</v>
      </c>
      <c r="V19" s="42">
        <v>1063567.4397591385</v>
      </c>
      <c r="W19" s="42">
        <v>702481.07635969599</v>
      </c>
      <c r="X19" s="170"/>
      <c r="Y19" s="42">
        <v>142173.94560560276</v>
      </c>
      <c r="Z19" s="170"/>
      <c r="AA19" s="42">
        <v>9979.571394767343</v>
      </c>
      <c r="AB19" s="170"/>
      <c r="AC19" s="42">
        <v>649770.75203377439</v>
      </c>
      <c r="AD19" s="170"/>
      <c r="AE19" s="42">
        <v>491333.13405660744</v>
      </c>
      <c r="AF19" s="170"/>
      <c r="AG19" s="42">
        <v>701325.94490135973</v>
      </c>
      <c r="AH19" s="170"/>
      <c r="AI19" s="42">
        <v>294348.88854037412</v>
      </c>
      <c r="AJ19" s="42">
        <v>304307.40149861987</v>
      </c>
      <c r="AK19" s="42">
        <v>771190.18191920687</v>
      </c>
      <c r="AL19" s="42">
        <v>199814.28060405527</v>
      </c>
      <c r="AM19" s="170"/>
      <c r="AN19" s="42">
        <v>23820.007139034984</v>
      </c>
      <c r="AO19" s="170"/>
      <c r="AP19" s="42">
        <v>133769.54397013746</v>
      </c>
      <c r="AQ19" s="170"/>
      <c r="AR19" s="42">
        <v>78222.061569736237</v>
      </c>
      <c r="AS19" s="170"/>
      <c r="AT19" s="42">
        <v>876083.71082987578</v>
      </c>
      <c r="AU19" s="170"/>
      <c r="AV19" s="42">
        <v>29303.06513878539</v>
      </c>
      <c r="AW19" s="170"/>
      <c r="AX19" s="42">
        <v>6386.5843293818707</v>
      </c>
      <c r="AY19" s="170"/>
      <c r="AZ19" s="42">
        <v>35409.852731934079</v>
      </c>
      <c r="BA19" s="44">
        <f t="shared" si="0"/>
        <v>10380335.6283802</v>
      </c>
      <c r="BB19" s="42">
        <v>4321617.9938778142</v>
      </c>
      <c r="BC19" s="42">
        <v>0</v>
      </c>
      <c r="BD19" s="42">
        <v>2086637.4684901957</v>
      </c>
      <c r="BE19" s="42">
        <v>-4068469.7211242048</v>
      </c>
      <c r="BF19" s="42">
        <v>2812662.2815572349</v>
      </c>
      <c r="BG19" s="44">
        <f t="shared" si="1"/>
        <v>5152448.0228010397</v>
      </c>
      <c r="BH19" s="44">
        <f t="shared" si="2"/>
        <v>15532783.65118124</v>
      </c>
      <c r="BI19" s="42">
        <v>13059803.568898914</v>
      </c>
      <c r="BJ19" s="42">
        <v>286677.10946770001</v>
      </c>
      <c r="BK19" s="45">
        <f>+W43</f>
        <v>2186302.9728146251</v>
      </c>
      <c r="BL19" s="44">
        <f t="shared" si="3"/>
        <v>15532783.65118124</v>
      </c>
    </row>
    <row r="20" spans="1:64" hidden="1">
      <c r="A20" s="139">
        <v>17</v>
      </c>
      <c r="B20" s="46" t="s">
        <v>66</v>
      </c>
      <c r="C20" s="154"/>
      <c r="D20" s="163"/>
      <c r="E20" s="42">
        <v>0</v>
      </c>
      <c r="F20" s="42">
        <v>0</v>
      </c>
      <c r="G20" s="42">
        <v>0</v>
      </c>
      <c r="H20" s="42">
        <v>0</v>
      </c>
      <c r="I20" s="170"/>
      <c r="J20" s="42">
        <v>0</v>
      </c>
      <c r="K20" s="170"/>
      <c r="L20" s="42">
        <v>32843.70081331276</v>
      </c>
      <c r="M20" s="42">
        <v>22439.369130138093</v>
      </c>
      <c r="N20" s="170"/>
      <c r="O20" s="42">
        <v>1894.7282222609788</v>
      </c>
      <c r="P20" s="42">
        <v>2950.0014332148739</v>
      </c>
      <c r="Q20" s="42">
        <v>22521.619664925438</v>
      </c>
      <c r="R20" s="42">
        <v>3532.5906275364414</v>
      </c>
      <c r="S20" s="42">
        <v>1244.1573521863695</v>
      </c>
      <c r="T20" s="42">
        <v>145675.19383498296</v>
      </c>
      <c r="U20" s="42">
        <v>41280.623671840593</v>
      </c>
      <c r="V20" s="42">
        <v>83377.12943602915</v>
      </c>
      <c r="W20" s="42">
        <v>10645.66922737116</v>
      </c>
      <c r="X20" s="170"/>
      <c r="Y20" s="42">
        <v>32783.775388983006</v>
      </c>
      <c r="Z20" s="170"/>
      <c r="AA20" s="42">
        <v>236.52917874988933</v>
      </c>
      <c r="AB20" s="170"/>
      <c r="AC20" s="42">
        <v>2017.7695303853145</v>
      </c>
      <c r="AD20" s="170"/>
      <c r="AE20" s="42">
        <v>27645.572171220454</v>
      </c>
      <c r="AF20" s="170"/>
      <c r="AG20" s="42">
        <v>10908.613793684766</v>
      </c>
      <c r="AH20" s="170"/>
      <c r="AI20" s="42">
        <v>135.274172806118</v>
      </c>
      <c r="AJ20" s="42">
        <v>1447.0057830301118</v>
      </c>
      <c r="AK20" s="42">
        <v>5861.0973961330101</v>
      </c>
      <c r="AL20" s="42">
        <v>713.41422685727537</v>
      </c>
      <c r="AM20" s="170"/>
      <c r="AN20" s="42">
        <v>5737.407727052122</v>
      </c>
      <c r="AO20" s="170"/>
      <c r="AP20" s="42">
        <v>625.12640897767562</v>
      </c>
      <c r="AQ20" s="170"/>
      <c r="AR20" s="42">
        <v>19910.024989400052</v>
      </c>
      <c r="AS20" s="170"/>
      <c r="AT20" s="42">
        <v>309.85241465105543</v>
      </c>
      <c r="AU20" s="170"/>
      <c r="AV20" s="42">
        <v>3492.3095649830198</v>
      </c>
      <c r="AW20" s="170"/>
      <c r="AX20" s="42">
        <v>2279.3696139425247</v>
      </c>
      <c r="AY20" s="170"/>
      <c r="AZ20" s="42">
        <v>7898.6021898306699</v>
      </c>
      <c r="BA20" s="44">
        <f t="shared" si="0"/>
        <v>490406.52796448587</v>
      </c>
      <c r="BB20" s="42">
        <v>185783.29729397304</v>
      </c>
      <c r="BC20" s="42">
        <v>0</v>
      </c>
      <c r="BD20" s="42">
        <v>0</v>
      </c>
      <c r="BE20" s="42">
        <v>169.98856362965131</v>
      </c>
      <c r="BF20" s="42">
        <v>0</v>
      </c>
      <c r="BG20" s="44">
        <f t="shared" si="1"/>
        <v>185953.28585760269</v>
      </c>
      <c r="BH20" s="44">
        <f t="shared" si="2"/>
        <v>676359.81382208853</v>
      </c>
      <c r="BI20" s="42">
        <v>0</v>
      </c>
      <c r="BJ20" s="42">
        <v>0</v>
      </c>
      <c r="BK20" s="45">
        <f>+Y43</f>
        <v>676359.81382208853</v>
      </c>
      <c r="BL20" s="44">
        <f t="shared" si="3"/>
        <v>676359.81382208853</v>
      </c>
    </row>
    <row r="21" spans="1:64" hidden="1">
      <c r="A21" s="139">
        <v>18</v>
      </c>
      <c r="B21" s="46" t="s">
        <v>7</v>
      </c>
      <c r="C21" s="154"/>
      <c r="D21" s="163"/>
      <c r="E21" s="42">
        <v>816.49770493629694</v>
      </c>
      <c r="F21" s="42">
        <v>11.491213494567095</v>
      </c>
      <c r="G21" s="42">
        <v>141.39113112423786</v>
      </c>
      <c r="H21" s="42">
        <v>0</v>
      </c>
      <c r="I21" s="170"/>
      <c r="J21" s="42">
        <v>0</v>
      </c>
      <c r="K21" s="170"/>
      <c r="L21" s="42">
        <v>0</v>
      </c>
      <c r="M21" s="42">
        <v>0</v>
      </c>
      <c r="N21" s="170"/>
      <c r="O21" s="42">
        <v>1243.3132812229824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170"/>
      <c r="Y21" s="42">
        <v>0</v>
      </c>
      <c r="Z21" s="170"/>
      <c r="AA21" s="42">
        <v>0</v>
      </c>
      <c r="AB21" s="170"/>
      <c r="AC21" s="42">
        <v>0</v>
      </c>
      <c r="AD21" s="170"/>
      <c r="AE21" s="42">
        <v>0</v>
      </c>
      <c r="AF21" s="170"/>
      <c r="AG21" s="42">
        <v>12950.459535391528</v>
      </c>
      <c r="AH21" s="170"/>
      <c r="AI21" s="42">
        <v>0</v>
      </c>
      <c r="AJ21" s="42">
        <v>0</v>
      </c>
      <c r="AK21" s="42">
        <v>0</v>
      </c>
      <c r="AL21" s="42">
        <v>593.73832317293773</v>
      </c>
      <c r="AM21" s="170"/>
      <c r="AN21" s="42">
        <v>0</v>
      </c>
      <c r="AO21" s="170"/>
      <c r="AP21" s="42">
        <v>0</v>
      </c>
      <c r="AQ21" s="170"/>
      <c r="AR21" s="42">
        <v>0</v>
      </c>
      <c r="AS21" s="170"/>
      <c r="AT21" s="42">
        <v>141.38506514278566</v>
      </c>
      <c r="AU21" s="170"/>
      <c r="AV21" s="42">
        <v>2.7210063663613027</v>
      </c>
      <c r="AW21" s="170"/>
      <c r="AX21" s="42">
        <v>366.45681708006617</v>
      </c>
      <c r="AY21" s="170"/>
      <c r="AZ21" s="42">
        <v>368.07743763277307</v>
      </c>
      <c r="BA21" s="44">
        <f t="shared" si="0"/>
        <v>16635.531515564537</v>
      </c>
      <c r="BB21" s="42">
        <v>39354.760973526958</v>
      </c>
      <c r="BC21" s="42">
        <v>0</v>
      </c>
      <c r="BD21" s="42">
        <v>0</v>
      </c>
      <c r="BE21" s="42">
        <v>419.3570727051781</v>
      </c>
      <c r="BF21" s="42">
        <v>0</v>
      </c>
      <c r="BG21" s="44">
        <f t="shared" si="1"/>
        <v>39774.118046232135</v>
      </c>
      <c r="BH21" s="44">
        <f t="shared" si="2"/>
        <v>56409.649561796672</v>
      </c>
      <c r="BI21" s="42">
        <v>0</v>
      </c>
      <c r="BJ21" s="42">
        <v>0</v>
      </c>
      <c r="BK21" s="45">
        <f>+AA43</f>
        <v>56409.649561796672</v>
      </c>
      <c r="BL21" s="44">
        <f t="shared" si="3"/>
        <v>56409.649561796672</v>
      </c>
    </row>
    <row r="22" spans="1:64" hidden="1">
      <c r="A22" s="139">
        <v>19</v>
      </c>
      <c r="B22" s="46" t="s">
        <v>67</v>
      </c>
      <c r="C22" s="154"/>
      <c r="D22" s="163"/>
      <c r="E22" s="42">
        <v>355.9727995534933</v>
      </c>
      <c r="F22" s="42">
        <v>41.318250836879521</v>
      </c>
      <c r="G22" s="42">
        <v>1480.0504974974274</v>
      </c>
      <c r="H22" s="42">
        <v>0</v>
      </c>
      <c r="I22" s="170"/>
      <c r="J22" s="42">
        <v>0</v>
      </c>
      <c r="K22" s="170"/>
      <c r="L22" s="42">
        <v>0</v>
      </c>
      <c r="M22" s="42">
        <v>0</v>
      </c>
      <c r="N22" s="170"/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170"/>
      <c r="Y22" s="42">
        <v>0</v>
      </c>
      <c r="Z22" s="170"/>
      <c r="AA22" s="42">
        <v>0</v>
      </c>
      <c r="AB22" s="170"/>
      <c r="AC22" s="42">
        <v>14108.118561720677</v>
      </c>
      <c r="AD22" s="170"/>
      <c r="AE22" s="42">
        <v>0</v>
      </c>
      <c r="AF22" s="170"/>
      <c r="AG22" s="42">
        <v>0</v>
      </c>
      <c r="AH22" s="170"/>
      <c r="AI22" s="42">
        <v>0</v>
      </c>
      <c r="AJ22" s="42">
        <v>0</v>
      </c>
      <c r="AK22" s="42">
        <v>0</v>
      </c>
      <c r="AL22" s="42">
        <v>0</v>
      </c>
      <c r="AM22" s="170"/>
      <c r="AN22" s="42">
        <v>0</v>
      </c>
      <c r="AO22" s="170"/>
      <c r="AP22" s="42">
        <v>0</v>
      </c>
      <c r="AQ22" s="170"/>
      <c r="AR22" s="42">
        <v>0</v>
      </c>
      <c r="AS22" s="170"/>
      <c r="AT22" s="42">
        <v>0</v>
      </c>
      <c r="AU22" s="170"/>
      <c r="AV22" s="42">
        <v>0</v>
      </c>
      <c r="AW22" s="170"/>
      <c r="AX22" s="42">
        <v>0</v>
      </c>
      <c r="AY22" s="170"/>
      <c r="AZ22" s="42">
        <v>0</v>
      </c>
      <c r="BA22" s="44">
        <f t="shared" si="0"/>
        <v>15985.460109608477</v>
      </c>
      <c r="BB22" s="42">
        <v>4909645.00165198</v>
      </c>
      <c r="BC22" s="42">
        <v>821127.71890975663</v>
      </c>
      <c r="BD22" s="42">
        <v>2999569.6806102567</v>
      </c>
      <c r="BE22" s="42">
        <v>3029497.9638658073</v>
      </c>
      <c r="BF22" s="42">
        <v>0</v>
      </c>
      <c r="BG22" s="44">
        <f t="shared" si="1"/>
        <v>11759840.365037801</v>
      </c>
      <c r="BH22" s="44">
        <f t="shared" si="2"/>
        <v>11775825.825147409</v>
      </c>
      <c r="BI22" s="42">
        <v>0</v>
      </c>
      <c r="BJ22" s="42">
        <v>0</v>
      </c>
      <c r="BK22" s="45">
        <f>+AC43</f>
        <v>11775825.825147409</v>
      </c>
      <c r="BL22" s="44">
        <f t="shared" si="3"/>
        <v>11775825.825147409</v>
      </c>
    </row>
    <row r="23" spans="1:64" hidden="1">
      <c r="A23" s="139">
        <v>20</v>
      </c>
      <c r="B23" s="46" t="s">
        <v>68</v>
      </c>
      <c r="C23" s="154"/>
      <c r="D23" s="163"/>
      <c r="E23" s="42">
        <v>0</v>
      </c>
      <c r="F23" s="42">
        <v>0</v>
      </c>
      <c r="G23" s="42">
        <v>0</v>
      </c>
      <c r="H23" s="42">
        <v>0</v>
      </c>
      <c r="I23" s="170"/>
      <c r="J23" s="42">
        <v>0</v>
      </c>
      <c r="K23" s="170"/>
      <c r="L23" s="42">
        <v>0</v>
      </c>
      <c r="M23" s="42">
        <v>0</v>
      </c>
      <c r="N23" s="170"/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170"/>
      <c r="Y23" s="42">
        <v>0</v>
      </c>
      <c r="Z23" s="170"/>
      <c r="AA23" s="42">
        <v>0</v>
      </c>
      <c r="AB23" s="170"/>
      <c r="AC23" s="42">
        <v>0</v>
      </c>
      <c r="AD23" s="170"/>
      <c r="AE23" s="42">
        <v>0</v>
      </c>
      <c r="AF23" s="170"/>
      <c r="AG23" s="42">
        <v>0</v>
      </c>
      <c r="AH23" s="170"/>
      <c r="AI23" s="42">
        <v>0</v>
      </c>
      <c r="AJ23" s="42">
        <v>0</v>
      </c>
      <c r="AK23" s="42">
        <v>0</v>
      </c>
      <c r="AL23" s="42">
        <v>0</v>
      </c>
      <c r="AM23" s="170"/>
      <c r="AN23" s="42">
        <v>0</v>
      </c>
      <c r="AO23" s="170"/>
      <c r="AP23" s="42">
        <v>0</v>
      </c>
      <c r="AQ23" s="170"/>
      <c r="AR23" s="42">
        <v>0</v>
      </c>
      <c r="AS23" s="170"/>
      <c r="AT23" s="42">
        <v>0</v>
      </c>
      <c r="AU23" s="170"/>
      <c r="AV23" s="42">
        <v>0</v>
      </c>
      <c r="AW23" s="170"/>
      <c r="AX23" s="42">
        <v>0</v>
      </c>
      <c r="AY23" s="170"/>
      <c r="AZ23" s="42">
        <v>0</v>
      </c>
      <c r="BA23" s="44">
        <f t="shared" si="0"/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  <c r="BG23" s="44">
        <f t="shared" si="1"/>
        <v>0</v>
      </c>
      <c r="BH23" s="44">
        <f t="shared" si="2"/>
        <v>0</v>
      </c>
      <c r="BI23" s="42">
        <v>0</v>
      </c>
      <c r="BJ23" s="42">
        <v>-12823982.433734361</v>
      </c>
      <c r="BK23" s="45">
        <f>+AE43</f>
        <v>12823982.433734361</v>
      </c>
      <c r="BL23" s="44">
        <f t="shared" si="3"/>
        <v>0</v>
      </c>
    </row>
    <row r="24" spans="1:64" hidden="1">
      <c r="A24" s="139">
        <v>21</v>
      </c>
      <c r="B24" s="46" t="s">
        <v>69</v>
      </c>
      <c r="C24" s="154"/>
      <c r="D24" s="163"/>
      <c r="E24" s="42">
        <v>0</v>
      </c>
      <c r="F24" s="42">
        <v>0</v>
      </c>
      <c r="G24" s="42">
        <v>0</v>
      </c>
      <c r="H24" s="42">
        <v>0</v>
      </c>
      <c r="I24" s="170"/>
      <c r="J24" s="42">
        <v>0</v>
      </c>
      <c r="K24" s="170"/>
      <c r="L24" s="42">
        <v>1774.8294349801349</v>
      </c>
      <c r="M24" s="42">
        <v>0</v>
      </c>
      <c r="N24" s="170"/>
      <c r="O24" s="42">
        <v>85.566939645369303</v>
      </c>
      <c r="P24" s="42">
        <v>2307.8004451652632</v>
      </c>
      <c r="Q24" s="42">
        <v>3293.4123466024689</v>
      </c>
      <c r="R24" s="42">
        <v>348.11166671501695</v>
      </c>
      <c r="S24" s="42">
        <v>1314.9811120675404</v>
      </c>
      <c r="T24" s="42">
        <v>7919.5489219035444</v>
      </c>
      <c r="U24" s="42">
        <v>4896.3013210520166</v>
      </c>
      <c r="V24" s="42">
        <v>5445.315487495689</v>
      </c>
      <c r="W24" s="42">
        <v>596.90386687231558</v>
      </c>
      <c r="X24" s="170"/>
      <c r="Y24" s="42">
        <v>823.76189886923078</v>
      </c>
      <c r="Z24" s="170"/>
      <c r="AA24" s="42">
        <v>238.49040221166118</v>
      </c>
      <c r="AB24" s="170"/>
      <c r="AC24" s="42">
        <v>0</v>
      </c>
      <c r="AD24" s="170"/>
      <c r="AE24" s="42">
        <v>4573.9613826554596</v>
      </c>
      <c r="AF24" s="170"/>
      <c r="AG24" s="42">
        <v>0</v>
      </c>
      <c r="AH24" s="170"/>
      <c r="AI24" s="42">
        <v>0</v>
      </c>
      <c r="AJ24" s="42">
        <v>0</v>
      </c>
      <c r="AK24" s="42">
        <v>12421.892801506541</v>
      </c>
      <c r="AL24" s="42">
        <v>7412.3280651695186</v>
      </c>
      <c r="AM24" s="170"/>
      <c r="AN24" s="42">
        <v>0</v>
      </c>
      <c r="AO24" s="170"/>
      <c r="AP24" s="42">
        <v>324004.1241386701</v>
      </c>
      <c r="AQ24" s="170"/>
      <c r="AR24" s="42">
        <v>11304.852453697711</v>
      </c>
      <c r="AS24" s="170"/>
      <c r="AT24" s="42">
        <v>14502.202019713824</v>
      </c>
      <c r="AU24" s="170"/>
      <c r="AV24" s="42">
        <v>4529.512271990181</v>
      </c>
      <c r="AW24" s="170"/>
      <c r="AX24" s="42">
        <v>467033.12379602168</v>
      </c>
      <c r="AY24" s="170"/>
      <c r="AZ24" s="42">
        <v>0</v>
      </c>
      <c r="BA24" s="44">
        <f t="shared" si="0"/>
        <v>874827.02077300521</v>
      </c>
      <c r="BB24" s="42">
        <v>2759829.3172686249</v>
      </c>
      <c r="BC24" s="42">
        <v>0</v>
      </c>
      <c r="BD24" s="42">
        <v>0</v>
      </c>
      <c r="BE24" s="42">
        <v>0</v>
      </c>
      <c r="BF24" s="42">
        <v>1586375.502123931</v>
      </c>
      <c r="BG24" s="44">
        <f t="shared" si="1"/>
        <v>4346204.8193925563</v>
      </c>
      <c r="BH24" s="44">
        <f t="shared" si="2"/>
        <v>5221031.8401655611</v>
      </c>
      <c r="BI24" s="42">
        <v>0</v>
      </c>
      <c r="BJ24" s="42">
        <v>0</v>
      </c>
      <c r="BK24" s="45">
        <f>+AG43</f>
        <v>5221031.8401655601</v>
      </c>
      <c r="BL24" s="44">
        <f t="shared" si="3"/>
        <v>5221031.8401655601</v>
      </c>
    </row>
    <row r="25" spans="1:64" hidden="1">
      <c r="A25" s="139">
        <v>22</v>
      </c>
      <c r="B25" s="46" t="s">
        <v>70</v>
      </c>
      <c r="C25" s="154"/>
      <c r="D25" s="163"/>
      <c r="E25" s="42">
        <v>2959.0788765619745</v>
      </c>
      <c r="F25" s="42">
        <v>2394.7683975995333</v>
      </c>
      <c r="G25" s="42">
        <v>19740.756527373665</v>
      </c>
      <c r="H25" s="42">
        <v>866.59872778990973</v>
      </c>
      <c r="I25" s="170"/>
      <c r="J25" s="42">
        <v>0</v>
      </c>
      <c r="K25" s="170"/>
      <c r="L25" s="42">
        <v>78810.46497323121</v>
      </c>
      <c r="M25" s="42">
        <v>0</v>
      </c>
      <c r="N25" s="170"/>
      <c r="O25" s="42">
        <v>1901.2150298272472</v>
      </c>
      <c r="P25" s="42">
        <v>40726.568473264757</v>
      </c>
      <c r="Q25" s="42">
        <v>83301.431089641192</v>
      </c>
      <c r="R25" s="42">
        <v>15457.734571955676</v>
      </c>
      <c r="S25" s="42">
        <v>54056.127113817274</v>
      </c>
      <c r="T25" s="42">
        <v>74004.516249233624</v>
      </c>
      <c r="U25" s="42">
        <v>110695.40357981098</v>
      </c>
      <c r="V25" s="42">
        <v>391305.9641620238</v>
      </c>
      <c r="W25" s="42">
        <v>13139.475433531708</v>
      </c>
      <c r="X25" s="170"/>
      <c r="Y25" s="42">
        <v>0</v>
      </c>
      <c r="Z25" s="170"/>
      <c r="AA25" s="42">
        <v>12.243865188304488</v>
      </c>
      <c r="AB25" s="170"/>
      <c r="AC25" s="42">
        <v>0</v>
      </c>
      <c r="AD25" s="170"/>
      <c r="AE25" s="42">
        <v>18191.776576749005</v>
      </c>
      <c r="AF25" s="170"/>
      <c r="AG25" s="42">
        <v>0</v>
      </c>
      <c r="AH25" s="170"/>
      <c r="AI25" s="42">
        <v>0</v>
      </c>
      <c r="AJ25" s="42">
        <v>0</v>
      </c>
      <c r="AK25" s="42">
        <v>0</v>
      </c>
      <c r="AL25" s="42">
        <v>241350.87606798857</v>
      </c>
      <c r="AM25" s="170"/>
      <c r="AN25" s="42">
        <v>851.41471725651218</v>
      </c>
      <c r="AO25" s="170"/>
      <c r="AP25" s="42">
        <v>8671.5750774582775</v>
      </c>
      <c r="AQ25" s="170"/>
      <c r="AR25" s="42">
        <v>528.36457298505354</v>
      </c>
      <c r="AS25" s="170"/>
      <c r="AT25" s="42">
        <v>1.1169051011649314</v>
      </c>
      <c r="AU25" s="170"/>
      <c r="AV25" s="42">
        <v>130.81725508386336</v>
      </c>
      <c r="AW25" s="170"/>
      <c r="AX25" s="42">
        <v>469.60178892513755</v>
      </c>
      <c r="AY25" s="170"/>
      <c r="AZ25" s="42">
        <v>8678.8854735132536</v>
      </c>
      <c r="BA25" s="44">
        <f t="shared" si="0"/>
        <v>1168246.775505912</v>
      </c>
      <c r="BB25" s="42">
        <v>903028.78700924513</v>
      </c>
      <c r="BC25" s="42">
        <v>0</v>
      </c>
      <c r="BD25" s="42">
        <v>0</v>
      </c>
      <c r="BE25" s="42">
        <v>0</v>
      </c>
      <c r="BF25" s="42">
        <v>147608.1848645742</v>
      </c>
      <c r="BG25" s="44">
        <f t="shared" si="1"/>
        <v>1050636.9718738194</v>
      </c>
      <c r="BH25" s="44">
        <f t="shared" si="2"/>
        <v>2218883.7473797314</v>
      </c>
      <c r="BI25" s="42">
        <v>221298.15843131253</v>
      </c>
      <c r="BJ25" s="42">
        <v>0</v>
      </c>
      <c r="BK25" s="45">
        <f>+AI43</f>
        <v>1997585.5889484189</v>
      </c>
      <c r="BL25" s="44">
        <f t="shared" si="3"/>
        <v>2218883.7473797314</v>
      </c>
    </row>
    <row r="26" spans="1:64" hidden="1">
      <c r="A26" s="139">
        <v>23</v>
      </c>
      <c r="B26" s="46" t="s">
        <v>71</v>
      </c>
      <c r="C26" s="154"/>
      <c r="D26" s="163"/>
      <c r="E26" s="42">
        <v>0</v>
      </c>
      <c r="F26" s="42">
        <v>0</v>
      </c>
      <c r="G26" s="42">
        <v>0</v>
      </c>
      <c r="H26" s="42">
        <v>0</v>
      </c>
      <c r="I26" s="170"/>
      <c r="J26" s="42">
        <v>27036.486415953885</v>
      </c>
      <c r="K26" s="170"/>
      <c r="L26" s="42">
        <v>44330.856069978952</v>
      </c>
      <c r="M26" s="42">
        <v>0</v>
      </c>
      <c r="N26" s="170"/>
      <c r="O26" s="42">
        <v>1069.4327190428312</v>
      </c>
      <c r="P26" s="42">
        <v>22908.679016494581</v>
      </c>
      <c r="Q26" s="42">
        <v>46857.022773719968</v>
      </c>
      <c r="R26" s="42">
        <v>8694.9697189333747</v>
      </c>
      <c r="S26" s="42">
        <v>30406.55059701865</v>
      </c>
      <c r="T26" s="42">
        <v>41627.511771279525</v>
      </c>
      <c r="U26" s="42">
        <v>62266.121705684935</v>
      </c>
      <c r="V26" s="42">
        <v>220109.45351588889</v>
      </c>
      <c r="W26" s="42">
        <v>7390.9498500835571</v>
      </c>
      <c r="X26" s="170"/>
      <c r="Y26" s="42">
        <v>0</v>
      </c>
      <c r="Z26" s="170"/>
      <c r="AA26" s="42">
        <v>13.60556814300017</v>
      </c>
      <c r="AB26" s="170"/>
      <c r="AC26" s="42">
        <v>0</v>
      </c>
      <c r="AD26" s="170"/>
      <c r="AE26" s="42">
        <v>4547.9441441872514</v>
      </c>
      <c r="AF26" s="170"/>
      <c r="AG26" s="42">
        <v>0</v>
      </c>
      <c r="AH26" s="170"/>
      <c r="AI26" s="42">
        <v>0</v>
      </c>
      <c r="AJ26" s="42">
        <v>0</v>
      </c>
      <c r="AK26" s="42">
        <v>0</v>
      </c>
      <c r="AL26" s="42">
        <v>2635.1343159454095</v>
      </c>
      <c r="AM26" s="170"/>
      <c r="AN26" s="42">
        <v>33070.740070279266</v>
      </c>
      <c r="AO26" s="170"/>
      <c r="AP26" s="42">
        <v>104742.42273150817</v>
      </c>
      <c r="AQ26" s="170"/>
      <c r="AR26" s="42">
        <v>32077.386066234263</v>
      </c>
      <c r="AS26" s="170"/>
      <c r="AT26" s="42">
        <v>200.5503098985848</v>
      </c>
      <c r="AU26" s="170"/>
      <c r="AV26" s="42">
        <v>0</v>
      </c>
      <c r="AW26" s="170"/>
      <c r="AX26" s="42">
        <v>0</v>
      </c>
      <c r="AY26" s="170"/>
      <c r="AZ26" s="42">
        <v>0</v>
      </c>
      <c r="BA26" s="44">
        <f t="shared" si="0"/>
        <v>689985.81736027496</v>
      </c>
      <c r="BB26" s="42">
        <v>1074183.0291621606</v>
      </c>
      <c r="BC26" s="42">
        <v>0</v>
      </c>
      <c r="BD26" s="42">
        <v>0</v>
      </c>
      <c r="BE26" s="42">
        <v>0</v>
      </c>
      <c r="BF26" s="42">
        <v>148908.16230597126</v>
      </c>
      <c r="BG26" s="44">
        <f t="shared" si="1"/>
        <v>1223091.1914681317</v>
      </c>
      <c r="BH26" s="44">
        <f t="shared" si="2"/>
        <v>1913077.0088284067</v>
      </c>
      <c r="BI26" s="42">
        <v>578846.43641226366</v>
      </c>
      <c r="BJ26" s="42">
        <v>0</v>
      </c>
      <c r="BK26" s="45">
        <f>+AJ43</f>
        <v>1334230.572416143</v>
      </c>
      <c r="BL26" s="44">
        <f t="shared" si="3"/>
        <v>1913077.0088284067</v>
      </c>
    </row>
    <row r="27" spans="1:64" hidden="1">
      <c r="A27" s="139">
        <v>24</v>
      </c>
      <c r="B27" s="46" t="s">
        <v>72</v>
      </c>
      <c r="C27" s="154"/>
      <c r="D27" s="163"/>
      <c r="E27" s="42">
        <v>0</v>
      </c>
      <c r="F27" s="42">
        <v>0</v>
      </c>
      <c r="G27" s="42">
        <v>0</v>
      </c>
      <c r="H27" s="42">
        <v>0</v>
      </c>
      <c r="I27" s="170"/>
      <c r="J27" s="42">
        <v>0</v>
      </c>
      <c r="K27" s="170"/>
      <c r="L27" s="42">
        <v>398977.70462981105</v>
      </c>
      <c r="M27" s="42">
        <v>0</v>
      </c>
      <c r="N27" s="170"/>
      <c r="O27" s="42">
        <v>9624.8944713854908</v>
      </c>
      <c r="P27" s="42">
        <v>206178.11114845145</v>
      </c>
      <c r="Q27" s="42">
        <v>421713.20496348018</v>
      </c>
      <c r="R27" s="42">
        <v>78254.727470400467</v>
      </c>
      <c r="S27" s="42">
        <v>273658.95537316811</v>
      </c>
      <c r="T27" s="42">
        <v>374647.60594151611</v>
      </c>
      <c r="U27" s="42">
        <v>560395.09535116504</v>
      </c>
      <c r="V27" s="42">
        <v>1980985.0816430021</v>
      </c>
      <c r="W27" s="42">
        <v>66518.548650752069</v>
      </c>
      <c r="X27" s="170"/>
      <c r="Y27" s="42">
        <v>0</v>
      </c>
      <c r="Z27" s="170"/>
      <c r="AA27" s="42">
        <v>452.54739231769202</v>
      </c>
      <c r="AB27" s="170"/>
      <c r="AC27" s="42">
        <v>0</v>
      </c>
      <c r="AD27" s="170"/>
      <c r="AE27" s="42">
        <v>8454.4636085604834</v>
      </c>
      <c r="AF27" s="170"/>
      <c r="AG27" s="42">
        <v>0</v>
      </c>
      <c r="AH27" s="170"/>
      <c r="AI27" s="42">
        <v>0</v>
      </c>
      <c r="AJ27" s="42">
        <v>0</v>
      </c>
      <c r="AK27" s="42">
        <v>10332.225030824955</v>
      </c>
      <c r="AL27" s="42">
        <v>40225.145995241379</v>
      </c>
      <c r="AM27" s="170"/>
      <c r="AN27" s="42">
        <v>0</v>
      </c>
      <c r="AO27" s="170"/>
      <c r="AP27" s="42">
        <v>8843.6840202390085</v>
      </c>
      <c r="AQ27" s="170"/>
      <c r="AR27" s="42">
        <v>48116.079099351395</v>
      </c>
      <c r="AS27" s="170"/>
      <c r="AT27" s="42">
        <v>11169.051011649317</v>
      </c>
      <c r="AU27" s="170"/>
      <c r="AV27" s="42">
        <v>0</v>
      </c>
      <c r="AW27" s="170"/>
      <c r="AX27" s="42">
        <v>0</v>
      </c>
      <c r="AY27" s="170"/>
      <c r="AZ27" s="42">
        <v>0</v>
      </c>
      <c r="BA27" s="44">
        <f t="shared" si="0"/>
        <v>4498547.1258013155</v>
      </c>
      <c r="BB27" s="42">
        <v>2404071.0548403426</v>
      </c>
      <c r="BC27" s="42">
        <v>0</v>
      </c>
      <c r="BD27" s="42">
        <v>0</v>
      </c>
      <c r="BE27" s="42">
        <v>0</v>
      </c>
      <c r="BF27" s="42">
        <v>351417.49889983417</v>
      </c>
      <c r="BG27" s="44">
        <f t="shared" si="1"/>
        <v>2755488.5537401768</v>
      </c>
      <c r="BH27" s="44">
        <f t="shared" si="2"/>
        <v>7254035.6795414928</v>
      </c>
      <c r="BI27" s="42">
        <v>5675799.2317635361</v>
      </c>
      <c r="BJ27" s="42">
        <v>0</v>
      </c>
      <c r="BK27" s="45">
        <f>+AK43</f>
        <v>1578236.447777957</v>
      </c>
      <c r="BL27" s="44">
        <f t="shared" si="3"/>
        <v>7254035.6795414928</v>
      </c>
    </row>
    <row r="28" spans="1:64" hidden="1">
      <c r="A28" s="139">
        <v>25</v>
      </c>
      <c r="B28" s="46" t="s">
        <v>73</v>
      </c>
      <c r="C28" s="154"/>
      <c r="D28" s="163"/>
      <c r="E28" s="42">
        <v>0</v>
      </c>
      <c r="F28" s="42">
        <v>0</v>
      </c>
      <c r="G28" s="42">
        <v>0</v>
      </c>
      <c r="H28" s="42">
        <v>0</v>
      </c>
      <c r="I28" s="170"/>
      <c r="J28" s="42">
        <v>0</v>
      </c>
      <c r="K28" s="170"/>
      <c r="L28" s="42">
        <v>0</v>
      </c>
      <c r="M28" s="42">
        <v>0</v>
      </c>
      <c r="N28" s="170"/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170"/>
      <c r="Y28" s="42">
        <v>0</v>
      </c>
      <c r="Z28" s="170"/>
      <c r="AA28" s="42">
        <v>0</v>
      </c>
      <c r="AB28" s="170"/>
      <c r="AC28" s="42">
        <v>0</v>
      </c>
      <c r="AD28" s="170"/>
      <c r="AE28" s="42">
        <v>0</v>
      </c>
      <c r="AF28" s="170"/>
      <c r="AG28" s="42">
        <v>0</v>
      </c>
      <c r="AH28" s="170"/>
      <c r="AI28" s="42">
        <v>41579.936072024073</v>
      </c>
      <c r="AJ28" s="42">
        <v>62999.945910461676</v>
      </c>
      <c r="AK28" s="42">
        <v>36261.37502258653</v>
      </c>
      <c r="AL28" s="42">
        <v>2681.6763980737524</v>
      </c>
      <c r="AM28" s="170"/>
      <c r="AN28" s="42">
        <v>0</v>
      </c>
      <c r="AO28" s="170"/>
      <c r="AP28" s="42">
        <v>0</v>
      </c>
      <c r="AQ28" s="170"/>
      <c r="AR28" s="42">
        <v>0</v>
      </c>
      <c r="AS28" s="170"/>
      <c r="AT28" s="42">
        <v>0</v>
      </c>
      <c r="AU28" s="170"/>
      <c r="AV28" s="42">
        <v>0</v>
      </c>
      <c r="AW28" s="170"/>
      <c r="AX28" s="42">
        <v>0</v>
      </c>
      <c r="AY28" s="170"/>
      <c r="AZ28" s="42">
        <v>0</v>
      </c>
      <c r="BA28" s="44">
        <f t="shared" si="0"/>
        <v>143522.93340314605</v>
      </c>
      <c r="BB28" s="42">
        <v>131310.81840873393</v>
      </c>
      <c r="BC28" s="42">
        <v>0</v>
      </c>
      <c r="BD28" s="42">
        <v>335086.03158838558</v>
      </c>
      <c r="BE28" s="42">
        <v>0</v>
      </c>
      <c r="BF28" s="42">
        <v>196639.6057933814</v>
      </c>
      <c r="BG28" s="44">
        <f t="shared" si="1"/>
        <v>663036.45579050086</v>
      </c>
      <c r="BH28" s="44">
        <f t="shared" si="2"/>
        <v>806559.38919364684</v>
      </c>
      <c r="BI28" s="42">
        <v>0</v>
      </c>
      <c r="BJ28" s="42">
        <v>0</v>
      </c>
      <c r="BK28" s="45">
        <f>+AL43</f>
        <v>806559.38919364684</v>
      </c>
      <c r="BL28" s="44">
        <f t="shared" si="3"/>
        <v>806559.38919364684</v>
      </c>
    </row>
    <row r="29" spans="1:64" hidden="1">
      <c r="A29" s="139">
        <v>26</v>
      </c>
      <c r="B29" s="46" t="s">
        <v>14</v>
      </c>
      <c r="C29" s="154"/>
      <c r="D29" s="163"/>
      <c r="E29" s="42">
        <v>0</v>
      </c>
      <c r="F29" s="42">
        <v>0</v>
      </c>
      <c r="G29" s="42">
        <v>0</v>
      </c>
      <c r="H29" s="42">
        <v>0</v>
      </c>
      <c r="I29" s="170"/>
      <c r="J29" s="42">
        <v>0</v>
      </c>
      <c r="K29" s="170"/>
      <c r="L29" s="42">
        <v>1477.6969682024007</v>
      </c>
      <c r="M29" s="42">
        <v>102.8733548865446</v>
      </c>
      <c r="N29" s="170"/>
      <c r="O29" s="42">
        <v>35.647799901076709</v>
      </c>
      <c r="P29" s="42">
        <v>763.62354642460377</v>
      </c>
      <c r="Q29" s="42">
        <v>1561.9026256207758</v>
      </c>
      <c r="R29" s="42">
        <v>289.83267031878074</v>
      </c>
      <c r="S29" s="42">
        <v>101.35528977780169</v>
      </c>
      <c r="T29" s="42">
        <v>1387.5853838944083</v>
      </c>
      <c r="U29" s="42">
        <v>2075.5398704903923</v>
      </c>
      <c r="V29" s="42">
        <v>7336.9905516753697</v>
      </c>
      <c r="W29" s="42">
        <v>246.36528941295595</v>
      </c>
      <c r="X29" s="170"/>
      <c r="Y29" s="42">
        <v>410.04536464220303</v>
      </c>
      <c r="Z29" s="170"/>
      <c r="AA29" s="42">
        <v>69.123521145936806</v>
      </c>
      <c r="AB29" s="170"/>
      <c r="AC29" s="42">
        <v>5595.6894631273344</v>
      </c>
      <c r="AD29" s="170"/>
      <c r="AE29" s="42">
        <v>1707.7868330909878</v>
      </c>
      <c r="AF29" s="170"/>
      <c r="AG29" s="42">
        <v>564.58882587744665</v>
      </c>
      <c r="AH29" s="170"/>
      <c r="AI29" s="42">
        <v>1703.5075882938868</v>
      </c>
      <c r="AJ29" s="42">
        <v>2500.3804860625396</v>
      </c>
      <c r="AK29" s="42">
        <v>855.90377588477793</v>
      </c>
      <c r="AL29" s="42">
        <v>502.25566613251419</v>
      </c>
      <c r="AM29" s="170"/>
      <c r="AN29" s="42">
        <v>949.95078001148056</v>
      </c>
      <c r="AO29" s="170"/>
      <c r="AP29" s="42">
        <v>503.99948867335735</v>
      </c>
      <c r="AQ29" s="170"/>
      <c r="AR29" s="42">
        <v>4265.3071275008715</v>
      </c>
      <c r="AS29" s="170"/>
      <c r="AT29" s="42">
        <v>81876.879292609781</v>
      </c>
      <c r="AU29" s="170"/>
      <c r="AV29" s="42">
        <v>784.90949189639559</v>
      </c>
      <c r="AW29" s="170"/>
      <c r="AX29" s="42">
        <v>676.23171203689685</v>
      </c>
      <c r="AY29" s="170"/>
      <c r="AZ29" s="42">
        <v>1041.4741668253505</v>
      </c>
      <c r="BA29" s="44">
        <f t="shared" si="0"/>
        <v>119387.44693441688</v>
      </c>
      <c r="BB29" s="42">
        <v>278687.51318853052</v>
      </c>
      <c r="BC29" s="42">
        <v>0</v>
      </c>
      <c r="BD29" s="42">
        <v>0</v>
      </c>
      <c r="BE29" s="42">
        <v>0</v>
      </c>
      <c r="BF29" s="42">
        <v>11107.097599632243</v>
      </c>
      <c r="BG29" s="44">
        <f t="shared" si="1"/>
        <v>289794.61078816274</v>
      </c>
      <c r="BH29" s="44">
        <f t="shared" si="2"/>
        <v>409182.05772257963</v>
      </c>
      <c r="BI29" s="42">
        <v>0</v>
      </c>
      <c r="BJ29" s="42">
        <v>0</v>
      </c>
      <c r="BK29" s="45">
        <f>+AN43</f>
        <v>409182.05772257963</v>
      </c>
      <c r="BL29" s="44">
        <f t="shared" si="3"/>
        <v>409182.05772257963</v>
      </c>
    </row>
    <row r="30" spans="1:64" hidden="1">
      <c r="A30" s="139">
        <v>27</v>
      </c>
      <c r="B30" s="46" t="s">
        <v>74</v>
      </c>
      <c r="C30" s="154"/>
      <c r="D30" s="163"/>
      <c r="E30" s="42">
        <v>2500.9582344928444</v>
      </c>
      <c r="F30" s="42">
        <v>114.36802368234099</v>
      </c>
      <c r="G30" s="42">
        <v>433.86278082139921</v>
      </c>
      <c r="H30" s="42">
        <v>0</v>
      </c>
      <c r="I30" s="170"/>
      <c r="J30" s="42">
        <v>1907.7308610584325</v>
      </c>
      <c r="K30" s="170"/>
      <c r="L30" s="42">
        <v>10007.417184124601</v>
      </c>
      <c r="M30" s="42">
        <v>0</v>
      </c>
      <c r="N30" s="170"/>
      <c r="O30" s="42">
        <v>4343.5370648720018</v>
      </c>
      <c r="P30" s="42">
        <v>1625.5550951518326</v>
      </c>
      <c r="Q30" s="42">
        <v>19968.728053070754</v>
      </c>
      <c r="R30" s="42">
        <v>1962.8357558297482</v>
      </c>
      <c r="S30" s="42">
        <v>19052.970383362241</v>
      </c>
      <c r="T30" s="42">
        <v>5192.1735276307836</v>
      </c>
      <c r="U30" s="42">
        <v>47789.694523995306</v>
      </c>
      <c r="V30" s="42">
        <v>33701.778670919935</v>
      </c>
      <c r="W30" s="42">
        <v>74253.935057942814</v>
      </c>
      <c r="X30" s="170"/>
      <c r="Y30" s="42">
        <v>2660.5063900827827</v>
      </c>
      <c r="Z30" s="170"/>
      <c r="AA30" s="42">
        <v>1162.9047878131553</v>
      </c>
      <c r="AB30" s="170"/>
      <c r="AC30" s="42">
        <v>242734.2352332045</v>
      </c>
      <c r="AD30" s="170"/>
      <c r="AE30" s="42">
        <v>126076.26888320345</v>
      </c>
      <c r="AF30" s="170"/>
      <c r="AG30" s="42">
        <v>19857.525697196434</v>
      </c>
      <c r="AH30" s="170"/>
      <c r="AI30" s="42">
        <v>55711.984533268274</v>
      </c>
      <c r="AJ30" s="42">
        <v>77953.749203481988</v>
      </c>
      <c r="AK30" s="42">
        <v>117097.90394322087</v>
      </c>
      <c r="AL30" s="42">
        <v>13700.871660028126</v>
      </c>
      <c r="AM30" s="170"/>
      <c r="AN30" s="42">
        <v>0</v>
      </c>
      <c r="AO30" s="170"/>
      <c r="AP30" s="42">
        <v>3022532.0495151263</v>
      </c>
      <c r="AQ30" s="170"/>
      <c r="AR30" s="42">
        <v>0</v>
      </c>
      <c r="AS30" s="170"/>
      <c r="AT30" s="42">
        <v>0</v>
      </c>
      <c r="AU30" s="170"/>
      <c r="AV30" s="42">
        <v>0</v>
      </c>
      <c r="AW30" s="170"/>
      <c r="AX30" s="42">
        <v>0</v>
      </c>
      <c r="AY30" s="170"/>
      <c r="AZ30" s="42">
        <v>0</v>
      </c>
      <c r="BA30" s="44">
        <f t="shared" si="0"/>
        <v>3902343.5450635809</v>
      </c>
      <c r="BB30" s="42">
        <v>536097.86999710789</v>
      </c>
      <c r="BC30" s="42">
        <v>0</v>
      </c>
      <c r="BD30" s="42">
        <v>1441337.8811076067</v>
      </c>
      <c r="BE30" s="42">
        <v>0</v>
      </c>
      <c r="BF30" s="42">
        <v>843963.38968138199</v>
      </c>
      <c r="BG30" s="44">
        <f t="shared" si="1"/>
        <v>2821399.1407860965</v>
      </c>
      <c r="BH30" s="44">
        <f t="shared" si="2"/>
        <v>6723742.6858496778</v>
      </c>
      <c r="BI30" s="42">
        <v>192736.16878366843</v>
      </c>
      <c r="BJ30" s="42">
        <v>0</v>
      </c>
      <c r="BK30" s="45">
        <f>+AP43</f>
        <v>6531006.5170660093</v>
      </c>
      <c r="BL30" s="44">
        <f t="shared" si="3"/>
        <v>6723742.6858496778</v>
      </c>
    </row>
    <row r="31" spans="1:64" hidden="1">
      <c r="A31" s="139">
        <v>28</v>
      </c>
      <c r="B31" s="46" t="s">
        <v>75</v>
      </c>
      <c r="C31" s="154"/>
      <c r="D31" s="163"/>
      <c r="E31" s="42">
        <v>5735.0410323886754</v>
      </c>
      <c r="F31" s="42">
        <v>1141.2361549796162</v>
      </c>
      <c r="G31" s="42">
        <v>2097.1746109433934</v>
      </c>
      <c r="H31" s="42">
        <v>303.52950364215104</v>
      </c>
      <c r="I31" s="170"/>
      <c r="J31" s="42">
        <v>8584.7888747629477</v>
      </c>
      <c r="K31" s="170"/>
      <c r="L31" s="42">
        <v>29415.823916258028</v>
      </c>
      <c r="M31" s="42">
        <v>3153.0443796960531</v>
      </c>
      <c r="N31" s="170"/>
      <c r="O31" s="42">
        <v>131.63912477800986</v>
      </c>
      <c r="P31" s="42">
        <v>28469.446468541686</v>
      </c>
      <c r="Q31" s="42">
        <v>109858.06161615934</v>
      </c>
      <c r="R31" s="42">
        <v>5769.5637053701757</v>
      </c>
      <c r="S31" s="42">
        <v>69303.710342189617</v>
      </c>
      <c r="T31" s="42">
        <v>132008.27605508381</v>
      </c>
      <c r="U31" s="42">
        <v>33945.243505755185</v>
      </c>
      <c r="V31" s="42">
        <v>125597.46851465431</v>
      </c>
      <c r="W31" s="42">
        <v>5009.9564215983919</v>
      </c>
      <c r="X31" s="170"/>
      <c r="Y31" s="42">
        <v>50930.835272630531</v>
      </c>
      <c r="Z31" s="170"/>
      <c r="AA31" s="42">
        <v>1452.5342780755066</v>
      </c>
      <c r="AB31" s="170"/>
      <c r="AC31" s="42">
        <v>485794.710924924</v>
      </c>
      <c r="AD31" s="170"/>
      <c r="AE31" s="42">
        <v>40205.069073583021</v>
      </c>
      <c r="AF31" s="170"/>
      <c r="AG31" s="42">
        <v>1011345.1491010512</v>
      </c>
      <c r="AH31" s="170"/>
      <c r="AI31" s="42">
        <v>44046.043285240245</v>
      </c>
      <c r="AJ31" s="42">
        <v>62034.087595550329</v>
      </c>
      <c r="AK31" s="42">
        <v>129009.40004599014</v>
      </c>
      <c r="AL31" s="42">
        <v>7325.3993808950381</v>
      </c>
      <c r="AM31" s="170"/>
      <c r="AN31" s="42">
        <v>4201.0594601472649</v>
      </c>
      <c r="AO31" s="170"/>
      <c r="AP31" s="42">
        <v>172995.21824013855</v>
      </c>
      <c r="AQ31" s="170"/>
      <c r="AR31" s="42">
        <v>54105.129295785846</v>
      </c>
      <c r="AS31" s="170"/>
      <c r="AT31" s="42">
        <v>0</v>
      </c>
      <c r="AU31" s="170"/>
      <c r="AV31" s="42">
        <v>0</v>
      </c>
      <c r="AW31" s="170"/>
      <c r="AX31" s="42">
        <v>11270.4429342033</v>
      </c>
      <c r="AY31" s="170"/>
      <c r="AZ31" s="42">
        <v>0</v>
      </c>
      <c r="BA31" s="44">
        <f t="shared" si="0"/>
        <v>2635239.0831150166</v>
      </c>
      <c r="BB31" s="42">
        <v>6045610.8666034536</v>
      </c>
      <c r="BC31" s="42">
        <v>0</v>
      </c>
      <c r="BD31" s="42">
        <v>0</v>
      </c>
      <c r="BE31" s="42">
        <v>0</v>
      </c>
      <c r="BF31" s="42">
        <v>394369.96740845294</v>
      </c>
      <c r="BG31" s="44">
        <f t="shared" si="1"/>
        <v>6439980.8340119068</v>
      </c>
      <c r="BH31" s="44">
        <f t="shared" si="2"/>
        <v>9075219.9171269238</v>
      </c>
      <c r="BI31" s="42">
        <v>7679714.861070862</v>
      </c>
      <c r="BJ31" s="42">
        <v>0</v>
      </c>
      <c r="BK31" s="45">
        <f>+AR43</f>
        <v>1395505.0560560622</v>
      </c>
      <c r="BL31" s="44">
        <f t="shared" si="3"/>
        <v>9075219.9171269238</v>
      </c>
    </row>
    <row r="32" spans="1:64" hidden="1">
      <c r="A32" s="139">
        <v>29</v>
      </c>
      <c r="B32" s="46" t="s">
        <v>19</v>
      </c>
      <c r="C32" s="154"/>
      <c r="D32" s="163"/>
      <c r="E32" s="42">
        <v>0</v>
      </c>
      <c r="F32" s="42">
        <v>0</v>
      </c>
      <c r="G32" s="42">
        <v>0</v>
      </c>
      <c r="H32" s="42">
        <v>0</v>
      </c>
      <c r="I32" s="170"/>
      <c r="J32" s="42">
        <v>0</v>
      </c>
      <c r="K32" s="170"/>
      <c r="L32" s="42">
        <v>0</v>
      </c>
      <c r="M32" s="42">
        <v>0</v>
      </c>
      <c r="N32" s="170"/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170"/>
      <c r="Y32" s="42">
        <v>0</v>
      </c>
      <c r="Z32" s="170"/>
      <c r="AA32" s="42">
        <v>0</v>
      </c>
      <c r="AB32" s="170"/>
      <c r="AC32" s="42">
        <v>0</v>
      </c>
      <c r="AD32" s="170"/>
      <c r="AE32" s="42">
        <v>0</v>
      </c>
      <c r="AF32" s="170"/>
      <c r="AG32" s="42">
        <v>0</v>
      </c>
      <c r="AH32" s="170"/>
      <c r="AI32" s="42">
        <v>0</v>
      </c>
      <c r="AJ32" s="42">
        <v>0</v>
      </c>
      <c r="AK32" s="42">
        <v>0</v>
      </c>
      <c r="AL32" s="42">
        <v>0</v>
      </c>
      <c r="AM32" s="170"/>
      <c r="AN32" s="42">
        <v>0</v>
      </c>
      <c r="AO32" s="170"/>
      <c r="AP32" s="42">
        <v>0</v>
      </c>
      <c r="AQ32" s="170"/>
      <c r="AR32" s="42">
        <v>0</v>
      </c>
      <c r="AS32" s="170"/>
      <c r="AT32" s="42">
        <v>0</v>
      </c>
      <c r="AU32" s="170"/>
      <c r="AV32" s="42">
        <v>3910.1659286166532</v>
      </c>
      <c r="AW32" s="170"/>
      <c r="AX32" s="42">
        <v>0</v>
      </c>
      <c r="AY32" s="170"/>
      <c r="AZ32" s="42">
        <v>0</v>
      </c>
      <c r="BA32" s="44">
        <f t="shared" si="0"/>
        <v>3910.1659286166532</v>
      </c>
      <c r="BB32" s="42">
        <v>159437.71924941055</v>
      </c>
      <c r="BC32" s="42">
        <v>3433307.0018531764</v>
      </c>
      <c r="BD32" s="42">
        <v>0</v>
      </c>
      <c r="BE32" s="42">
        <v>0</v>
      </c>
      <c r="BF32" s="42">
        <v>50147.876967110991</v>
      </c>
      <c r="BG32" s="44">
        <f t="shared" si="1"/>
        <v>3642892.5980696981</v>
      </c>
      <c r="BH32" s="44">
        <f t="shared" si="2"/>
        <v>3646802.7639983147</v>
      </c>
      <c r="BI32" s="42">
        <v>0</v>
      </c>
      <c r="BJ32" s="42">
        <v>0</v>
      </c>
      <c r="BK32" s="45">
        <f>+AT43</f>
        <v>3646802.7639983147</v>
      </c>
      <c r="BL32" s="44">
        <f t="shared" si="3"/>
        <v>3646802.7639983147</v>
      </c>
    </row>
    <row r="33" spans="1:64" hidden="1">
      <c r="A33" s="139">
        <v>30</v>
      </c>
      <c r="B33" s="46" t="s">
        <v>76</v>
      </c>
      <c r="C33" s="154"/>
      <c r="D33" s="163"/>
      <c r="E33" s="42">
        <v>0</v>
      </c>
      <c r="F33" s="42">
        <v>0</v>
      </c>
      <c r="G33" s="42">
        <v>0</v>
      </c>
      <c r="H33" s="42">
        <v>0</v>
      </c>
      <c r="I33" s="170"/>
      <c r="J33" s="42">
        <v>0</v>
      </c>
      <c r="K33" s="170"/>
      <c r="L33" s="42">
        <v>0</v>
      </c>
      <c r="M33" s="42">
        <v>0</v>
      </c>
      <c r="N33" s="170"/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170"/>
      <c r="Y33" s="42">
        <v>118.18774929437537</v>
      </c>
      <c r="Z33" s="170"/>
      <c r="AA33" s="42">
        <v>14.750404697141045</v>
      </c>
      <c r="AB33" s="170"/>
      <c r="AC33" s="42">
        <v>0</v>
      </c>
      <c r="AD33" s="170"/>
      <c r="AE33" s="42">
        <v>0</v>
      </c>
      <c r="AF33" s="170"/>
      <c r="AG33" s="42">
        <v>70.945701367959558</v>
      </c>
      <c r="AH33" s="170"/>
      <c r="AI33" s="42">
        <v>0</v>
      </c>
      <c r="AJ33" s="42">
        <v>0</v>
      </c>
      <c r="AK33" s="42">
        <v>0</v>
      </c>
      <c r="AL33" s="42">
        <v>11.688596641772124</v>
      </c>
      <c r="AM33" s="170"/>
      <c r="AN33" s="42">
        <v>0</v>
      </c>
      <c r="AO33" s="170"/>
      <c r="AP33" s="42">
        <v>720.19905924564262</v>
      </c>
      <c r="AQ33" s="170"/>
      <c r="AR33" s="42">
        <v>0</v>
      </c>
      <c r="AS33" s="170"/>
      <c r="AT33" s="42">
        <v>1294.5374362008743</v>
      </c>
      <c r="AU33" s="170"/>
      <c r="AV33" s="42">
        <v>385.03330839703955</v>
      </c>
      <c r="AW33" s="170"/>
      <c r="AX33" s="42">
        <v>0</v>
      </c>
      <c r="AY33" s="170"/>
      <c r="AZ33" s="42">
        <v>0</v>
      </c>
      <c r="BA33" s="44">
        <f t="shared" si="0"/>
        <v>2615.3422558448042</v>
      </c>
      <c r="BB33" s="42">
        <v>197165.83469632795</v>
      </c>
      <c r="BC33" s="42">
        <v>0</v>
      </c>
      <c r="BD33" s="42">
        <v>0</v>
      </c>
      <c r="BE33" s="42">
        <v>0</v>
      </c>
      <c r="BF33" s="42">
        <v>41803.445302657565</v>
      </c>
      <c r="BG33" s="44">
        <f t="shared" si="1"/>
        <v>238969.27999898553</v>
      </c>
      <c r="BH33" s="44">
        <f t="shared" si="2"/>
        <v>241584.62225483032</v>
      </c>
      <c r="BI33" s="42">
        <v>0</v>
      </c>
      <c r="BJ33" s="42">
        <v>0</v>
      </c>
      <c r="BK33" s="45">
        <f>+AV43</f>
        <v>241584.62225483032</v>
      </c>
      <c r="BL33" s="44">
        <f t="shared" si="3"/>
        <v>241584.62225483032</v>
      </c>
    </row>
    <row r="34" spans="1:64" hidden="1">
      <c r="A34" s="139">
        <v>31</v>
      </c>
      <c r="B34" s="46" t="s">
        <v>77</v>
      </c>
      <c r="C34" s="154"/>
      <c r="D34" s="163"/>
      <c r="E34" s="42">
        <v>0</v>
      </c>
      <c r="F34" s="42">
        <v>0</v>
      </c>
      <c r="G34" s="42">
        <v>0</v>
      </c>
      <c r="H34" s="42">
        <v>0</v>
      </c>
      <c r="I34" s="170"/>
      <c r="J34" s="42">
        <v>0</v>
      </c>
      <c r="K34" s="170"/>
      <c r="L34" s="42">
        <v>0</v>
      </c>
      <c r="M34" s="42">
        <v>0</v>
      </c>
      <c r="N34" s="170"/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170"/>
      <c r="Y34" s="42">
        <v>0</v>
      </c>
      <c r="Z34" s="170"/>
      <c r="AA34" s="42">
        <v>0</v>
      </c>
      <c r="AB34" s="170"/>
      <c r="AC34" s="42">
        <v>0</v>
      </c>
      <c r="AD34" s="170"/>
      <c r="AE34" s="42">
        <v>0</v>
      </c>
      <c r="AF34" s="170"/>
      <c r="AG34" s="42">
        <v>69061.286040687555</v>
      </c>
      <c r="AH34" s="170"/>
      <c r="AI34" s="42">
        <v>0</v>
      </c>
      <c r="AJ34" s="42">
        <v>0</v>
      </c>
      <c r="AK34" s="42">
        <v>0</v>
      </c>
      <c r="AL34" s="42">
        <v>137.00871660028125</v>
      </c>
      <c r="AM34" s="170"/>
      <c r="AN34" s="42">
        <v>0</v>
      </c>
      <c r="AO34" s="170"/>
      <c r="AP34" s="42">
        <v>11615.284806625288</v>
      </c>
      <c r="AQ34" s="170"/>
      <c r="AR34" s="42">
        <v>0</v>
      </c>
      <c r="AS34" s="170"/>
      <c r="AT34" s="42">
        <v>0</v>
      </c>
      <c r="AU34" s="170"/>
      <c r="AV34" s="42">
        <v>0</v>
      </c>
      <c r="AW34" s="170"/>
      <c r="AX34" s="42">
        <v>51656.196781765124</v>
      </c>
      <c r="AY34" s="170"/>
      <c r="AZ34" s="42">
        <v>0</v>
      </c>
      <c r="BA34" s="44">
        <f t="shared" si="0"/>
        <v>132469.77634567826</v>
      </c>
      <c r="BB34" s="42">
        <v>2951617.0049711624</v>
      </c>
      <c r="BC34" s="42">
        <v>0</v>
      </c>
      <c r="BD34" s="42">
        <v>0</v>
      </c>
      <c r="BE34" s="42">
        <v>0</v>
      </c>
      <c r="BF34" s="42">
        <v>913689.89975973871</v>
      </c>
      <c r="BG34" s="44">
        <f t="shared" si="1"/>
        <v>3865306.9047309011</v>
      </c>
      <c r="BH34" s="44">
        <f t="shared" si="2"/>
        <v>3997776.6810765793</v>
      </c>
      <c r="BI34" s="42">
        <v>3226096.8152557942</v>
      </c>
      <c r="BJ34" s="42">
        <v>0</v>
      </c>
      <c r="BK34" s="45">
        <f>+AX43</f>
        <v>771679.86582078482</v>
      </c>
      <c r="BL34" s="44">
        <f t="shared" si="3"/>
        <v>3997776.6810765788</v>
      </c>
    </row>
    <row r="35" spans="1:64" hidden="1">
      <c r="A35" s="139">
        <v>32</v>
      </c>
      <c r="B35" s="46" t="s">
        <v>78</v>
      </c>
      <c r="C35" s="154"/>
      <c r="D35" s="163"/>
      <c r="E35" s="42">
        <v>876.12569759334997</v>
      </c>
      <c r="F35" s="42">
        <v>3304.7302627144863</v>
      </c>
      <c r="G35" s="42">
        <v>13973.256507778944</v>
      </c>
      <c r="H35" s="42">
        <v>1332.8904290372723</v>
      </c>
      <c r="I35" s="170"/>
      <c r="J35" s="42">
        <v>5985.6894334098906</v>
      </c>
      <c r="K35" s="170"/>
      <c r="L35" s="42">
        <v>16741.019115361527</v>
      </c>
      <c r="M35" s="42">
        <v>716.67892915331697</v>
      </c>
      <c r="N35" s="170"/>
      <c r="O35" s="42">
        <v>1.5933794384032423</v>
      </c>
      <c r="P35" s="42">
        <v>2518.8055170010666</v>
      </c>
      <c r="Q35" s="42">
        <v>11729.625722925541</v>
      </c>
      <c r="R35" s="42">
        <v>3283.5516201711462</v>
      </c>
      <c r="S35" s="42">
        <v>36827.423652468002</v>
      </c>
      <c r="T35" s="42">
        <v>5665.0561101301701</v>
      </c>
      <c r="U35" s="42">
        <v>283007.73167474085</v>
      </c>
      <c r="V35" s="42">
        <v>4796.9438248608549</v>
      </c>
      <c r="W35" s="42">
        <v>272.95351224675568</v>
      </c>
      <c r="X35" s="170"/>
      <c r="Y35" s="42">
        <v>4689.2785494446171</v>
      </c>
      <c r="Z35" s="170"/>
      <c r="AA35" s="42">
        <v>139.96946990737337</v>
      </c>
      <c r="AB35" s="170"/>
      <c r="AC35" s="42">
        <v>16751.08167588793</v>
      </c>
      <c r="AD35" s="170"/>
      <c r="AE35" s="42">
        <v>240678.42322376618</v>
      </c>
      <c r="AF35" s="170"/>
      <c r="AG35" s="42">
        <v>178579.56590972756</v>
      </c>
      <c r="AH35" s="170"/>
      <c r="AI35" s="42">
        <v>52236.231822477319</v>
      </c>
      <c r="AJ35" s="42">
        <v>97454.201025032293</v>
      </c>
      <c r="AK35" s="42">
        <v>882.18190734856466</v>
      </c>
      <c r="AL35" s="42">
        <v>30801.88105877646</v>
      </c>
      <c r="AM35" s="170"/>
      <c r="AN35" s="42">
        <v>2716.6851175618976</v>
      </c>
      <c r="AO35" s="170"/>
      <c r="AP35" s="42">
        <v>94262.007686651326</v>
      </c>
      <c r="AQ35" s="170"/>
      <c r="AR35" s="42">
        <v>43233.429691946709</v>
      </c>
      <c r="AS35" s="170"/>
      <c r="AT35" s="42">
        <v>0</v>
      </c>
      <c r="AU35" s="170"/>
      <c r="AV35" s="42">
        <v>654.08627541931685</v>
      </c>
      <c r="AW35" s="170"/>
      <c r="AX35" s="42">
        <v>2535.8496601957427</v>
      </c>
      <c r="AY35" s="170"/>
      <c r="AZ35" s="42">
        <v>24529.940772430731</v>
      </c>
      <c r="BA35" s="44">
        <f t="shared" si="0"/>
        <v>1181178.8892356055</v>
      </c>
      <c r="BB35" s="42">
        <v>397296.06250053825</v>
      </c>
      <c r="BC35" s="42">
        <v>0</v>
      </c>
      <c r="BD35" s="42">
        <v>0</v>
      </c>
      <c r="BE35" s="42">
        <v>0</v>
      </c>
      <c r="BF35" s="42">
        <v>49305.377117689553</v>
      </c>
      <c r="BG35" s="44">
        <f t="shared" si="1"/>
        <v>446601.43961822777</v>
      </c>
      <c r="BH35" s="44">
        <f t="shared" si="2"/>
        <v>1627780.3288538333</v>
      </c>
      <c r="BI35" s="42">
        <v>893279.84086111747</v>
      </c>
      <c r="BJ35" s="42">
        <v>0</v>
      </c>
      <c r="BK35" s="45">
        <f>+AZ43</f>
        <v>734500.48799271579</v>
      </c>
      <c r="BL35" s="44">
        <f t="shared" si="3"/>
        <v>1627780.3288538333</v>
      </c>
    </row>
    <row r="36" spans="1:64" hidden="1">
      <c r="A36" s="533" t="s">
        <v>79</v>
      </c>
      <c r="B36" s="534"/>
      <c r="C36" s="155"/>
      <c r="D36" s="164"/>
      <c r="E36" s="44">
        <f>SUM(E4:E35)</f>
        <v>63510.316191421385</v>
      </c>
      <c r="F36" s="44">
        <f t="shared" ref="F36:BL36" si="4">SUM(F4:F35)</f>
        <v>13588.532124797744</v>
      </c>
      <c r="G36" s="44">
        <f t="shared" si="4"/>
        <v>1317180.6698645935</v>
      </c>
      <c r="H36" s="44">
        <f t="shared" si="4"/>
        <v>7259.0175593901531</v>
      </c>
      <c r="I36" s="171"/>
      <c r="J36" s="44">
        <f t="shared" si="4"/>
        <v>113231.29613549793</v>
      </c>
      <c r="K36" s="171"/>
      <c r="L36" s="44">
        <f t="shared" si="4"/>
        <v>1944628.9979641766</v>
      </c>
      <c r="M36" s="44">
        <f t="shared" si="4"/>
        <v>321165.89265144186</v>
      </c>
      <c r="N36" s="171"/>
      <c r="O36" s="44">
        <f t="shared" si="4"/>
        <v>108607.36942502666</v>
      </c>
      <c r="P36" s="44">
        <f t="shared" si="4"/>
        <v>1144072.2518087558</v>
      </c>
      <c r="Q36" s="44">
        <f t="shared" si="4"/>
        <v>5012078.0624154573</v>
      </c>
      <c r="R36" s="44">
        <f t="shared" si="4"/>
        <v>378506.51943208091</v>
      </c>
      <c r="S36" s="44">
        <f t="shared" si="4"/>
        <v>3408124.0995964394</v>
      </c>
      <c r="T36" s="44">
        <f t="shared" si="4"/>
        <v>3048619.4289783249</v>
      </c>
      <c r="U36" s="44">
        <f t="shared" si="4"/>
        <v>3611851.818375743</v>
      </c>
      <c r="V36" s="44">
        <f t="shared" si="4"/>
        <v>12507044.506525574</v>
      </c>
      <c r="W36" s="44">
        <f t="shared" si="4"/>
        <v>1073998.4445808448</v>
      </c>
      <c r="X36" s="171"/>
      <c r="Y36" s="44">
        <f t="shared" si="4"/>
        <v>314999.07519611967</v>
      </c>
      <c r="Z36" s="171"/>
      <c r="AA36" s="44">
        <f t="shared" si="4"/>
        <v>14042.84903147733</v>
      </c>
      <c r="AB36" s="171"/>
      <c r="AC36" s="44">
        <f t="shared" si="4"/>
        <v>6499983.8629733669</v>
      </c>
      <c r="AD36" s="171"/>
      <c r="AE36" s="44">
        <f t="shared" si="4"/>
        <v>1078319.9691621447</v>
      </c>
      <c r="AF36" s="171"/>
      <c r="AG36" s="44">
        <f t="shared" si="4"/>
        <v>2786625.9986532666</v>
      </c>
      <c r="AH36" s="171"/>
      <c r="AI36" s="44">
        <f t="shared" si="4"/>
        <v>492101.22239900223</v>
      </c>
      <c r="AJ36" s="44">
        <f t="shared" si="4"/>
        <v>613289.57629672519</v>
      </c>
      <c r="AK36" s="44">
        <f t="shared" si="4"/>
        <v>1104019.2870575634</v>
      </c>
      <c r="AL36" s="44">
        <f t="shared" si="4"/>
        <v>596849.74535023957</v>
      </c>
      <c r="AM36" s="171"/>
      <c r="AN36" s="44">
        <f t="shared" si="4"/>
        <v>76399.739188747306</v>
      </c>
      <c r="AO36" s="171"/>
      <c r="AP36" s="44">
        <f t="shared" si="4"/>
        <v>3915345.1326111206</v>
      </c>
      <c r="AQ36" s="171"/>
      <c r="AR36" s="44">
        <f t="shared" si="4"/>
        <v>293389.29625044536</v>
      </c>
      <c r="AS36" s="171"/>
      <c r="AT36" s="44">
        <f t="shared" si="4"/>
        <v>2639835.4110924792</v>
      </c>
      <c r="AU36" s="171"/>
      <c r="AV36" s="44">
        <f t="shared" si="4"/>
        <v>58164.295376689261</v>
      </c>
      <c r="AW36" s="171"/>
      <c r="AX36" s="44">
        <f t="shared" si="4"/>
        <v>545741.92245452991</v>
      </c>
      <c r="AY36" s="171"/>
      <c r="AZ36" s="44">
        <f t="shared" si="4"/>
        <v>216789.00034837893</v>
      </c>
      <c r="BA36" s="44">
        <f t="shared" si="4"/>
        <v>55319363.607071869</v>
      </c>
      <c r="BB36" s="44">
        <f t="shared" si="4"/>
        <v>54199784.628953561</v>
      </c>
      <c r="BC36" s="44">
        <f t="shared" si="4"/>
        <v>5542296.7722791079</v>
      </c>
      <c r="BD36" s="44">
        <f t="shared" si="4"/>
        <v>50091016.917997524</v>
      </c>
      <c r="BE36" s="44">
        <f t="shared" si="4"/>
        <v>-46095807.7614135</v>
      </c>
      <c r="BF36" s="44">
        <f t="shared" si="4"/>
        <v>81410818.365602911</v>
      </c>
      <c r="BG36" s="44">
        <f t="shared" si="4"/>
        <v>145148108.92341959</v>
      </c>
      <c r="BH36" s="44">
        <f t="shared" si="4"/>
        <v>200467472.53049144</v>
      </c>
      <c r="BI36" s="44">
        <f t="shared" si="4"/>
        <v>73533594.611022249</v>
      </c>
      <c r="BJ36" s="44">
        <f t="shared" si="4"/>
        <v>0</v>
      </c>
      <c r="BK36" s="44">
        <f t="shared" si="4"/>
        <v>126933877.91946916</v>
      </c>
      <c r="BL36" s="44">
        <f t="shared" si="4"/>
        <v>200467472.53049144</v>
      </c>
    </row>
    <row r="37" spans="1:64" hidden="1">
      <c r="A37" s="533" t="s">
        <v>80</v>
      </c>
      <c r="B37" s="534"/>
      <c r="C37" s="155"/>
      <c r="D37" s="164"/>
      <c r="E37" s="42"/>
      <c r="F37" s="42"/>
      <c r="G37" s="42"/>
      <c r="H37" s="42"/>
      <c r="I37" s="170"/>
      <c r="J37" s="42"/>
      <c r="K37" s="170"/>
      <c r="L37" s="42"/>
      <c r="M37" s="42"/>
      <c r="N37" s="170"/>
      <c r="O37" s="42"/>
      <c r="P37" s="42"/>
      <c r="Q37" s="42"/>
      <c r="R37" s="42"/>
      <c r="S37" s="42"/>
      <c r="T37" s="42"/>
      <c r="U37" s="42"/>
      <c r="V37" s="42"/>
      <c r="W37" s="42"/>
      <c r="X37" s="170"/>
      <c r="Y37" s="42"/>
      <c r="Z37" s="170"/>
      <c r="AA37" s="42"/>
      <c r="AB37" s="170"/>
      <c r="AC37" s="42"/>
      <c r="AD37" s="170"/>
      <c r="AE37" s="42"/>
      <c r="AF37" s="170"/>
      <c r="AG37" s="42"/>
      <c r="AH37" s="170"/>
      <c r="AI37" s="42"/>
      <c r="AJ37" s="42"/>
      <c r="AK37" s="42"/>
      <c r="AL37" s="42"/>
      <c r="AM37" s="170"/>
      <c r="AN37" s="42"/>
      <c r="AO37" s="170"/>
      <c r="AP37" s="42"/>
      <c r="AQ37" s="170"/>
      <c r="AR37" s="42"/>
      <c r="AS37" s="170"/>
      <c r="AT37" s="42"/>
      <c r="AU37" s="170"/>
      <c r="AV37" s="42"/>
      <c r="AW37" s="170"/>
      <c r="AX37" s="42"/>
      <c r="AY37" s="170"/>
      <c r="AZ37" s="42"/>
      <c r="BA37" s="44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hidden="1">
      <c r="A38" s="531" t="s">
        <v>81</v>
      </c>
      <c r="B38" s="532"/>
      <c r="C38" s="156"/>
      <c r="D38" s="165"/>
      <c r="E38" s="42">
        <v>136650.54158825494</v>
      </c>
      <c r="F38" s="42">
        <v>154922.13399801045</v>
      </c>
      <c r="G38" s="42">
        <v>159498.08647634581</v>
      </c>
      <c r="H38" s="42">
        <v>21352.640734478286</v>
      </c>
      <c r="I38" s="170"/>
      <c r="J38" s="42">
        <v>701326.39926988585</v>
      </c>
      <c r="K38" s="170"/>
      <c r="L38" s="42">
        <v>522816.91806774249</v>
      </c>
      <c r="M38" s="42">
        <v>250931.36503179086</v>
      </c>
      <c r="N38" s="170"/>
      <c r="O38" s="42">
        <v>18840.515869276089</v>
      </c>
      <c r="P38" s="42">
        <v>268055.91375080554</v>
      </c>
      <c r="Q38" s="42">
        <v>582670.87664040842</v>
      </c>
      <c r="R38" s="42">
        <v>44546.489296051535</v>
      </c>
      <c r="S38" s="42">
        <v>652552.96479628142</v>
      </c>
      <c r="T38" s="42">
        <v>503713.81068374863</v>
      </c>
      <c r="U38" s="42">
        <v>534567.53276422736</v>
      </c>
      <c r="V38" s="42">
        <v>1450230.735957457</v>
      </c>
      <c r="W38" s="42">
        <v>91272.610925500674</v>
      </c>
      <c r="X38" s="170"/>
      <c r="Y38" s="42">
        <v>93073.554547216088</v>
      </c>
      <c r="Z38" s="170"/>
      <c r="AA38" s="42">
        <v>3490.7976504569451</v>
      </c>
      <c r="AB38" s="170"/>
      <c r="AC38" s="42">
        <v>2827761.2639940274</v>
      </c>
      <c r="AD38" s="170"/>
      <c r="AE38" s="42">
        <v>1972140.7355222609</v>
      </c>
      <c r="AF38" s="170"/>
      <c r="AG38" s="42">
        <v>1029904.011796128</v>
      </c>
      <c r="AH38" s="170"/>
      <c r="AI38" s="42">
        <v>309484.11898880568</v>
      </c>
      <c r="AJ38" s="42">
        <v>191587.68114437515</v>
      </c>
      <c r="AK38" s="42">
        <v>190144.66969931012</v>
      </c>
      <c r="AL38" s="42">
        <v>104845.59059838434</v>
      </c>
      <c r="AM38" s="170"/>
      <c r="AN38" s="42">
        <v>131177.95953230342</v>
      </c>
      <c r="AO38" s="170"/>
      <c r="AP38" s="42">
        <v>1153984.1771519587</v>
      </c>
      <c r="AQ38" s="170"/>
      <c r="AR38" s="42">
        <v>384311.78043959331</v>
      </c>
      <c r="AS38" s="170"/>
      <c r="AT38" s="42">
        <v>0</v>
      </c>
      <c r="AU38" s="170"/>
      <c r="AV38" s="42">
        <v>176864.92887338324</v>
      </c>
      <c r="AW38" s="170"/>
      <c r="AX38" s="42">
        <v>137123.72236614017</v>
      </c>
      <c r="AY38" s="170"/>
      <c r="AZ38" s="42">
        <v>365554.65614437824</v>
      </c>
      <c r="BA38" s="44">
        <f>SUM(E38:AZ38)</f>
        <v>15165399.184298987</v>
      </c>
      <c r="BB38" s="36">
        <f>+BB36-BB44</f>
        <v>0</v>
      </c>
      <c r="BC38" s="36">
        <f t="shared" ref="BC38:BL38" si="5">+BC36-BC44</f>
        <v>0</v>
      </c>
      <c r="BD38" s="36">
        <f t="shared" si="5"/>
        <v>0</v>
      </c>
      <c r="BE38" s="36">
        <f t="shared" si="5"/>
        <v>0</v>
      </c>
      <c r="BF38" s="36">
        <f t="shared" si="5"/>
        <v>0</v>
      </c>
      <c r="BG38" s="36">
        <f t="shared" si="5"/>
        <v>145148108.92341959</v>
      </c>
      <c r="BH38" s="36">
        <f t="shared" si="5"/>
        <v>200467472.53049144</v>
      </c>
      <c r="BI38" s="36">
        <f t="shared" si="5"/>
        <v>0</v>
      </c>
      <c r="BJ38" s="36">
        <f t="shared" si="5"/>
        <v>-12823982.433734361</v>
      </c>
      <c r="BK38" s="36">
        <f t="shared" si="5"/>
        <v>126933877.91946916</v>
      </c>
      <c r="BL38" s="36">
        <f t="shared" si="5"/>
        <v>200467472.53049144</v>
      </c>
    </row>
    <row r="39" spans="1:64" hidden="1">
      <c r="A39" s="531" t="s">
        <v>82</v>
      </c>
      <c r="B39" s="532"/>
      <c r="C39" s="156"/>
      <c r="D39" s="165"/>
      <c r="E39" s="42">
        <v>45304.653821787419</v>
      </c>
      <c r="F39" s="42">
        <v>31242.215199442588</v>
      </c>
      <c r="G39" s="42">
        <v>335409.88670108054</v>
      </c>
      <c r="H39" s="42">
        <v>18867.217987263572</v>
      </c>
      <c r="I39" s="170"/>
      <c r="J39" s="42">
        <v>836689.29489209934</v>
      </c>
      <c r="K39" s="170"/>
      <c r="L39" s="42">
        <v>4380076.9836996291</v>
      </c>
      <c r="M39" s="42">
        <v>409339.81094989215</v>
      </c>
      <c r="N39" s="170"/>
      <c r="O39" s="42">
        <v>74866.347849601865</v>
      </c>
      <c r="P39" s="42">
        <v>243170.74813512212</v>
      </c>
      <c r="Q39" s="42">
        <v>2266950.8117280728</v>
      </c>
      <c r="R39" s="42">
        <v>373203.40204632684</v>
      </c>
      <c r="S39" s="42">
        <v>1577168.052849981</v>
      </c>
      <c r="T39" s="42">
        <v>2162338.2576495633</v>
      </c>
      <c r="U39" s="42">
        <v>4456950.2873774637</v>
      </c>
      <c r="V39" s="42">
        <v>16210024.459333509</v>
      </c>
      <c r="W39" s="42">
        <v>867059.89739034756</v>
      </c>
      <c r="X39" s="170"/>
      <c r="Y39" s="42">
        <v>150688.5170867758</v>
      </c>
      <c r="Z39" s="170"/>
      <c r="AA39" s="42">
        <v>21439.361708535573</v>
      </c>
      <c r="AB39" s="170"/>
      <c r="AC39" s="42">
        <v>2033907.1157521615</v>
      </c>
      <c r="AD39" s="170"/>
      <c r="AE39" s="42">
        <v>9619932.2714068294</v>
      </c>
      <c r="AF39" s="170"/>
      <c r="AG39" s="42">
        <v>871053.98055339674</v>
      </c>
      <c r="AH39" s="170"/>
      <c r="AI39" s="42">
        <v>784761.29304427933</v>
      </c>
      <c r="AJ39" s="42">
        <v>288245.84782264597</v>
      </c>
      <c r="AK39" s="42">
        <v>172554.74541854687</v>
      </c>
      <c r="AL39" s="42">
        <v>72612.141941203343</v>
      </c>
      <c r="AM39" s="170"/>
      <c r="AN39" s="42">
        <v>191019.08951511115</v>
      </c>
      <c r="AO39" s="170"/>
      <c r="AP39" s="42">
        <v>1365883.8814068558</v>
      </c>
      <c r="AQ39" s="170"/>
      <c r="AR39" s="42">
        <v>557365.44393566856</v>
      </c>
      <c r="AS39" s="170"/>
      <c r="AT39" s="42">
        <v>0</v>
      </c>
      <c r="AU39" s="170"/>
      <c r="AV39" s="42">
        <v>-17304.215797482346</v>
      </c>
      <c r="AW39" s="170"/>
      <c r="AX39" s="42">
        <v>84399.964184218508</v>
      </c>
      <c r="AY39" s="170"/>
      <c r="AZ39" s="42">
        <v>112667.90259547326</v>
      </c>
      <c r="BA39" s="44">
        <f>SUM(E39:AZ39)</f>
        <v>50597889.668185405</v>
      </c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64" hidden="1">
      <c r="A40" s="531" t="s">
        <v>83</v>
      </c>
      <c r="B40" s="532"/>
      <c r="C40" s="156"/>
      <c r="D40" s="165"/>
      <c r="E40" s="42">
        <v>586.5560344383448</v>
      </c>
      <c r="F40" s="42">
        <v>536.65284316467921</v>
      </c>
      <c r="G40" s="42">
        <v>25380.972678051847</v>
      </c>
      <c r="H40" s="42">
        <v>299.13052532849679</v>
      </c>
      <c r="I40" s="170"/>
      <c r="J40" s="42">
        <v>446409.02148767316</v>
      </c>
      <c r="K40" s="170"/>
      <c r="L40" s="42">
        <v>187519.3537502457</v>
      </c>
      <c r="M40" s="42">
        <v>94194.819547790117</v>
      </c>
      <c r="N40" s="170"/>
      <c r="O40" s="42">
        <v>1997.0114901597331</v>
      </c>
      <c r="P40" s="42">
        <v>3356.7305397236546</v>
      </c>
      <c r="Q40" s="42">
        <v>41245.839086381195</v>
      </c>
      <c r="R40" s="42">
        <v>15977.541269151247</v>
      </c>
      <c r="S40" s="42">
        <v>77507.343956620985</v>
      </c>
      <c r="T40" s="42">
        <v>92791.433827529298</v>
      </c>
      <c r="U40" s="42">
        <v>253653.33913392387</v>
      </c>
      <c r="V40" s="42">
        <v>77491.691432831547</v>
      </c>
      <c r="W40" s="42">
        <v>150580.64632596119</v>
      </c>
      <c r="X40" s="170"/>
      <c r="Y40" s="42">
        <v>95036.015855355334</v>
      </c>
      <c r="Z40" s="170"/>
      <c r="AA40" s="42">
        <v>17354.937282344163</v>
      </c>
      <c r="AB40" s="170"/>
      <c r="AC40" s="42">
        <v>73802.309645084417</v>
      </c>
      <c r="AD40" s="170"/>
      <c r="AE40" s="42">
        <v>149403.63084982435</v>
      </c>
      <c r="AF40" s="170"/>
      <c r="AG40" s="42">
        <v>491515.11963631184</v>
      </c>
      <c r="AH40" s="170"/>
      <c r="AI40" s="42">
        <v>336841.20470366027</v>
      </c>
      <c r="AJ40" s="42">
        <v>189638.18666220451</v>
      </c>
      <c r="AK40" s="42">
        <v>29239.241951485787</v>
      </c>
      <c r="AL40" s="42">
        <v>29848.319435450092</v>
      </c>
      <c r="AM40" s="170"/>
      <c r="AN40" s="42">
        <v>8848.8315762235234</v>
      </c>
      <c r="AO40" s="170"/>
      <c r="AP40" s="42">
        <v>75861.925015380024</v>
      </c>
      <c r="AQ40" s="170"/>
      <c r="AR40" s="42">
        <v>121937.88886309598</v>
      </c>
      <c r="AS40" s="170"/>
      <c r="AT40" s="42">
        <v>0</v>
      </c>
      <c r="AU40" s="170"/>
      <c r="AV40" s="42">
        <v>21475.832709600898</v>
      </c>
      <c r="AW40" s="170"/>
      <c r="AX40" s="42">
        <v>3882.04145511447</v>
      </c>
      <c r="AY40" s="170"/>
      <c r="AZ40" s="42">
        <v>31243.987704647716</v>
      </c>
      <c r="BA40" s="44">
        <f>SUM(E40:AZ40)</f>
        <v>3145457.5572747584</v>
      </c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</row>
    <row r="41" spans="1:64" hidden="1">
      <c r="A41" s="531" t="s">
        <v>84</v>
      </c>
      <c r="B41" s="532"/>
      <c r="C41" s="156"/>
      <c r="D41" s="165"/>
      <c r="E41" s="42">
        <v>181.22956190980642</v>
      </c>
      <c r="F41" s="42">
        <v>2424.7538865457582</v>
      </c>
      <c r="G41" s="42">
        <v>18873.030965730868</v>
      </c>
      <c r="H41" s="42">
        <v>347.51928677869483</v>
      </c>
      <c r="I41" s="170"/>
      <c r="J41" s="42">
        <v>497917.75473625102</v>
      </c>
      <c r="K41" s="170"/>
      <c r="L41" s="42">
        <v>19244.542119385271</v>
      </c>
      <c r="M41" s="42">
        <v>72850.541830225397</v>
      </c>
      <c r="N41" s="170"/>
      <c r="O41" s="42">
        <v>426.46399458212824</v>
      </c>
      <c r="P41" s="42">
        <v>4549.4975182336975</v>
      </c>
      <c r="Q41" s="42">
        <v>15431.306612449682</v>
      </c>
      <c r="R41" s="42">
        <v>1639.7265656531986</v>
      </c>
      <c r="S41" s="42">
        <v>39004.846287059379</v>
      </c>
      <c r="T41" s="42">
        <v>55779.931652504063</v>
      </c>
      <c r="U41" s="42">
        <v>263556.02820525545</v>
      </c>
      <c r="V41" s="42">
        <v>12169.26995599263</v>
      </c>
      <c r="W41" s="42">
        <v>3391.3735919706919</v>
      </c>
      <c r="X41" s="170"/>
      <c r="Y41" s="42">
        <v>22562.651136621684</v>
      </c>
      <c r="Z41" s="170"/>
      <c r="AA41" s="42">
        <v>81.703888982658128</v>
      </c>
      <c r="AB41" s="170"/>
      <c r="AC41" s="42">
        <v>340371.27278276742</v>
      </c>
      <c r="AD41" s="170"/>
      <c r="AE41" s="42">
        <v>4185.8267932995832</v>
      </c>
      <c r="AF41" s="170"/>
      <c r="AG41" s="42">
        <v>41932.729526457057</v>
      </c>
      <c r="AH41" s="170"/>
      <c r="AI41" s="42">
        <v>74397.74981267142</v>
      </c>
      <c r="AJ41" s="42">
        <v>51469.280490192075</v>
      </c>
      <c r="AK41" s="42">
        <v>82278.503651050676</v>
      </c>
      <c r="AL41" s="42">
        <v>2403.591868369544</v>
      </c>
      <c r="AM41" s="170"/>
      <c r="AN41" s="42">
        <v>1736.4379101942031</v>
      </c>
      <c r="AO41" s="170"/>
      <c r="AP41" s="42">
        <v>19931.400880694542</v>
      </c>
      <c r="AQ41" s="170"/>
      <c r="AR41" s="42">
        <v>38500.646567258882</v>
      </c>
      <c r="AS41" s="170"/>
      <c r="AT41" s="42">
        <v>1006967.3529058355</v>
      </c>
      <c r="AU41" s="170"/>
      <c r="AV41" s="42">
        <v>2383.7810926392876</v>
      </c>
      <c r="AW41" s="170"/>
      <c r="AX41" s="42">
        <v>532.2153607818226</v>
      </c>
      <c r="AY41" s="170"/>
      <c r="AZ41" s="42">
        <v>8244.941199837589</v>
      </c>
      <c r="BA41" s="44">
        <f>SUM(E41:AZ41)</f>
        <v>2705767.902638182</v>
      </c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64" hidden="1">
      <c r="A42" s="533" t="s">
        <v>85</v>
      </c>
      <c r="B42" s="534"/>
      <c r="C42" s="155"/>
      <c r="D42" s="164"/>
      <c r="E42" s="44">
        <f>SUM(E38:E41)</f>
        <v>182722.9810063905</v>
      </c>
      <c r="F42" s="44">
        <f t="shared" ref="F42:AZ42" si="6">SUM(F38:F41)</f>
        <v>189125.75592716347</v>
      </c>
      <c r="G42" s="44">
        <f t="shared" si="6"/>
        <v>539161.97682120907</v>
      </c>
      <c r="H42" s="44">
        <f t="shared" si="6"/>
        <v>40866.508533849046</v>
      </c>
      <c r="I42" s="171"/>
      <c r="J42" s="44">
        <f t="shared" si="6"/>
        <v>2482342.4703859095</v>
      </c>
      <c r="K42" s="171"/>
      <c r="L42" s="44">
        <f t="shared" si="6"/>
        <v>5109657.7976370025</v>
      </c>
      <c r="M42" s="44">
        <f t="shared" si="6"/>
        <v>827316.53735969844</v>
      </c>
      <c r="N42" s="171"/>
      <c r="O42" s="44">
        <f t="shared" si="6"/>
        <v>96130.339203619806</v>
      </c>
      <c r="P42" s="44">
        <f t="shared" si="6"/>
        <v>519132.88994388503</v>
      </c>
      <c r="Q42" s="44">
        <f t="shared" si="6"/>
        <v>2906298.8340673121</v>
      </c>
      <c r="R42" s="44">
        <f t="shared" si="6"/>
        <v>435367.15917718288</v>
      </c>
      <c r="S42" s="44">
        <f t="shared" si="6"/>
        <v>2346233.2078899429</v>
      </c>
      <c r="T42" s="44">
        <f t="shared" si="6"/>
        <v>2814623.4338133452</v>
      </c>
      <c r="U42" s="44">
        <f t="shared" si="6"/>
        <v>5508727.1874808697</v>
      </c>
      <c r="V42" s="44">
        <f t="shared" si="6"/>
        <v>17749916.15667979</v>
      </c>
      <c r="W42" s="44">
        <f t="shared" si="6"/>
        <v>1112304.5282337801</v>
      </c>
      <c r="X42" s="171"/>
      <c r="Y42" s="44">
        <f t="shared" si="6"/>
        <v>361360.73862596886</v>
      </c>
      <c r="Z42" s="171"/>
      <c r="AA42" s="44">
        <f t="shared" si="6"/>
        <v>42366.800530319342</v>
      </c>
      <c r="AB42" s="171"/>
      <c r="AC42" s="44">
        <f t="shared" si="6"/>
        <v>5275841.9621740412</v>
      </c>
      <c r="AD42" s="171"/>
      <c r="AE42" s="44">
        <f t="shared" si="6"/>
        <v>11745662.464572215</v>
      </c>
      <c r="AF42" s="171"/>
      <c r="AG42" s="44">
        <f t="shared" si="6"/>
        <v>2434405.8415122936</v>
      </c>
      <c r="AH42" s="171"/>
      <c r="AI42" s="44">
        <f t="shared" si="6"/>
        <v>1505484.3665494167</v>
      </c>
      <c r="AJ42" s="44">
        <f t="shared" si="6"/>
        <v>720940.99611941772</v>
      </c>
      <c r="AK42" s="44">
        <f t="shared" si="6"/>
        <v>474217.16072039347</v>
      </c>
      <c r="AL42" s="44">
        <f t="shared" si="6"/>
        <v>209709.64384340734</v>
      </c>
      <c r="AM42" s="171"/>
      <c r="AN42" s="44">
        <f t="shared" si="6"/>
        <v>332782.31853383232</v>
      </c>
      <c r="AO42" s="171"/>
      <c r="AP42" s="44">
        <f t="shared" si="6"/>
        <v>2615661.3844548888</v>
      </c>
      <c r="AQ42" s="171"/>
      <c r="AR42" s="44">
        <f t="shared" si="6"/>
        <v>1102115.7598056169</v>
      </c>
      <c r="AS42" s="171"/>
      <c r="AT42" s="44">
        <f t="shared" si="6"/>
        <v>1006967.3529058355</v>
      </c>
      <c r="AU42" s="171"/>
      <c r="AV42" s="44">
        <f t="shared" si="6"/>
        <v>183420.32687814106</v>
      </c>
      <c r="AW42" s="171"/>
      <c r="AX42" s="44">
        <f t="shared" si="6"/>
        <v>225937.94336625494</v>
      </c>
      <c r="AY42" s="171"/>
      <c r="AZ42" s="44">
        <f t="shared" si="6"/>
        <v>517711.48764433683</v>
      </c>
      <c r="BA42" s="44">
        <f>SUM(E42:AZ42)</f>
        <v>71614514.312397331</v>
      </c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hidden="1">
      <c r="A43" s="533" t="s">
        <v>86</v>
      </c>
      <c r="B43" s="534"/>
      <c r="C43" s="155"/>
      <c r="D43" s="164"/>
      <c r="E43" s="44">
        <f>+E42+E36</f>
        <v>246233.29719781189</v>
      </c>
      <c r="F43" s="44">
        <f t="shared" ref="F43:AZ43" si="7">+F42+F36</f>
        <v>202714.28805196122</v>
      </c>
      <c r="G43" s="44">
        <f t="shared" si="7"/>
        <v>1856342.6466858026</v>
      </c>
      <c r="H43" s="44">
        <f t="shared" si="7"/>
        <v>48125.526093239198</v>
      </c>
      <c r="I43" s="171"/>
      <c r="J43" s="44">
        <f t="shared" si="7"/>
        <v>2595573.7665214073</v>
      </c>
      <c r="K43" s="171"/>
      <c r="L43" s="44">
        <f t="shared" si="7"/>
        <v>7054286.7956011789</v>
      </c>
      <c r="M43" s="44">
        <f t="shared" si="7"/>
        <v>1148482.4300111402</v>
      </c>
      <c r="N43" s="171"/>
      <c r="O43" s="44">
        <f t="shared" si="7"/>
        <v>204737.70862864645</v>
      </c>
      <c r="P43" s="44">
        <f t="shared" si="7"/>
        <v>1663205.1417526407</v>
      </c>
      <c r="Q43" s="44">
        <f t="shared" si="7"/>
        <v>7918376.8964827694</v>
      </c>
      <c r="R43" s="44">
        <f t="shared" si="7"/>
        <v>813873.67860926385</v>
      </c>
      <c r="S43" s="44">
        <f t="shared" si="7"/>
        <v>5754357.3074863823</v>
      </c>
      <c r="T43" s="44">
        <f t="shared" si="7"/>
        <v>5863242.8627916705</v>
      </c>
      <c r="U43" s="44">
        <f t="shared" si="7"/>
        <v>9120579.0058566127</v>
      </c>
      <c r="V43" s="44">
        <f t="shared" si="7"/>
        <v>30256960.663205363</v>
      </c>
      <c r="W43" s="44">
        <f t="shared" si="7"/>
        <v>2186302.9728146251</v>
      </c>
      <c r="X43" s="171"/>
      <c r="Y43" s="44">
        <f t="shared" si="7"/>
        <v>676359.81382208853</v>
      </c>
      <c r="Z43" s="171"/>
      <c r="AA43" s="44">
        <f t="shared" si="7"/>
        <v>56409.649561796672</v>
      </c>
      <c r="AB43" s="171"/>
      <c r="AC43" s="44">
        <f t="shared" si="7"/>
        <v>11775825.825147409</v>
      </c>
      <c r="AD43" s="171"/>
      <c r="AE43" s="44">
        <f t="shared" si="7"/>
        <v>12823982.433734361</v>
      </c>
      <c r="AF43" s="171"/>
      <c r="AG43" s="44">
        <f t="shared" si="7"/>
        <v>5221031.8401655601</v>
      </c>
      <c r="AH43" s="171"/>
      <c r="AI43" s="44">
        <f t="shared" si="7"/>
        <v>1997585.5889484189</v>
      </c>
      <c r="AJ43" s="44">
        <f t="shared" si="7"/>
        <v>1334230.572416143</v>
      </c>
      <c r="AK43" s="44">
        <f t="shared" si="7"/>
        <v>1578236.447777957</v>
      </c>
      <c r="AL43" s="44">
        <f t="shared" si="7"/>
        <v>806559.38919364684</v>
      </c>
      <c r="AM43" s="171"/>
      <c r="AN43" s="44">
        <f t="shared" si="7"/>
        <v>409182.05772257963</v>
      </c>
      <c r="AO43" s="171"/>
      <c r="AP43" s="44">
        <f t="shared" si="7"/>
        <v>6531006.5170660093</v>
      </c>
      <c r="AQ43" s="171"/>
      <c r="AR43" s="44">
        <f t="shared" si="7"/>
        <v>1395505.0560560622</v>
      </c>
      <c r="AS43" s="171"/>
      <c r="AT43" s="44">
        <f t="shared" si="7"/>
        <v>3646802.7639983147</v>
      </c>
      <c r="AU43" s="171"/>
      <c r="AV43" s="44">
        <f t="shared" si="7"/>
        <v>241584.62225483032</v>
      </c>
      <c r="AW43" s="171"/>
      <c r="AX43" s="44">
        <f t="shared" si="7"/>
        <v>771679.86582078482</v>
      </c>
      <c r="AY43" s="171"/>
      <c r="AZ43" s="44">
        <f t="shared" si="7"/>
        <v>734500.48799271579</v>
      </c>
      <c r="BA43" s="44">
        <f>+BA42+BA36</f>
        <v>126933877.91946921</v>
      </c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</row>
    <row r="44" spans="1:64" hidden="1">
      <c r="E44" s="36">
        <v>182722.98100639053</v>
      </c>
      <c r="F44" s="36">
        <v>189125.75592716347</v>
      </c>
      <c r="G44" s="36">
        <v>539161.97682120907</v>
      </c>
      <c r="H44" s="36">
        <v>40866.508533849046</v>
      </c>
      <c r="J44" s="36">
        <v>2482342.4703859091</v>
      </c>
      <c r="L44" s="36">
        <v>5109657.7976370025</v>
      </c>
      <c r="M44" s="36">
        <v>827316.53735969844</v>
      </c>
      <c r="O44" s="36">
        <v>96130.33920361982</v>
      </c>
      <c r="P44" s="36">
        <v>519132.88994388503</v>
      </c>
      <c r="Q44" s="36">
        <v>2906298.8340673121</v>
      </c>
      <c r="R44" s="36">
        <v>435367.15917718282</v>
      </c>
      <c r="S44" s="36">
        <v>2346233.2078899425</v>
      </c>
      <c r="T44" s="36">
        <v>2814623.4338133452</v>
      </c>
      <c r="U44" s="36">
        <v>5508727.1874808697</v>
      </c>
      <c r="V44" s="36">
        <v>17749916.15667979</v>
      </c>
      <c r="W44" s="36">
        <v>1112304.5282337801</v>
      </c>
      <c r="Y44" s="36">
        <v>361360.73862596892</v>
      </c>
      <c r="AA44" s="36">
        <v>42366.800530319342</v>
      </c>
      <c r="AC44" s="36">
        <v>5275841.9621740412</v>
      </c>
      <c r="AE44" s="36">
        <v>11745662.464572215</v>
      </c>
      <c r="AG44" s="36">
        <v>2434405.8415122936</v>
      </c>
      <c r="AI44" s="36">
        <v>1505484.3665494167</v>
      </c>
      <c r="AJ44" s="36">
        <v>720940.99611941772</v>
      </c>
      <c r="AK44" s="36">
        <v>474217.16072039353</v>
      </c>
      <c r="AL44" s="36">
        <v>209709.64384340734</v>
      </c>
      <c r="AN44" s="36">
        <v>332782.31853383227</v>
      </c>
      <c r="AP44" s="36">
        <v>2615661.3844548892</v>
      </c>
      <c r="AR44" s="36">
        <v>1102115.7598056167</v>
      </c>
      <c r="AT44" s="36">
        <v>1006967.3529058355</v>
      </c>
      <c r="AV44" s="36">
        <v>183420.32687814109</v>
      </c>
      <c r="AX44" s="36">
        <v>225937.94336625497</v>
      </c>
      <c r="AZ44" s="36">
        <v>517711.48764433688</v>
      </c>
      <c r="BB44" s="36">
        <v>54199784.628953561</v>
      </c>
      <c r="BC44" s="36">
        <v>5542296.7722791079</v>
      </c>
      <c r="BD44" s="36">
        <v>50091016.917997539</v>
      </c>
      <c r="BE44" s="36">
        <v>-46095807.7614135</v>
      </c>
      <c r="BF44" s="36">
        <v>81410818.365602911</v>
      </c>
      <c r="BI44" s="36">
        <v>73533594.611022249</v>
      </c>
      <c r="BJ44" s="36">
        <v>12823982.433734361</v>
      </c>
    </row>
    <row r="45" spans="1:64" hidden="1"/>
    <row r="46" spans="1:64" hidden="1"/>
    <row r="47" spans="1:64" hidden="1"/>
    <row r="48" spans="1:64" hidden="1"/>
    <row r="49" spans="1:64" hidden="1"/>
    <row r="50" spans="1:64" hidden="1">
      <c r="BK50" s="36">
        <f>+BF60-BM60</f>
        <v>927579.41580004245</v>
      </c>
    </row>
    <row r="51" spans="1:64" ht="38.25" hidden="1">
      <c r="A51" s="140" t="s">
        <v>87</v>
      </c>
      <c r="BB51" s="37" t="s">
        <v>45</v>
      </c>
      <c r="BC51" s="37" t="s">
        <v>46</v>
      </c>
      <c r="BD51" s="37" t="s">
        <v>47</v>
      </c>
      <c r="BE51" s="37" t="s">
        <v>48</v>
      </c>
      <c r="BF51" s="37" t="s">
        <v>49</v>
      </c>
      <c r="BG51" s="37"/>
      <c r="BH51" s="37"/>
      <c r="BI51" s="37" t="s">
        <v>50</v>
      </c>
      <c r="BJ51" s="37" t="s">
        <v>51</v>
      </c>
    </row>
    <row r="52" spans="1:64" hidden="1"/>
    <row r="53" spans="1:64" hidden="1">
      <c r="A53" s="537" t="s">
        <v>52</v>
      </c>
      <c r="B53" s="538"/>
      <c r="C53" s="132"/>
      <c r="D53" s="147"/>
      <c r="E53" s="39">
        <v>1</v>
      </c>
      <c r="F53" s="39">
        <v>2</v>
      </c>
      <c r="G53" s="39">
        <v>3</v>
      </c>
      <c r="H53" s="39">
        <v>4</v>
      </c>
      <c r="I53" s="148"/>
      <c r="J53" s="39">
        <v>5</v>
      </c>
      <c r="K53" s="148"/>
      <c r="L53" s="39">
        <v>6</v>
      </c>
      <c r="M53" s="39">
        <v>7</v>
      </c>
      <c r="N53" s="148"/>
      <c r="O53" s="39">
        <v>8</v>
      </c>
      <c r="P53" s="39">
        <v>9</v>
      </c>
      <c r="Q53" s="39">
        <v>10</v>
      </c>
      <c r="R53" s="39">
        <v>11</v>
      </c>
      <c r="S53" s="39">
        <v>12</v>
      </c>
      <c r="T53" s="39">
        <v>13</v>
      </c>
      <c r="U53" s="39">
        <v>14</v>
      </c>
      <c r="V53" s="39">
        <v>15</v>
      </c>
      <c r="W53" s="39">
        <v>16</v>
      </c>
      <c r="X53" s="148"/>
      <c r="Y53" s="39">
        <v>17</v>
      </c>
      <c r="Z53" s="148"/>
      <c r="AA53" s="39">
        <v>18</v>
      </c>
      <c r="AB53" s="148"/>
      <c r="AC53" s="39">
        <v>19</v>
      </c>
      <c r="AD53" s="148"/>
      <c r="AE53" s="39">
        <v>20</v>
      </c>
      <c r="AF53" s="148"/>
      <c r="AG53" s="39">
        <v>21</v>
      </c>
      <c r="AH53" s="148"/>
      <c r="AI53" s="39">
        <v>22</v>
      </c>
      <c r="AJ53" s="39">
        <v>23</v>
      </c>
      <c r="AK53" s="39">
        <v>24</v>
      </c>
      <c r="AL53" s="39">
        <v>25</v>
      </c>
      <c r="AM53" s="148"/>
      <c r="AN53" s="39">
        <v>26</v>
      </c>
      <c r="AO53" s="148"/>
      <c r="AP53" s="39">
        <v>27</v>
      </c>
      <c r="AQ53" s="148"/>
      <c r="AR53" s="39">
        <v>28</v>
      </c>
      <c r="AS53" s="148"/>
      <c r="AT53" s="39">
        <v>29</v>
      </c>
      <c r="AU53" s="148"/>
      <c r="AV53" s="39">
        <v>30</v>
      </c>
      <c r="AW53" s="148"/>
      <c r="AX53" s="39">
        <v>31</v>
      </c>
      <c r="AY53" s="148"/>
      <c r="AZ53" s="39">
        <v>32</v>
      </c>
      <c r="BA53" s="40"/>
      <c r="BB53" s="41">
        <v>301</v>
      </c>
      <c r="BC53" s="41">
        <v>302</v>
      </c>
      <c r="BD53" s="41">
        <v>303</v>
      </c>
      <c r="BE53" s="41">
        <v>304</v>
      </c>
      <c r="BF53" s="41">
        <v>305</v>
      </c>
      <c r="BG53" s="40"/>
      <c r="BH53" s="40"/>
      <c r="BI53" s="41">
        <v>409</v>
      </c>
      <c r="BJ53" s="41">
        <v>509</v>
      </c>
      <c r="BK53" s="40"/>
      <c r="BL53" s="40"/>
    </row>
    <row r="54" spans="1:64" s="52" customFormat="1" hidden="1">
      <c r="A54" s="141">
        <v>1</v>
      </c>
      <c r="B54" s="49" t="s">
        <v>0</v>
      </c>
      <c r="C54" s="157"/>
      <c r="D54" s="166"/>
      <c r="E54" s="48">
        <v>5713.111157330487</v>
      </c>
      <c r="F54" s="48">
        <v>0</v>
      </c>
      <c r="G54" s="48">
        <v>10629.200384971997</v>
      </c>
      <c r="H54" s="48">
        <v>0</v>
      </c>
      <c r="I54" s="172"/>
      <c r="J54" s="48">
        <v>1440.1194919906798</v>
      </c>
      <c r="K54" s="172"/>
      <c r="L54" s="48">
        <v>0</v>
      </c>
      <c r="M54" s="48">
        <v>0</v>
      </c>
      <c r="N54" s="172"/>
      <c r="O54" s="48">
        <v>4770.1184418403718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172"/>
      <c r="Y54" s="48">
        <v>0</v>
      </c>
      <c r="Z54" s="172"/>
      <c r="AA54" s="48">
        <v>0</v>
      </c>
      <c r="AB54" s="172"/>
      <c r="AC54" s="48">
        <v>0</v>
      </c>
      <c r="AD54" s="172"/>
      <c r="AE54" s="48">
        <v>0</v>
      </c>
      <c r="AF54" s="172"/>
      <c r="AG54" s="48">
        <v>298224.92806770053</v>
      </c>
      <c r="AH54" s="172"/>
      <c r="AI54" s="48">
        <v>0</v>
      </c>
      <c r="AJ54" s="48">
        <v>0</v>
      </c>
      <c r="AK54" s="48">
        <v>0</v>
      </c>
      <c r="AL54" s="48">
        <v>0</v>
      </c>
      <c r="AM54" s="172"/>
      <c r="AN54" s="48">
        <v>0</v>
      </c>
      <c r="AO54" s="172"/>
      <c r="AP54" s="48">
        <v>0</v>
      </c>
      <c r="AQ54" s="172"/>
      <c r="AR54" s="48">
        <v>0</v>
      </c>
      <c r="AS54" s="172"/>
      <c r="AT54" s="48">
        <v>0</v>
      </c>
      <c r="AU54" s="172"/>
      <c r="AV54" s="48">
        <v>0</v>
      </c>
      <c r="AW54" s="172"/>
      <c r="AX54" s="48">
        <v>0</v>
      </c>
      <c r="AY54" s="172"/>
      <c r="AZ54" s="48">
        <v>0</v>
      </c>
      <c r="BA54" s="50">
        <f t="shared" ref="BA54:BA85" si="8">SUM(E54:AZ54)</f>
        <v>320777.47754383407</v>
      </c>
      <c r="BB54" s="48">
        <v>2564285.650641806</v>
      </c>
      <c r="BC54" s="48">
        <v>0</v>
      </c>
      <c r="BD54" s="48">
        <v>0</v>
      </c>
      <c r="BE54" s="48">
        <v>0</v>
      </c>
      <c r="BF54" s="48">
        <v>2440.6632075917687</v>
      </c>
      <c r="BG54" s="50">
        <f>SUM(BB54:BF54)</f>
        <v>2566726.3138493979</v>
      </c>
      <c r="BH54" s="50">
        <f>+BA54+BG54</f>
        <v>2887503.7913932321</v>
      </c>
      <c r="BI54" s="48">
        <v>2641270.4941954203</v>
      </c>
      <c r="BJ54" s="48"/>
      <c r="BK54" s="51">
        <f>+E93</f>
        <v>246233.29719781189</v>
      </c>
      <c r="BL54" s="50">
        <f>SUM(BI54:BK54)</f>
        <v>2887503.7913932321</v>
      </c>
    </row>
    <row r="55" spans="1:64" s="52" customFormat="1" hidden="1">
      <c r="A55" s="141">
        <v>2</v>
      </c>
      <c r="B55" s="49" t="s">
        <v>53</v>
      </c>
      <c r="C55" s="157"/>
      <c r="D55" s="166"/>
      <c r="E55" s="48">
        <v>0</v>
      </c>
      <c r="F55" s="48">
        <v>518.68798883560873</v>
      </c>
      <c r="G55" s="48">
        <v>0</v>
      </c>
      <c r="H55" s="48">
        <v>0</v>
      </c>
      <c r="I55" s="172"/>
      <c r="J55" s="48">
        <v>0</v>
      </c>
      <c r="K55" s="172"/>
      <c r="L55" s="48">
        <v>0</v>
      </c>
      <c r="M55" s="48">
        <v>0</v>
      </c>
      <c r="N55" s="172"/>
      <c r="O55" s="48">
        <v>1337.8728224654124</v>
      </c>
      <c r="P55" s="48">
        <v>0</v>
      </c>
      <c r="Q55" s="48">
        <v>294495.5860449156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172"/>
      <c r="Y55" s="48">
        <v>0</v>
      </c>
      <c r="Z55" s="172"/>
      <c r="AA55" s="48">
        <v>0</v>
      </c>
      <c r="AB55" s="172"/>
      <c r="AC55" s="48">
        <v>0</v>
      </c>
      <c r="AD55" s="172"/>
      <c r="AE55" s="48">
        <v>0</v>
      </c>
      <c r="AF55" s="172"/>
      <c r="AG55" s="48">
        <v>24646.688270057886</v>
      </c>
      <c r="AH55" s="172"/>
      <c r="AI55" s="48">
        <v>0</v>
      </c>
      <c r="AJ55" s="48">
        <v>0</v>
      </c>
      <c r="AK55" s="48">
        <v>0</v>
      </c>
      <c r="AL55" s="48">
        <v>0</v>
      </c>
      <c r="AM55" s="172"/>
      <c r="AN55" s="48">
        <v>0</v>
      </c>
      <c r="AO55" s="172"/>
      <c r="AP55" s="48">
        <v>0</v>
      </c>
      <c r="AQ55" s="172"/>
      <c r="AR55" s="48">
        <v>0</v>
      </c>
      <c r="AS55" s="172"/>
      <c r="AT55" s="48">
        <v>580.45207480419299</v>
      </c>
      <c r="AU55" s="172"/>
      <c r="AV55" s="48">
        <v>0</v>
      </c>
      <c r="AW55" s="172"/>
      <c r="AX55" s="48">
        <v>0</v>
      </c>
      <c r="AY55" s="172"/>
      <c r="AZ55" s="48">
        <v>0</v>
      </c>
      <c r="BA55" s="50">
        <f t="shared" si="8"/>
        <v>321579.28720107867</v>
      </c>
      <c r="BB55" s="48">
        <v>66530.182751416753</v>
      </c>
      <c r="BC55" s="48">
        <v>0</v>
      </c>
      <c r="BD55" s="48">
        <v>0</v>
      </c>
      <c r="BE55" s="48">
        <v>0</v>
      </c>
      <c r="BF55" s="48">
        <v>0</v>
      </c>
      <c r="BG55" s="50">
        <f t="shared" ref="BG55:BG85" si="9">SUM(BB55:BF55)</f>
        <v>66530.182751416753</v>
      </c>
      <c r="BH55" s="50">
        <f t="shared" ref="BH55:BH85" si="10">+BA55+BG55</f>
        <v>388109.46995249542</v>
      </c>
      <c r="BI55" s="48">
        <v>185395.1819005342</v>
      </c>
      <c r="BJ55" s="48"/>
      <c r="BK55" s="51">
        <f>+F93</f>
        <v>202714.28805196122</v>
      </c>
      <c r="BL55" s="50">
        <f t="shared" ref="BL55:BL85" si="11">SUM(BI55:BK55)</f>
        <v>388109.46995249542</v>
      </c>
    </row>
    <row r="56" spans="1:64" s="52" customFormat="1" hidden="1">
      <c r="A56" s="141">
        <v>3</v>
      </c>
      <c r="B56" s="49" t="s">
        <v>54</v>
      </c>
      <c r="C56" s="157"/>
      <c r="D56" s="166"/>
      <c r="E56" s="48">
        <v>11365.686950833575</v>
      </c>
      <c r="F56" s="48">
        <v>374.29405798086435</v>
      </c>
      <c r="G56" s="48">
        <v>5357.2362397642182</v>
      </c>
      <c r="H56" s="48">
        <v>0</v>
      </c>
      <c r="I56" s="172"/>
      <c r="J56" s="48">
        <v>218.12468265824859</v>
      </c>
      <c r="K56" s="172"/>
      <c r="L56" s="48">
        <v>0</v>
      </c>
      <c r="M56" s="48">
        <v>0</v>
      </c>
      <c r="N56" s="172"/>
      <c r="O56" s="48">
        <v>1104.87686448044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172"/>
      <c r="Y56" s="48">
        <v>0</v>
      </c>
      <c r="Z56" s="172"/>
      <c r="AA56" s="48">
        <v>0</v>
      </c>
      <c r="AB56" s="172"/>
      <c r="AC56" s="48">
        <v>0</v>
      </c>
      <c r="AD56" s="172"/>
      <c r="AE56" s="48">
        <v>0</v>
      </c>
      <c r="AF56" s="172"/>
      <c r="AG56" s="48">
        <v>243203.56223996304</v>
      </c>
      <c r="AH56" s="172"/>
      <c r="AI56" s="48">
        <v>0</v>
      </c>
      <c r="AJ56" s="48">
        <v>0</v>
      </c>
      <c r="AK56" s="48">
        <v>0</v>
      </c>
      <c r="AL56" s="48">
        <v>0</v>
      </c>
      <c r="AM56" s="172"/>
      <c r="AN56" s="48">
        <v>0</v>
      </c>
      <c r="AO56" s="172"/>
      <c r="AP56" s="48">
        <v>0</v>
      </c>
      <c r="AQ56" s="172"/>
      <c r="AR56" s="48">
        <v>0</v>
      </c>
      <c r="AS56" s="172"/>
      <c r="AT56" s="48">
        <v>5099.7801284719599</v>
      </c>
      <c r="AU56" s="172"/>
      <c r="AV56" s="48">
        <v>0</v>
      </c>
      <c r="AW56" s="172"/>
      <c r="AX56" s="48">
        <v>0</v>
      </c>
      <c r="AY56" s="172"/>
      <c r="AZ56" s="48">
        <v>0</v>
      </c>
      <c r="BA56" s="50">
        <f t="shared" si="8"/>
        <v>266723.56116415234</v>
      </c>
      <c r="BB56" s="48">
        <v>1948181.4935845672</v>
      </c>
      <c r="BC56" s="48">
        <v>0</v>
      </c>
      <c r="BD56" s="48">
        <v>0</v>
      </c>
      <c r="BE56" s="48">
        <v>141919.52280825144</v>
      </c>
      <c r="BF56" s="48">
        <v>1005239.7625784439</v>
      </c>
      <c r="BG56" s="50">
        <f t="shared" si="9"/>
        <v>3095340.7789712623</v>
      </c>
      <c r="BH56" s="50">
        <f t="shared" si="10"/>
        <v>3362064.3401354146</v>
      </c>
      <c r="BI56" s="48">
        <v>1505721.6934496127</v>
      </c>
      <c r="BJ56" s="48"/>
      <c r="BK56" s="51">
        <f>+G93</f>
        <v>1856342.6466858026</v>
      </c>
      <c r="BL56" s="50">
        <f t="shared" si="11"/>
        <v>3362064.3401354151</v>
      </c>
    </row>
    <row r="57" spans="1:64" s="52" customFormat="1" hidden="1">
      <c r="A57" s="141">
        <v>4</v>
      </c>
      <c r="B57" s="49" t="s">
        <v>1</v>
      </c>
      <c r="C57" s="157"/>
      <c r="D57" s="166"/>
      <c r="E57" s="48">
        <v>984.14013456190798</v>
      </c>
      <c r="F57" s="48">
        <v>32.409638430169373</v>
      </c>
      <c r="G57" s="48">
        <v>10195.852887987538</v>
      </c>
      <c r="H57" s="48">
        <v>150.86459791739716</v>
      </c>
      <c r="I57" s="172"/>
      <c r="J57" s="48">
        <v>2997.0301262181142</v>
      </c>
      <c r="K57" s="172"/>
      <c r="L57" s="48">
        <v>0</v>
      </c>
      <c r="M57" s="48">
        <v>0</v>
      </c>
      <c r="N57" s="172"/>
      <c r="O57" s="48">
        <v>929.25084065254748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130122.60096290949</v>
      </c>
      <c r="W57" s="48">
        <v>0</v>
      </c>
      <c r="X57" s="172"/>
      <c r="Y57" s="48">
        <v>0</v>
      </c>
      <c r="Z57" s="172"/>
      <c r="AA57" s="48">
        <v>0</v>
      </c>
      <c r="AB57" s="172"/>
      <c r="AC57" s="48">
        <v>0</v>
      </c>
      <c r="AD57" s="172"/>
      <c r="AE57" s="48">
        <v>0</v>
      </c>
      <c r="AF57" s="172"/>
      <c r="AG57" s="48">
        <v>0</v>
      </c>
      <c r="AH57" s="172"/>
      <c r="AI57" s="48">
        <v>0</v>
      </c>
      <c r="AJ57" s="48">
        <v>0</v>
      </c>
      <c r="AK57" s="48">
        <v>0</v>
      </c>
      <c r="AL57" s="48">
        <v>0</v>
      </c>
      <c r="AM57" s="172"/>
      <c r="AN57" s="48">
        <v>0</v>
      </c>
      <c r="AO57" s="172"/>
      <c r="AP57" s="48">
        <v>0</v>
      </c>
      <c r="AQ57" s="172"/>
      <c r="AR57" s="48">
        <v>0</v>
      </c>
      <c r="AS57" s="172"/>
      <c r="AT57" s="48">
        <v>0</v>
      </c>
      <c r="AU57" s="172"/>
      <c r="AV57" s="48">
        <v>0</v>
      </c>
      <c r="AW57" s="172"/>
      <c r="AX57" s="48">
        <v>0</v>
      </c>
      <c r="AY57" s="172"/>
      <c r="AZ57" s="48">
        <v>0</v>
      </c>
      <c r="BA57" s="50">
        <f t="shared" si="8"/>
        <v>145412.14918867717</v>
      </c>
      <c r="BB57" s="48">
        <v>264197.12683150987</v>
      </c>
      <c r="BC57" s="48">
        <v>0</v>
      </c>
      <c r="BD57" s="48">
        <v>0</v>
      </c>
      <c r="BE57" s="48">
        <v>405.535152405318</v>
      </c>
      <c r="BF57" s="48">
        <v>722.95565488768625</v>
      </c>
      <c r="BG57" s="50">
        <f t="shared" si="9"/>
        <v>265325.61763880285</v>
      </c>
      <c r="BH57" s="50">
        <f t="shared" si="10"/>
        <v>410737.76682748005</v>
      </c>
      <c r="BI57" s="48">
        <v>362612.24073424086</v>
      </c>
      <c r="BJ57" s="48"/>
      <c r="BK57" s="51">
        <f>+H93</f>
        <v>48125.526093239198</v>
      </c>
      <c r="BL57" s="50">
        <f t="shared" si="11"/>
        <v>410737.76682748005</v>
      </c>
    </row>
    <row r="58" spans="1:64" s="52" customFormat="1" hidden="1">
      <c r="A58" s="141">
        <v>5</v>
      </c>
      <c r="B58" s="49" t="s">
        <v>4</v>
      </c>
      <c r="C58" s="157"/>
      <c r="D58" s="166"/>
      <c r="E58" s="48">
        <v>0</v>
      </c>
      <c r="F58" s="48">
        <v>0</v>
      </c>
      <c r="G58" s="48">
        <v>0</v>
      </c>
      <c r="H58" s="48">
        <v>0</v>
      </c>
      <c r="I58" s="172"/>
      <c r="J58" s="48">
        <v>11835.418232120652</v>
      </c>
      <c r="K58" s="172"/>
      <c r="L58" s="48">
        <v>0</v>
      </c>
      <c r="M58" s="48">
        <v>0</v>
      </c>
      <c r="N58" s="172"/>
      <c r="O58" s="48">
        <v>2235.7645636501634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172"/>
      <c r="Y58" s="48">
        <v>0</v>
      </c>
      <c r="Z58" s="172"/>
      <c r="AA58" s="48">
        <v>0</v>
      </c>
      <c r="AB58" s="172"/>
      <c r="AC58" s="48">
        <v>0</v>
      </c>
      <c r="AD58" s="172"/>
      <c r="AE58" s="48">
        <v>0</v>
      </c>
      <c r="AF58" s="172"/>
      <c r="AG58" s="48">
        <v>108445.42838825472</v>
      </c>
      <c r="AH58" s="172"/>
      <c r="AI58" s="48">
        <v>0</v>
      </c>
      <c r="AJ58" s="48">
        <v>0</v>
      </c>
      <c r="AK58" s="48">
        <v>0</v>
      </c>
      <c r="AL58" s="48">
        <v>0</v>
      </c>
      <c r="AM58" s="172"/>
      <c r="AN58" s="48">
        <v>0</v>
      </c>
      <c r="AO58" s="172"/>
      <c r="AP58" s="48">
        <v>0</v>
      </c>
      <c r="AQ58" s="172"/>
      <c r="AR58" s="48">
        <v>0</v>
      </c>
      <c r="AS58" s="172"/>
      <c r="AT58" s="48">
        <v>0</v>
      </c>
      <c r="AU58" s="172"/>
      <c r="AV58" s="48">
        <v>0</v>
      </c>
      <c r="AW58" s="172"/>
      <c r="AX58" s="48">
        <v>0</v>
      </c>
      <c r="AY58" s="172"/>
      <c r="AZ58" s="48">
        <v>0</v>
      </c>
      <c r="BA58" s="50">
        <f t="shared" si="8"/>
        <v>122516.61118402553</v>
      </c>
      <c r="BB58" s="48">
        <v>391528.44946436537</v>
      </c>
      <c r="BC58" s="48">
        <v>0</v>
      </c>
      <c r="BD58" s="48">
        <v>0</v>
      </c>
      <c r="BE58" s="48">
        <v>0</v>
      </c>
      <c r="BF58" s="48">
        <v>2081528.7058730163</v>
      </c>
      <c r="BG58" s="50">
        <f t="shared" si="9"/>
        <v>2473057.1553373816</v>
      </c>
      <c r="BH58" s="50">
        <f t="shared" si="10"/>
        <v>2595573.7665214073</v>
      </c>
      <c r="BI58" s="48">
        <v>0</v>
      </c>
      <c r="BJ58" s="48"/>
      <c r="BK58" s="51">
        <f>+J93</f>
        <v>2595573.7665214073</v>
      </c>
      <c r="BL58" s="50">
        <f t="shared" si="11"/>
        <v>2595573.7665214073</v>
      </c>
    </row>
    <row r="59" spans="1:64" s="57" customFormat="1" hidden="1">
      <c r="A59" s="142">
        <v>6</v>
      </c>
      <c r="B59" s="54" t="s">
        <v>55</v>
      </c>
      <c r="C59" s="158"/>
      <c r="D59" s="167"/>
      <c r="E59" s="53">
        <v>0</v>
      </c>
      <c r="F59" s="53">
        <v>0</v>
      </c>
      <c r="G59" s="53">
        <v>0</v>
      </c>
      <c r="H59" s="53">
        <v>0</v>
      </c>
      <c r="I59" s="173"/>
      <c r="J59" s="53">
        <v>0</v>
      </c>
      <c r="K59" s="173"/>
      <c r="L59" s="53">
        <v>0</v>
      </c>
      <c r="M59" s="53">
        <v>0</v>
      </c>
      <c r="N59" s="173"/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173"/>
      <c r="Y59" s="53">
        <v>74426.024227353206</v>
      </c>
      <c r="Z59" s="173"/>
      <c r="AA59" s="53">
        <v>0</v>
      </c>
      <c r="AB59" s="173"/>
      <c r="AC59" s="53">
        <v>0</v>
      </c>
      <c r="AD59" s="173"/>
      <c r="AE59" s="53">
        <v>0</v>
      </c>
      <c r="AF59" s="173"/>
      <c r="AG59" s="53">
        <v>0</v>
      </c>
      <c r="AH59" s="173"/>
      <c r="AI59" s="53">
        <v>0</v>
      </c>
      <c r="AJ59" s="53">
        <v>0</v>
      </c>
      <c r="AK59" s="53">
        <v>0</v>
      </c>
      <c r="AL59" s="53">
        <v>0</v>
      </c>
      <c r="AM59" s="173"/>
      <c r="AN59" s="53">
        <v>0</v>
      </c>
      <c r="AO59" s="173"/>
      <c r="AP59" s="53">
        <v>0</v>
      </c>
      <c r="AQ59" s="173"/>
      <c r="AR59" s="53">
        <v>0</v>
      </c>
      <c r="AS59" s="173"/>
      <c r="AT59" s="53">
        <v>0</v>
      </c>
      <c r="AU59" s="173"/>
      <c r="AV59" s="53">
        <v>0</v>
      </c>
      <c r="AW59" s="173"/>
      <c r="AX59" s="53">
        <v>0</v>
      </c>
      <c r="AY59" s="173"/>
      <c r="AZ59" s="53">
        <v>0</v>
      </c>
      <c r="BA59" s="55">
        <f t="shared" si="8"/>
        <v>74426.024227353206</v>
      </c>
      <c r="BB59" s="53">
        <v>0</v>
      </c>
      <c r="BC59" s="53">
        <v>0</v>
      </c>
      <c r="BD59" s="53">
        <v>0</v>
      </c>
      <c r="BE59" s="53">
        <v>0</v>
      </c>
      <c r="BF59" s="53">
        <v>6979860.7713738261</v>
      </c>
      <c r="BG59" s="55">
        <f t="shared" si="9"/>
        <v>6979860.7713738261</v>
      </c>
      <c r="BH59" s="55">
        <f t="shared" si="10"/>
        <v>7054286.7956011789</v>
      </c>
      <c r="BI59" s="53">
        <v>0</v>
      </c>
      <c r="BJ59" s="53"/>
      <c r="BK59" s="56">
        <f>+L93</f>
        <v>7054286.7956011789</v>
      </c>
      <c r="BL59" s="55">
        <f t="shared" si="11"/>
        <v>7054286.7956011789</v>
      </c>
    </row>
    <row r="60" spans="1:64" s="57" customFormat="1" hidden="1">
      <c r="A60" s="142">
        <v>7</v>
      </c>
      <c r="B60" s="54" t="s">
        <v>56</v>
      </c>
      <c r="C60" s="158"/>
      <c r="D60" s="167"/>
      <c r="E60" s="53">
        <v>0</v>
      </c>
      <c r="F60" s="53">
        <v>0</v>
      </c>
      <c r="G60" s="53">
        <v>0</v>
      </c>
      <c r="H60" s="53">
        <v>0</v>
      </c>
      <c r="I60" s="173"/>
      <c r="J60" s="53">
        <v>0</v>
      </c>
      <c r="K60" s="173"/>
      <c r="L60" s="53">
        <v>0</v>
      </c>
      <c r="M60" s="53">
        <v>0</v>
      </c>
      <c r="N60" s="173"/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65467.754098140147</v>
      </c>
      <c r="X60" s="173"/>
      <c r="Y60" s="53">
        <v>0</v>
      </c>
      <c r="Z60" s="173"/>
      <c r="AA60" s="53">
        <v>0</v>
      </c>
      <c r="AB60" s="173"/>
      <c r="AC60" s="53">
        <v>318478.32087453158</v>
      </c>
      <c r="AD60" s="173"/>
      <c r="AE60" s="53">
        <v>0</v>
      </c>
      <c r="AF60" s="173"/>
      <c r="AG60" s="53">
        <v>0</v>
      </c>
      <c r="AH60" s="173"/>
      <c r="AI60" s="53">
        <v>0</v>
      </c>
      <c r="AJ60" s="53">
        <v>0</v>
      </c>
      <c r="AK60" s="53">
        <v>0</v>
      </c>
      <c r="AL60" s="53">
        <v>0</v>
      </c>
      <c r="AM60" s="173"/>
      <c r="AN60" s="53">
        <v>0</v>
      </c>
      <c r="AO60" s="173"/>
      <c r="AP60" s="53">
        <v>0</v>
      </c>
      <c r="AQ60" s="173"/>
      <c r="AR60" s="53">
        <v>0</v>
      </c>
      <c r="AS60" s="173"/>
      <c r="AT60" s="53">
        <v>0</v>
      </c>
      <c r="AU60" s="173"/>
      <c r="AV60" s="53">
        <v>0</v>
      </c>
      <c r="AW60" s="173"/>
      <c r="AX60" s="53">
        <v>0</v>
      </c>
      <c r="AY60" s="173"/>
      <c r="AZ60" s="53">
        <v>0</v>
      </c>
      <c r="BA60" s="55">
        <f t="shared" si="8"/>
        <v>383946.07497267175</v>
      </c>
      <c r="BB60" s="53">
        <v>43978.111156681582</v>
      </c>
      <c r="BC60" s="53">
        <v>0</v>
      </c>
      <c r="BD60" s="53">
        <v>0</v>
      </c>
      <c r="BE60" s="53">
        <v>70266.246072621987</v>
      </c>
      <c r="BF60" s="53">
        <v>927579.41580004245</v>
      </c>
      <c r="BG60" s="55">
        <f t="shared" si="9"/>
        <v>1041823.773029346</v>
      </c>
      <c r="BH60" s="55">
        <f t="shared" si="10"/>
        <v>1425769.8480020177</v>
      </c>
      <c r="BI60" s="53">
        <v>277287.41799087758</v>
      </c>
      <c r="BJ60" s="53"/>
      <c r="BK60" s="56">
        <f>+M93</f>
        <v>1148482.4300111402</v>
      </c>
      <c r="BL60" s="55">
        <f t="shared" si="11"/>
        <v>1425769.8480020177</v>
      </c>
    </row>
    <row r="61" spans="1:64" s="61" customFormat="1" hidden="1">
      <c r="A61" s="143">
        <v>8</v>
      </c>
      <c r="B61" s="43" t="s">
        <v>57</v>
      </c>
      <c r="C61" s="153"/>
      <c r="D61" s="162"/>
      <c r="E61" s="58">
        <v>0</v>
      </c>
      <c r="F61" s="58">
        <v>0</v>
      </c>
      <c r="G61" s="58">
        <v>1136881.6202520337</v>
      </c>
      <c r="H61" s="58">
        <v>2.0522559209917302</v>
      </c>
      <c r="I61" s="174"/>
      <c r="J61" s="58">
        <v>532.83252676401264</v>
      </c>
      <c r="K61" s="174"/>
      <c r="L61" s="58">
        <v>0</v>
      </c>
      <c r="M61" s="58">
        <v>0</v>
      </c>
      <c r="N61" s="174"/>
      <c r="O61" s="58">
        <v>40439.550833181973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174"/>
      <c r="Y61" s="58">
        <v>0</v>
      </c>
      <c r="Z61" s="174"/>
      <c r="AA61" s="58">
        <v>0</v>
      </c>
      <c r="AB61" s="174"/>
      <c r="AC61" s="58">
        <v>0</v>
      </c>
      <c r="AD61" s="174"/>
      <c r="AE61" s="58">
        <v>0</v>
      </c>
      <c r="AF61" s="174"/>
      <c r="AG61" s="58">
        <v>5562.7324083600306</v>
      </c>
      <c r="AH61" s="174"/>
      <c r="AI61" s="58">
        <v>0</v>
      </c>
      <c r="AJ61" s="58">
        <v>0</v>
      </c>
      <c r="AK61" s="58">
        <v>0</v>
      </c>
      <c r="AL61" s="58">
        <v>0</v>
      </c>
      <c r="AM61" s="174"/>
      <c r="AN61" s="58">
        <v>0</v>
      </c>
      <c r="AO61" s="174"/>
      <c r="AP61" s="58">
        <v>0</v>
      </c>
      <c r="AQ61" s="174"/>
      <c r="AR61" s="58">
        <v>0</v>
      </c>
      <c r="AS61" s="174"/>
      <c r="AT61" s="58">
        <v>677497.41282273794</v>
      </c>
      <c r="AU61" s="174"/>
      <c r="AV61" s="58">
        <v>3766.4649950050366</v>
      </c>
      <c r="AW61" s="174"/>
      <c r="AX61" s="58">
        <v>0</v>
      </c>
      <c r="AY61" s="174"/>
      <c r="AZ61" s="58">
        <v>0</v>
      </c>
      <c r="BA61" s="59">
        <f t="shared" si="8"/>
        <v>1864682.6660940035</v>
      </c>
      <c r="BB61" s="58">
        <v>1831197.6878669539</v>
      </c>
      <c r="BC61" s="58">
        <v>0</v>
      </c>
      <c r="BD61" s="58">
        <v>0</v>
      </c>
      <c r="BE61" s="58">
        <v>-59994.855083762945</v>
      </c>
      <c r="BF61" s="58">
        <v>12658.713747413822</v>
      </c>
      <c r="BG61" s="59">
        <f t="shared" si="9"/>
        <v>1783861.5465306048</v>
      </c>
      <c r="BH61" s="59">
        <f t="shared" si="10"/>
        <v>3648544.2126246085</v>
      </c>
      <c r="BI61" s="58">
        <v>3443806.503995962</v>
      </c>
      <c r="BJ61" s="58"/>
      <c r="BK61" s="60">
        <f>+O93</f>
        <v>204737.70862864645</v>
      </c>
      <c r="BL61" s="59">
        <f t="shared" si="11"/>
        <v>3648544.2126246085</v>
      </c>
    </row>
    <row r="62" spans="1:64" s="61" customFormat="1" hidden="1">
      <c r="A62" s="143">
        <v>9</v>
      </c>
      <c r="B62" s="43" t="s">
        <v>58</v>
      </c>
      <c r="C62" s="153"/>
      <c r="D62" s="162"/>
      <c r="E62" s="58">
        <v>0</v>
      </c>
      <c r="F62" s="58">
        <v>0</v>
      </c>
      <c r="G62" s="58">
        <v>0</v>
      </c>
      <c r="H62" s="58">
        <v>0</v>
      </c>
      <c r="I62" s="174"/>
      <c r="J62" s="58">
        <v>0</v>
      </c>
      <c r="K62" s="174"/>
      <c r="L62" s="58">
        <v>0</v>
      </c>
      <c r="M62" s="58">
        <v>0</v>
      </c>
      <c r="N62" s="174"/>
      <c r="O62" s="58">
        <v>0</v>
      </c>
      <c r="P62" s="58">
        <v>386930.14584824204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312491.11172741582</v>
      </c>
      <c r="W62" s="58">
        <v>33344.439010819246</v>
      </c>
      <c r="X62" s="174"/>
      <c r="Y62" s="58">
        <v>0</v>
      </c>
      <c r="Z62" s="174"/>
      <c r="AA62" s="58">
        <v>0</v>
      </c>
      <c r="AB62" s="174"/>
      <c r="AC62" s="58">
        <v>0</v>
      </c>
      <c r="AD62" s="174"/>
      <c r="AE62" s="58">
        <v>0</v>
      </c>
      <c r="AF62" s="174"/>
      <c r="AG62" s="58">
        <v>0</v>
      </c>
      <c r="AH62" s="174"/>
      <c r="AI62" s="58">
        <v>0</v>
      </c>
      <c r="AJ62" s="58">
        <v>0</v>
      </c>
      <c r="AK62" s="58">
        <v>0</v>
      </c>
      <c r="AL62" s="58">
        <v>0</v>
      </c>
      <c r="AM62" s="174"/>
      <c r="AN62" s="58">
        <v>0</v>
      </c>
      <c r="AO62" s="174"/>
      <c r="AP62" s="58">
        <v>0</v>
      </c>
      <c r="AQ62" s="174"/>
      <c r="AR62" s="58">
        <v>0</v>
      </c>
      <c r="AS62" s="174"/>
      <c r="AT62" s="58">
        <v>68870.195599552419</v>
      </c>
      <c r="AU62" s="174"/>
      <c r="AV62" s="58">
        <v>0</v>
      </c>
      <c r="AW62" s="174"/>
      <c r="AX62" s="58">
        <v>0</v>
      </c>
      <c r="AY62" s="174"/>
      <c r="AZ62" s="58">
        <v>0</v>
      </c>
      <c r="BA62" s="59">
        <f t="shared" si="8"/>
        <v>801635.89218602958</v>
      </c>
      <c r="BB62" s="58">
        <v>3088034.1585216224</v>
      </c>
      <c r="BC62" s="58">
        <v>0</v>
      </c>
      <c r="BD62" s="58">
        <v>164033.56074746232</v>
      </c>
      <c r="BE62" s="58">
        <v>692903.00024530245</v>
      </c>
      <c r="BF62" s="58">
        <v>458215.63233327144</v>
      </c>
      <c r="BG62" s="59">
        <f t="shared" si="9"/>
        <v>4403186.3518476589</v>
      </c>
      <c r="BH62" s="59">
        <f t="shared" si="10"/>
        <v>5204822.2440336887</v>
      </c>
      <c r="BI62" s="58">
        <v>3541617.102281048</v>
      </c>
      <c r="BJ62" s="58"/>
      <c r="BK62" s="60">
        <f>+P93</f>
        <v>1663205.1417526407</v>
      </c>
      <c r="BL62" s="59">
        <f t="shared" si="11"/>
        <v>5204822.2440336887</v>
      </c>
    </row>
    <row r="63" spans="1:64" s="61" customFormat="1" hidden="1">
      <c r="A63" s="143">
        <v>10</v>
      </c>
      <c r="B63" s="43" t="s">
        <v>59</v>
      </c>
      <c r="C63" s="153"/>
      <c r="D63" s="162"/>
      <c r="E63" s="58">
        <v>6.2724801997762185</v>
      </c>
      <c r="F63" s="58">
        <v>108.93473134708702</v>
      </c>
      <c r="G63" s="58">
        <v>209.82464815942328</v>
      </c>
      <c r="H63" s="58">
        <v>4.2548663666239737</v>
      </c>
      <c r="I63" s="174"/>
      <c r="J63" s="58">
        <v>922.61649166269285</v>
      </c>
      <c r="K63" s="174"/>
      <c r="L63" s="58">
        <v>0</v>
      </c>
      <c r="M63" s="58">
        <v>0</v>
      </c>
      <c r="N63" s="174"/>
      <c r="O63" s="58">
        <v>0</v>
      </c>
      <c r="P63" s="58">
        <v>127364.76083436904</v>
      </c>
      <c r="Q63" s="58">
        <v>2337570.6438536309</v>
      </c>
      <c r="R63" s="58">
        <v>76554.782875292556</v>
      </c>
      <c r="S63" s="58">
        <v>646285.39729511947</v>
      </c>
      <c r="T63" s="58">
        <v>229305.7655968761</v>
      </c>
      <c r="U63" s="58">
        <v>156926.49843892694</v>
      </c>
      <c r="V63" s="58">
        <v>1038672.8598411074</v>
      </c>
      <c r="W63" s="58">
        <v>16624.775486754974</v>
      </c>
      <c r="X63" s="174"/>
      <c r="Y63" s="58">
        <v>0</v>
      </c>
      <c r="Z63" s="174"/>
      <c r="AA63" s="58">
        <v>0</v>
      </c>
      <c r="AB63" s="174"/>
      <c r="AC63" s="58">
        <v>0</v>
      </c>
      <c r="AD63" s="174"/>
      <c r="AE63" s="58">
        <v>0</v>
      </c>
      <c r="AF63" s="174"/>
      <c r="AG63" s="58">
        <v>44.686208887430638</v>
      </c>
      <c r="AH63" s="174"/>
      <c r="AI63" s="58">
        <v>2262.7183155547264</v>
      </c>
      <c r="AJ63" s="58">
        <v>4183.3876380704087</v>
      </c>
      <c r="AK63" s="58">
        <v>13902.86913718631</v>
      </c>
      <c r="AL63" s="58">
        <v>0</v>
      </c>
      <c r="AM63" s="174"/>
      <c r="AN63" s="58">
        <v>0</v>
      </c>
      <c r="AO63" s="174"/>
      <c r="AP63" s="58">
        <v>0</v>
      </c>
      <c r="AQ63" s="174"/>
      <c r="AR63" s="58">
        <v>0</v>
      </c>
      <c r="AS63" s="174"/>
      <c r="AT63" s="58">
        <v>46287.498264304435</v>
      </c>
      <c r="AU63" s="174"/>
      <c r="AV63" s="58">
        <v>0</v>
      </c>
      <c r="AW63" s="174"/>
      <c r="AX63" s="58">
        <v>0</v>
      </c>
      <c r="AY63" s="174"/>
      <c r="AZ63" s="58">
        <v>0</v>
      </c>
      <c r="BA63" s="59">
        <f t="shared" si="8"/>
        <v>4697238.5470038159</v>
      </c>
      <c r="BB63" s="58">
        <v>2293936.6685978128</v>
      </c>
      <c r="BC63" s="58">
        <v>0</v>
      </c>
      <c r="BD63" s="58">
        <v>110246.57462182647</v>
      </c>
      <c r="BE63" s="58">
        <v>-2908224.3036847482</v>
      </c>
      <c r="BF63" s="58">
        <v>3759679.9245436369</v>
      </c>
      <c r="BG63" s="59">
        <f t="shared" si="9"/>
        <v>3255638.8640785278</v>
      </c>
      <c r="BH63" s="59">
        <f t="shared" si="10"/>
        <v>7952877.4110823441</v>
      </c>
      <c r="BI63" s="58">
        <v>34500.514599574184</v>
      </c>
      <c r="BJ63" s="58"/>
      <c r="BK63" s="60">
        <f>+Q93</f>
        <v>7918376.8964827703</v>
      </c>
      <c r="BL63" s="59">
        <f t="shared" si="11"/>
        <v>7952877.4110823441</v>
      </c>
    </row>
    <row r="64" spans="1:64" s="61" customFormat="1" hidden="1">
      <c r="A64" s="143">
        <v>11</v>
      </c>
      <c r="B64" s="43" t="s">
        <v>60</v>
      </c>
      <c r="C64" s="153"/>
      <c r="D64" s="162"/>
      <c r="E64" s="58">
        <v>0</v>
      </c>
      <c r="F64" s="58">
        <v>0</v>
      </c>
      <c r="G64" s="58">
        <v>0</v>
      </c>
      <c r="H64" s="58">
        <v>0</v>
      </c>
      <c r="I64" s="174"/>
      <c r="J64" s="58">
        <v>0</v>
      </c>
      <c r="K64" s="174"/>
      <c r="L64" s="58">
        <v>1066266.017950668</v>
      </c>
      <c r="M64" s="58">
        <v>79143.356749946834</v>
      </c>
      <c r="N64" s="174"/>
      <c r="O64" s="58">
        <v>0</v>
      </c>
      <c r="P64" s="58">
        <v>0</v>
      </c>
      <c r="Q64" s="58">
        <v>0</v>
      </c>
      <c r="R64" s="58">
        <v>132456.13085882962</v>
      </c>
      <c r="S64" s="58">
        <v>394937.93672570505</v>
      </c>
      <c r="T64" s="58">
        <v>0</v>
      </c>
      <c r="U64" s="58">
        <v>916892.96404328931</v>
      </c>
      <c r="V64" s="58">
        <v>595922.84698361566</v>
      </c>
      <c r="W64" s="58">
        <v>29513.476497884207</v>
      </c>
      <c r="X64" s="174"/>
      <c r="Y64" s="58">
        <v>0</v>
      </c>
      <c r="Z64" s="174"/>
      <c r="AA64" s="58">
        <v>0</v>
      </c>
      <c r="AB64" s="174"/>
      <c r="AC64" s="58">
        <v>4394966.0833917977</v>
      </c>
      <c r="AD64" s="174"/>
      <c r="AE64" s="58">
        <v>3342.4914798012906</v>
      </c>
      <c r="AF64" s="174"/>
      <c r="AG64" s="58">
        <v>52039.081107375867</v>
      </c>
      <c r="AH64" s="174"/>
      <c r="AI64" s="58">
        <v>0</v>
      </c>
      <c r="AJ64" s="58">
        <v>259.37643647012663</v>
      </c>
      <c r="AK64" s="58">
        <v>5554.5568733839427</v>
      </c>
      <c r="AL64" s="58">
        <v>44744.249954692954</v>
      </c>
      <c r="AM64" s="174"/>
      <c r="AN64" s="58">
        <v>0</v>
      </c>
      <c r="AO64" s="174"/>
      <c r="AP64" s="58">
        <v>0</v>
      </c>
      <c r="AQ64" s="174"/>
      <c r="AR64" s="58">
        <v>0</v>
      </c>
      <c r="AS64" s="174"/>
      <c r="AT64" s="58">
        <v>0</v>
      </c>
      <c r="AU64" s="174"/>
      <c r="AV64" s="58">
        <v>0</v>
      </c>
      <c r="AW64" s="174"/>
      <c r="AX64" s="58">
        <v>0</v>
      </c>
      <c r="AY64" s="174"/>
      <c r="AZ64" s="58">
        <v>80718.829585795218</v>
      </c>
      <c r="BA64" s="59">
        <f t="shared" si="8"/>
        <v>7796757.3986392561</v>
      </c>
      <c r="BB64" s="58">
        <v>4388321.4344053837</v>
      </c>
      <c r="BC64" s="58">
        <v>0</v>
      </c>
      <c r="BD64" s="58">
        <v>548053.82762244332</v>
      </c>
      <c r="BE64" s="58">
        <v>-6270774.4029859593</v>
      </c>
      <c r="BF64" s="58">
        <v>1955033.554130272</v>
      </c>
      <c r="BG64" s="59">
        <f t="shared" si="9"/>
        <v>620634.41317213979</v>
      </c>
      <c r="BH64" s="59">
        <f t="shared" si="10"/>
        <v>8417391.811811395</v>
      </c>
      <c r="BI64" s="58">
        <v>7603518.1332021309</v>
      </c>
      <c r="BJ64" s="58"/>
      <c r="BK64" s="60">
        <f>+R93</f>
        <v>813873.67860926385</v>
      </c>
      <c r="BL64" s="59">
        <f t="shared" si="11"/>
        <v>8417391.811811395</v>
      </c>
    </row>
    <row r="65" spans="1:64" s="61" customFormat="1" hidden="1">
      <c r="A65" s="143">
        <v>12</v>
      </c>
      <c r="B65" s="43" t="s">
        <v>61</v>
      </c>
      <c r="C65" s="153"/>
      <c r="D65" s="162"/>
      <c r="E65" s="58">
        <v>0</v>
      </c>
      <c r="F65" s="58">
        <v>0</v>
      </c>
      <c r="G65" s="58">
        <v>0</v>
      </c>
      <c r="H65" s="58">
        <v>0</v>
      </c>
      <c r="I65" s="174"/>
      <c r="J65" s="58">
        <v>0</v>
      </c>
      <c r="K65" s="174"/>
      <c r="L65" s="58">
        <v>0</v>
      </c>
      <c r="M65" s="58">
        <v>0</v>
      </c>
      <c r="N65" s="174"/>
      <c r="O65" s="58">
        <v>0</v>
      </c>
      <c r="P65" s="58">
        <v>0</v>
      </c>
      <c r="Q65" s="58">
        <v>0</v>
      </c>
      <c r="R65" s="58">
        <v>0</v>
      </c>
      <c r="S65" s="58">
        <v>1225282.7602857102</v>
      </c>
      <c r="T65" s="58">
        <v>0</v>
      </c>
      <c r="U65" s="58">
        <v>278518.53323429561</v>
      </c>
      <c r="V65" s="58">
        <v>0</v>
      </c>
      <c r="W65" s="58">
        <v>0</v>
      </c>
      <c r="X65" s="174"/>
      <c r="Y65" s="58">
        <v>0</v>
      </c>
      <c r="Z65" s="174"/>
      <c r="AA65" s="58">
        <v>0</v>
      </c>
      <c r="AB65" s="174"/>
      <c r="AC65" s="58">
        <v>0</v>
      </c>
      <c r="AD65" s="174"/>
      <c r="AE65" s="58">
        <v>2221.0269579136188</v>
      </c>
      <c r="AF65" s="174"/>
      <c r="AG65" s="58">
        <v>0</v>
      </c>
      <c r="AH65" s="174"/>
      <c r="AI65" s="58">
        <v>0</v>
      </c>
      <c r="AJ65" s="58">
        <v>0</v>
      </c>
      <c r="AK65" s="58">
        <v>0</v>
      </c>
      <c r="AL65" s="58">
        <v>0</v>
      </c>
      <c r="AM65" s="174"/>
      <c r="AN65" s="58">
        <v>540.89380901689856</v>
      </c>
      <c r="AO65" s="174"/>
      <c r="AP65" s="58">
        <v>0</v>
      </c>
      <c r="AQ65" s="174"/>
      <c r="AR65" s="58">
        <v>0</v>
      </c>
      <c r="AS65" s="174"/>
      <c r="AT65" s="58">
        <v>0</v>
      </c>
      <c r="AU65" s="174"/>
      <c r="AV65" s="58">
        <v>3958.0937508242137</v>
      </c>
      <c r="AW65" s="174"/>
      <c r="AX65" s="58">
        <v>544.15852112592347</v>
      </c>
      <c r="AY65" s="174"/>
      <c r="AZ65" s="58">
        <v>0</v>
      </c>
      <c r="BA65" s="59">
        <f t="shared" si="8"/>
        <v>1511065.4665588865</v>
      </c>
      <c r="BB65" s="58">
        <v>4383771.9075374305</v>
      </c>
      <c r="BC65" s="58">
        <v>943688.20477146213</v>
      </c>
      <c r="BD65" s="58">
        <v>34140902.755715705</v>
      </c>
      <c r="BE65" s="58">
        <v>-30694217.567089207</v>
      </c>
      <c r="BF65" s="58">
        <v>12096382.649715625</v>
      </c>
      <c r="BG65" s="59">
        <f t="shared" si="9"/>
        <v>20870527.950651012</v>
      </c>
      <c r="BH65" s="59">
        <f t="shared" si="10"/>
        <v>22381593.417209897</v>
      </c>
      <c r="BI65" s="58">
        <v>16627236.109723516</v>
      </c>
      <c r="BJ65" s="58"/>
      <c r="BK65" s="60">
        <f>+S93</f>
        <v>5754357.3074863823</v>
      </c>
      <c r="BL65" s="59">
        <f t="shared" si="11"/>
        <v>22381593.417209897</v>
      </c>
    </row>
    <row r="66" spans="1:64" s="61" customFormat="1" hidden="1">
      <c r="A66" s="143">
        <v>13</v>
      </c>
      <c r="B66" s="43" t="s">
        <v>62</v>
      </c>
      <c r="C66" s="153"/>
      <c r="D66" s="162"/>
      <c r="E66" s="58">
        <v>0</v>
      </c>
      <c r="F66" s="58">
        <v>0</v>
      </c>
      <c r="G66" s="58">
        <v>0</v>
      </c>
      <c r="H66" s="58">
        <v>0</v>
      </c>
      <c r="I66" s="174"/>
      <c r="J66" s="58">
        <v>0</v>
      </c>
      <c r="K66" s="174"/>
      <c r="L66" s="58">
        <v>0</v>
      </c>
      <c r="M66" s="58">
        <v>405.42481708845941</v>
      </c>
      <c r="N66" s="174"/>
      <c r="O66" s="58">
        <v>0</v>
      </c>
      <c r="P66" s="58">
        <v>20392.34226294632</v>
      </c>
      <c r="Q66" s="58">
        <v>111660.76721869489</v>
      </c>
      <c r="R66" s="58">
        <v>0</v>
      </c>
      <c r="S66" s="58">
        <v>0</v>
      </c>
      <c r="T66" s="58">
        <v>1546152.6920500398</v>
      </c>
      <c r="U66" s="58">
        <v>94917.738560344354</v>
      </c>
      <c r="V66" s="58">
        <v>0</v>
      </c>
      <c r="W66" s="58">
        <v>29484.075176732786</v>
      </c>
      <c r="X66" s="174"/>
      <c r="Y66" s="58">
        <v>2209.3983982465506</v>
      </c>
      <c r="Z66" s="174"/>
      <c r="AA66" s="58">
        <v>259.0351724053948</v>
      </c>
      <c r="AB66" s="174"/>
      <c r="AC66" s="58">
        <v>0</v>
      </c>
      <c r="AD66" s="174"/>
      <c r="AE66" s="58">
        <v>104498.56152230006</v>
      </c>
      <c r="AF66" s="174"/>
      <c r="AG66" s="58">
        <v>13175.497082989645</v>
      </c>
      <c r="AH66" s="174"/>
      <c r="AI66" s="58">
        <v>0</v>
      </c>
      <c r="AJ66" s="58">
        <v>0</v>
      </c>
      <c r="AK66" s="58">
        <v>0</v>
      </c>
      <c r="AL66" s="58">
        <v>2641.6823838430219</v>
      </c>
      <c r="AM66" s="174"/>
      <c r="AN66" s="58">
        <v>4300.6782758059462</v>
      </c>
      <c r="AO66" s="174"/>
      <c r="AP66" s="58">
        <v>30692.138614913671</v>
      </c>
      <c r="AQ66" s="174"/>
      <c r="AR66" s="58">
        <v>1557.2637661017652</v>
      </c>
      <c r="AS66" s="174"/>
      <c r="AT66" s="58">
        <v>790834.0255959332</v>
      </c>
      <c r="AU66" s="174"/>
      <c r="AV66" s="58">
        <v>6665.5272114712943</v>
      </c>
      <c r="AW66" s="174"/>
      <c r="AX66" s="58">
        <v>2397.6925422649538</v>
      </c>
      <c r="AY66" s="174"/>
      <c r="AZ66" s="58">
        <v>0</v>
      </c>
      <c r="BA66" s="59">
        <f t="shared" si="8"/>
        <v>2762244.5406521223</v>
      </c>
      <c r="BB66" s="58">
        <v>1426805.5661882812</v>
      </c>
      <c r="BC66" s="58">
        <v>0</v>
      </c>
      <c r="BD66" s="58">
        <v>2137587.4264514684</v>
      </c>
      <c r="BE66" s="58">
        <v>-371979.15283931699</v>
      </c>
      <c r="BF66" s="58">
        <v>106902.28691870366</v>
      </c>
      <c r="BG66" s="59">
        <f t="shared" si="9"/>
        <v>3299316.1267191358</v>
      </c>
      <c r="BH66" s="59">
        <f t="shared" si="10"/>
        <v>6061560.6673712581</v>
      </c>
      <c r="BI66" s="58">
        <v>198317.80457958777</v>
      </c>
      <c r="BJ66" s="58"/>
      <c r="BK66" s="60">
        <f>+T93</f>
        <v>5863242.8627916705</v>
      </c>
      <c r="BL66" s="59">
        <f t="shared" si="11"/>
        <v>6061560.6673712581</v>
      </c>
    </row>
    <row r="67" spans="1:64" s="61" customFormat="1" hidden="1">
      <c r="A67" s="143">
        <v>14</v>
      </c>
      <c r="B67" s="43" t="s">
        <v>63</v>
      </c>
      <c r="C67" s="153"/>
      <c r="D67" s="162"/>
      <c r="E67" s="58">
        <v>0</v>
      </c>
      <c r="F67" s="58">
        <v>0</v>
      </c>
      <c r="G67" s="58">
        <v>0</v>
      </c>
      <c r="H67" s="58">
        <v>0</v>
      </c>
      <c r="I67" s="174"/>
      <c r="J67" s="58">
        <v>0</v>
      </c>
      <c r="K67" s="174"/>
      <c r="L67" s="58">
        <v>0</v>
      </c>
      <c r="M67" s="58">
        <v>0</v>
      </c>
      <c r="N67" s="174"/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286580.21384976391</v>
      </c>
      <c r="V67" s="58">
        <v>0</v>
      </c>
      <c r="W67" s="58">
        <v>0</v>
      </c>
      <c r="X67" s="174"/>
      <c r="Y67" s="58">
        <v>0</v>
      </c>
      <c r="Z67" s="174"/>
      <c r="AA67" s="58">
        <v>0</v>
      </c>
      <c r="AB67" s="174"/>
      <c r="AC67" s="58">
        <v>0</v>
      </c>
      <c r="AD67" s="174"/>
      <c r="AE67" s="58">
        <v>0</v>
      </c>
      <c r="AF67" s="174"/>
      <c r="AG67" s="58">
        <v>0</v>
      </c>
      <c r="AH67" s="174"/>
      <c r="AI67" s="58">
        <v>0</v>
      </c>
      <c r="AJ67" s="58">
        <v>0</v>
      </c>
      <c r="AK67" s="58">
        <v>0</v>
      </c>
      <c r="AL67" s="58">
        <v>0</v>
      </c>
      <c r="AM67" s="174"/>
      <c r="AN67" s="58">
        <v>0</v>
      </c>
      <c r="AO67" s="174"/>
      <c r="AP67" s="58">
        <v>0</v>
      </c>
      <c r="AQ67" s="174"/>
      <c r="AR67" s="58">
        <v>0</v>
      </c>
      <c r="AS67" s="174"/>
      <c r="AT67" s="58">
        <v>0</v>
      </c>
      <c r="AU67" s="174"/>
      <c r="AV67" s="58">
        <v>0</v>
      </c>
      <c r="AW67" s="174"/>
      <c r="AX67" s="58">
        <v>0</v>
      </c>
      <c r="AY67" s="174"/>
      <c r="AZ67" s="58">
        <v>0</v>
      </c>
      <c r="BA67" s="59">
        <f t="shared" si="8"/>
        <v>286580.21384976391</v>
      </c>
      <c r="BB67" s="58">
        <v>362040.53052884323</v>
      </c>
      <c r="BC67" s="58">
        <v>0</v>
      </c>
      <c r="BD67" s="58">
        <v>2767173.1746850228</v>
      </c>
      <c r="BE67" s="58">
        <v>-1359286.5334902797</v>
      </c>
      <c r="BF67" s="58">
        <v>7580518.8349976167</v>
      </c>
      <c r="BG67" s="59">
        <f t="shared" si="9"/>
        <v>9350446.0067212023</v>
      </c>
      <c r="BH67" s="59">
        <f t="shared" si="10"/>
        <v>9637026.2205709666</v>
      </c>
      <c r="BI67" s="58">
        <v>516447.21471435577</v>
      </c>
      <c r="BJ67" s="58"/>
      <c r="BK67" s="60">
        <f>+U93</f>
        <v>9120579.0058566127</v>
      </c>
      <c r="BL67" s="59">
        <f t="shared" si="11"/>
        <v>9637026.2205709685</v>
      </c>
    </row>
    <row r="68" spans="1:64" s="61" customFormat="1" hidden="1">
      <c r="A68" s="143">
        <v>15</v>
      </c>
      <c r="B68" s="43" t="s">
        <v>64</v>
      </c>
      <c r="C68" s="153"/>
      <c r="D68" s="162"/>
      <c r="E68" s="58">
        <v>0</v>
      </c>
      <c r="F68" s="58">
        <v>0</v>
      </c>
      <c r="G68" s="58">
        <v>0</v>
      </c>
      <c r="H68" s="58">
        <v>0</v>
      </c>
      <c r="I68" s="174"/>
      <c r="J68" s="58">
        <v>0</v>
      </c>
      <c r="K68" s="174"/>
      <c r="L68" s="58">
        <v>0</v>
      </c>
      <c r="M68" s="58">
        <v>0</v>
      </c>
      <c r="N68" s="174"/>
      <c r="O68" s="58">
        <v>0</v>
      </c>
      <c r="P68" s="58">
        <v>0</v>
      </c>
      <c r="Q68" s="58">
        <v>0</v>
      </c>
      <c r="R68" s="58">
        <v>0</v>
      </c>
      <c r="S68" s="58">
        <v>142624.06129981115</v>
      </c>
      <c r="T68" s="58">
        <v>0</v>
      </c>
      <c r="U68" s="58">
        <v>61162.393213978539</v>
      </c>
      <c r="V68" s="58">
        <v>6245866.3302110368</v>
      </c>
      <c r="W68" s="58">
        <v>11502.795821539805</v>
      </c>
      <c r="X68" s="174"/>
      <c r="Y68" s="58">
        <v>0</v>
      </c>
      <c r="Z68" s="174"/>
      <c r="AA68" s="58">
        <v>0</v>
      </c>
      <c r="AB68" s="174"/>
      <c r="AC68" s="58">
        <v>205751.35306247245</v>
      </c>
      <c r="AD68" s="174"/>
      <c r="AE68" s="58">
        <v>0</v>
      </c>
      <c r="AF68" s="174"/>
      <c r="AG68" s="58">
        <v>0</v>
      </c>
      <c r="AH68" s="174"/>
      <c r="AI68" s="58">
        <v>0</v>
      </c>
      <c r="AJ68" s="58">
        <v>0</v>
      </c>
      <c r="AK68" s="58">
        <v>0</v>
      </c>
      <c r="AL68" s="58">
        <v>0</v>
      </c>
      <c r="AM68" s="174"/>
      <c r="AN68" s="58">
        <v>0</v>
      </c>
      <c r="AO68" s="174"/>
      <c r="AP68" s="58">
        <v>0</v>
      </c>
      <c r="AQ68" s="174"/>
      <c r="AR68" s="58">
        <v>0</v>
      </c>
      <c r="AS68" s="174"/>
      <c r="AT68" s="58">
        <v>0</v>
      </c>
      <c r="AU68" s="174"/>
      <c r="AV68" s="58">
        <v>0</v>
      </c>
      <c r="AW68" s="174"/>
      <c r="AX68" s="58">
        <v>0</v>
      </c>
      <c r="AY68" s="174"/>
      <c r="AZ68" s="58">
        <v>53844.417925595983</v>
      </c>
      <c r="BA68" s="59">
        <f t="shared" si="8"/>
        <v>6720751.3515344355</v>
      </c>
      <c r="BB68" s="58">
        <v>2842790.3349646833</v>
      </c>
      <c r="BC68" s="58">
        <v>301084.65447450057</v>
      </c>
      <c r="BD68" s="58">
        <v>1860157.8048669202</v>
      </c>
      <c r="BE68" s="58">
        <v>-2712557.6193759325</v>
      </c>
      <c r="BF68" s="58">
        <v>24416799.26913454</v>
      </c>
      <c r="BG68" s="59">
        <f t="shared" si="9"/>
        <v>26708274.44406471</v>
      </c>
      <c r="BH68" s="59">
        <f t="shared" si="10"/>
        <v>33429025.795599148</v>
      </c>
      <c r="BI68" s="58">
        <v>3172065.1323937853</v>
      </c>
      <c r="BJ68" s="58"/>
      <c r="BK68" s="60">
        <f>+V93</f>
        <v>30256960.663205363</v>
      </c>
      <c r="BL68" s="59">
        <f t="shared" si="11"/>
        <v>33429025.795599148</v>
      </c>
    </row>
    <row r="69" spans="1:64" s="61" customFormat="1" hidden="1">
      <c r="A69" s="143">
        <v>16</v>
      </c>
      <c r="B69" s="43" t="s">
        <v>65</v>
      </c>
      <c r="C69" s="153"/>
      <c r="D69" s="162"/>
      <c r="E69" s="58">
        <v>30323.220791816275</v>
      </c>
      <c r="F69" s="58">
        <v>5329.9242138164791</v>
      </c>
      <c r="G69" s="58">
        <v>69192.674625535292</v>
      </c>
      <c r="H69" s="58">
        <v>4452.6890387897192</v>
      </c>
      <c r="I69" s="174"/>
      <c r="J69" s="58">
        <v>49368.23149382972</v>
      </c>
      <c r="K69" s="174"/>
      <c r="L69" s="58">
        <v>222734.65207959645</v>
      </c>
      <c r="M69" s="58">
        <v>206228.46814404559</v>
      </c>
      <c r="N69" s="174"/>
      <c r="O69" s="58">
        <v>34331.715039611794</v>
      </c>
      <c r="P69" s="58">
        <v>275192.23011507507</v>
      </c>
      <c r="Q69" s="58">
        <v>1405839.4815420725</v>
      </c>
      <c r="R69" s="58">
        <v>43686.750649076086</v>
      </c>
      <c r="S69" s="58">
        <v>417345.41813727334</v>
      </c>
      <c r="T69" s="58">
        <v>396052.70477016678</v>
      </c>
      <c r="U69" s="58">
        <v>590382.51743221795</v>
      </c>
      <c r="V69" s="58">
        <v>1031501.9801765892</v>
      </c>
      <c r="W69" s="58">
        <v>681301.9976107087</v>
      </c>
      <c r="X69" s="174"/>
      <c r="Y69" s="58">
        <v>137887.54801943703</v>
      </c>
      <c r="Z69" s="174"/>
      <c r="AA69" s="58">
        <v>9678.6976266849488</v>
      </c>
      <c r="AB69" s="174"/>
      <c r="AC69" s="58">
        <v>630180.83511042432</v>
      </c>
      <c r="AD69" s="174"/>
      <c r="AE69" s="58">
        <v>476519.947640119</v>
      </c>
      <c r="AF69" s="174"/>
      <c r="AG69" s="58">
        <v>680181.69217252429</v>
      </c>
      <c r="AH69" s="174"/>
      <c r="AI69" s="58">
        <v>285474.57363017229</v>
      </c>
      <c r="AJ69" s="58">
        <v>295132.84771044226</v>
      </c>
      <c r="AK69" s="58">
        <v>747939.59461804864</v>
      </c>
      <c r="AL69" s="58">
        <v>193790.08646345945</v>
      </c>
      <c r="AM69" s="174"/>
      <c r="AN69" s="58">
        <v>23101.858531227153</v>
      </c>
      <c r="AO69" s="174"/>
      <c r="AP69" s="58">
        <v>129736.53041105192</v>
      </c>
      <c r="AQ69" s="174"/>
      <c r="AR69" s="58">
        <v>75863.747221286365</v>
      </c>
      <c r="AS69" s="174"/>
      <c r="AT69" s="58">
        <v>849670.69199309463</v>
      </c>
      <c r="AU69" s="174"/>
      <c r="AV69" s="58">
        <v>28419.607996598599</v>
      </c>
      <c r="AW69" s="174"/>
      <c r="AX69" s="58">
        <v>6194.0354095590574</v>
      </c>
      <c r="AY69" s="174"/>
      <c r="AZ69" s="58">
        <v>34342.282252475823</v>
      </c>
      <c r="BA69" s="59">
        <f t="shared" si="8"/>
        <v>10067379.232666824</v>
      </c>
      <c r="BB69" s="58">
        <v>4191325.6758417436</v>
      </c>
      <c r="BC69" s="58">
        <v>0</v>
      </c>
      <c r="BD69" s="58">
        <v>2023727.5044314445</v>
      </c>
      <c r="BE69" s="58">
        <v>-4068469.7211242048</v>
      </c>
      <c r="BF69" s="58">
        <v>2727863.4194098008</v>
      </c>
      <c r="BG69" s="59">
        <f t="shared" si="9"/>
        <v>4874446.8785587847</v>
      </c>
      <c r="BH69" s="59">
        <f t="shared" si="10"/>
        <v>14941826.111225609</v>
      </c>
      <c r="BI69" s="58">
        <v>12755523.138410984</v>
      </c>
      <c r="BJ69" s="58"/>
      <c r="BK69" s="60">
        <f>+W93</f>
        <v>2186302.9728146251</v>
      </c>
      <c r="BL69" s="59">
        <f t="shared" si="11"/>
        <v>14941826.111225609</v>
      </c>
    </row>
    <row r="70" spans="1:64" s="66" customFormat="1" hidden="1">
      <c r="A70" s="144">
        <v>17</v>
      </c>
      <c r="B70" s="63" t="s">
        <v>66</v>
      </c>
      <c r="C70" s="159"/>
      <c r="D70" s="168"/>
      <c r="E70" s="62">
        <v>0</v>
      </c>
      <c r="F70" s="62">
        <v>0</v>
      </c>
      <c r="G70" s="62">
        <v>0</v>
      </c>
      <c r="H70" s="62">
        <v>0</v>
      </c>
      <c r="I70" s="175"/>
      <c r="J70" s="62">
        <v>0</v>
      </c>
      <c r="K70" s="175"/>
      <c r="L70" s="62">
        <v>32843.70081331276</v>
      </c>
      <c r="M70" s="62">
        <v>22439.369130138093</v>
      </c>
      <c r="N70" s="175"/>
      <c r="O70" s="62">
        <v>1894.7282222609788</v>
      </c>
      <c r="P70" s="62">
        <v>2950.0014332148739</v>
      </c>
      <c r="Q70" s="62">
        <v>22521.619664925438</v>
      </c>
      <c r="R70" s="62">
        <v>3532.5906275364414</v>
      </c>
      <c r="S70" s="62">
        <v>1244.1573521863695</v>
      </c>
      <c r="T70" s="62">
        <v>145675.19383498296</v>
      </c>
      <c r="U70" s="62">
        <v>41280.623671840593</v>
      </c>
      <c r="V70" s="62">
        <v>83377.12943602915</v>
      </c>
      <c r="W70" s="62">
        <v>10645.66922737116</v>
      </c>
      <c r="X70" s="175"/>
      <c r="Y70" s="62">
        <v>32783.775388983006</v>
      </c>
      <c r="Z70" s="175"/>
      <c r="AA70" s="62">
        <v>236.52917874988933</v>
      </c>
      <c r="AB70" s="175"/>
      <c r="AC70" s="62">
        <v>2017.7695303853145</v>
      </c>
      <c r="AD70" s="175"/>
      <c r="AE70" s="62">
        <v>27645.572171220454</v>
      </c>
      <c r="AF70" s="175"/>
      <c r="AG70" s="62">
        <v>10908.613793684766</v>
      </c>
      <c r="AH70" s="175"/>
      <c r="AI70" s="62">
        <v>135.274172806118</v>
      </c>
      <c r="AJ70" s="62">
        <v>1447.0057830301118</v>
      </c>
      <c r="AK70" s="62">
        <v>5861.0973961330101</v>
      </c>
      <c r="AL70" s="62">
        <v>713.41422685727537</v>
      </c>
      <c r="AM70" s="175"/>
      <c r="AN70" s="62">
        <v>5737.407727052122</v>
      </c>
      <c r="AO70" s="175"/>
      <c r="AP70" s="62">
        <v>625.12640897767562</v>
      </c>
      <c r="AQ70" s="175"/>
      <c r="AR70" s="62">
        <v>19910.024989400052</v>
      </c>
      <c r="AS70" s="175"/>
      <c r="AT70" s="62">
        <v>309.85241465105543</v>
      </c>
      <c r="AU70" s="175"/>
      <c r="AV70" s="62">
        <v>3492.3095649830198</v>
      </c>
      <c r="AW70" s="175"/>
      <c r="AX70" s="62">
        <v>2279.3696139425247</v>
      </c>
      <c r="AY70" s="175"/>
      <c r="AZ70" s="62">
        <v>7898.6021898306699</v>
      </c>
      <c r="BA70" s="64">
        <f t="shared" si="8"/>
        <v>490406.52796448587</v>
      </c>
      <c r="BB70" s="62">
        <v>185783.29729397304</v>
      </c>
      <c r="BC70" s="62">
        <v>0</v>
      </c>
      <c r="BD70" s="62">
        <v>0</v>
      </c>
      <c r="BE70" s="62">
        <v>169.98856362965131</v>
      </c>
      <c r="BF70" s="62">
        <v>0</v>
      </c>
      <c r="BG70" s="64">
        <f t="shared" si="9"/>
        <v>185953.28585760269</v>
      </c>
      <c r="BH70" s="64">
        <f t="shared" si="10"/>
        <v>676359.81382208853</v>
      </c>
      <c r="BI70" s="62">
        <v>0</v>
      </c>
      <c r="BJ70" s="62"/>
      <c r="BK70" s="65">
        <f>+Y93</f>
        <v>676359.81382208853</v>
      </c>
      <c r="BL70" s="64">
        <f t="shared" si="11"/>
        <v>676359.81382208853</v>
      </c>
    </row>
    <row r="71" spans="1:64" hidden="1">
      <c r="A71" s="139">
        <v>18</v>
      </c>
      <c r="B71" s="46" t="s">
        <v>7</v>
      </c>
      <c r="C71" s="154"/>
      <c r="D71" s="163"/>
      <c r="E71" s="42">
        <v>816.49770493629694</v>
      </c>
      <c r="F71" s="42">
        <v>11.491213494567095</v>
      </c>
      <c r="G71" s="42">
        <v>141.39113112423786</v>
      </c>
      <c r="H71" s="42">
        <v>0</v>
      </c>
      <c r="I71" s="170"/>
      <c r="J71" s="42">
        <v>0</v>
      </c>
      <c r="K71" s="170"/>
      <c r="L71" s="42">
        <v>0</v>
      </c>
      <c r="M71" s="42">
        <v>0</v>
      </c>
      <c r="N71" s="170"/>
      <c r="O71" s="42">
        <v>1243.3132812229824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170"/>
      <c r="Y71" s="42">
        <v>0</v>
      </c>
      <c r="Z71" s="170"/>
      <c r="AA71" s="42">
        <v>0</v>
      </c>
      <c r="AB71" s="170"/>
      <c r="AC71" s="42">
        <v>0</v>
      </c>
      <c r="AD71" s="170"/>
      <c r="AE71" s="42">
        <v>0</v>
      </c>
      <c r="AF71" s="170"/>
      <c r="AG71" s="42">
        <v>12950.459535391528</v>
      </c>
      <c r="AH71" s="170"/>
      <c r="AI71" s="42">
        <v>0</v>
      </c>
      <c r="AJ71" s="42">
        <v>0</v>
      </c>
      <c r="AK71" s="42">
        <v>0</v>
      </c>
      <c r="AL71" s="42">
        <v>593.73832317293773</v>
      </c>
      <c r="AM71" s="170"/>
      <c r="AN71" s="42">
        <v>0</v>
      </c>
      <c r="AO71" s="170"/>
      <c r="AP71" s="42">
        <v>0</v>
      </c>
      <c r="AQ71" s="170"/>
      <c r="AR71" s="42">
        <v>0</v>
      </c>
      <c r="AS71" s="170"/>
      <c r="AT71" s="42">
        <v>141.38506514278566</v>
      </c>
      <c r="AU71" s="170"/>
      <c r="AV71" s="42">
        <v>2.7210063663613027</v>
      </c>
      <c r="AW71" s="170"/>
      <c r="AX71" s="42">
        <v>366.45681708006617</v>
      </c>
      <c r="AY71" s="170"/>
      <c r="AZ71" s="42">
        <v>368.07743763277307</v>
      </c>
      <c r="BA71" s="44">
        <f t="shared" si="8"/>
        <v>16635.531515564537</v>
      </c>
      <c r="BB71" s="42">
        <v>39354.760973526958</v>
      </c>
      <c r="BC71" s="42">
        <v>0</v>
      </c>
      <c r="BD71" s="42">
        <v>0</v>
      </c>
      <c r="BE71" s="42">
        <v>419.3570727051781</v>
      </c>
      <c r="BF71" s="42">
        <v>0</v>
      </c>
      <c r="BG71" s="44">
        <f t="shared" si="9"/>
        <v>39774.118046232135</v>
      </c>
      <c r="BH71" s="44">
        <f t="shared" si="10"/>
        <v>56409.649561796672</v>
      </c>
      <c r="BI71" s="42">
        <v>0</v>
      </c>
      <c r="BJ71" s="42"/>
      <c r="BK71" s="45">
        <f>+AA93</f>
        <v>56409.649561796672</v>
      </c>
      <c r="BL71" s="44">
        <f t="shared" si="11"/>
        <v>56409.649561796672</v>
      </c>
    </row>
    <row r="72" spans="1:64" hidden="1">
      <c r="A72" s="139">
        <v>19</v>
      </c>
      <c r="B72" s="46" t="s">
        <v>67</v>
      </c>
      <c r="C72" s="154"/>
      <c r="D72" s="163"/>
      <c r="E72" s="42">
        <v>355.9727995534933</v>
      </c>
      <c r="F72" s="42">
        <v>41.318250836879521</v>
      </c>
      <c r="G72" s="42">
        <v>1480.0504974974274</v>
      </c>
      <c r="H72" s="42">
        <v>0</v>
      </c>
      <c r="I72" s="170"/>
      <c r="J72" s="42">
        <v>0</v>
      </c>
      <c r="K72" s="170"/>
      <c r="L72" s="42">
        <v>0</v>
      </c>
      <c r="M72" s="42">
        <v>0</v>
      </c>
      <c r="N72" s="170"/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170"/>
      <c r="Y72" s="42">
        <v>0</v>
      </c>
      <c r="Z72" s="170"/>
      <c r="AA72" s="42">
        <v>0</v>
      </c>
      <c r="AB72" s="170"/>
      <c r="AC72" s="42">
        <v>14108.118561720677</v>
      </c>
      <c r="AD72" s="170"/>
      <c r="AE72" s="42">
        <v>0</v>
      </c>
      <c r="AF72" s="170"/>
      <c r="AG72" s="42">
        <v>0</v>
      </c>
      <c r="AH72" s="170"/>
      <c r="AI72" s="42">
        <v>0</v>
      </c>
      <c r="AJ72" s="42">
        <v>0</v>
      </c>
      <c r="AK72" s="42">
        <v>0</v>
      </c>
      <c r="AL72" s="42">
        <v>0</v>
      </c>
      <c r="AM72" s="170"/>
      <c r="AN72" s="42">
        <v>0</v>
      </c>
      <c r="AO72" s="170"/>
      <c r="AP72" s="42">
        <v>0</v>
      </c>
      <c r="AQ72" s="170"/>
      <c r="AR72" s="42">
        <v>0</v>
      </c>
      <c r="AS72" s="170"/>
      <c r="AT72" s="42">
        <v>0</v>
      </c>
      <c r="AU72" s="170"/>
      <c r="AV72" s="42">
        <v>0</v>
      </c>
      <c r="AW72" s="170"/>
      <c r="AX72" s="42">
        <v>0</v>
      </c>
      <c r="AY72" s="170"/>
      <c r="AZ72" s="42">
        <v>0</v>
      </c>
      <c r="BA72" s="44">
        <f t="shared" si="8"/>
        <v>15985.460109608477</v>
      </c>
      <c r="BB72" s="42">
        <v>4909645.00165198</v>
      </c>
      <c r="BC72" s="42">
        <v>821127.71890975663</v>
      </c>
      <c r="BD72" s="42">
        <v>2999569.6806102567</v>
      </c>
      <c r="BE72" s="42">
        <v>3029497.9638658073</v>
      </c>
      <c r="BF72" s="42">
        <v>0</v>
      </c>
      <c r="BG72" s="44">
        <f t="shared" si="9"/>
        <v>11759840.365037801</v>
      </c>
      <c r="BH72" s="44">
        <f t="shared" si="10"/>
        <v>11775825.825147409</v>
      </c>
      <c r="BI72" s="42">
        <v>0</v>
      </c>
      <c r="BJ72" s="42"/>
      <c r="BK72" s="45">
        <f>+AC93</f>
        <v>11775825.825147409</v>
      </c>
      <c r="BL72" s="44">
        <f t="shared" si="11"/>
        <v>11775825.825147409</v>
      </c>
    </row>
    <row r="73" spans="1:64" hidden="1">
      <c r="A73" s="139">
        <v>20</v>
      </c>
      <c r="B73" s="46" t="s">
        <v>68</v>
      </c>
      <c r="C73" s="154"/>
      <c r="D73" s="163"/>
      <c r="E73" s="42">
        <v>1874.2103311527317</v>
      </c>
      <c r="F73" s="42">
        <v>216.36919108011352</v>
      </c>
      <c r="G73" s="42">
        <v>46847.768770602532</v>
      </c>
      <c r="H73" s="42">
        <v>146.13813992608812</v>
      </c>
      <c r="I73" s="170"/>
      <c r="J73" s="42">
        <v>2402.2275050686585</v>
      </c>
      <c r="K73" s="170"/>
      <c r="L73" s="42">
        <v>41248.814828651026</v>
      </c>
      <c r="M73" s="42">
        <v>8976.6771464869962</v>
      </c>
      <c r="N73" s="170"/>
      <c r="O73" s="42">
        <v>3126.6519867695606</v>
      </c>
      <c r="P73" s="42">
        <v>25744.181604413316</v>
      </c>
      <c r="Q73" s="42">
        <v>141706.57489999849</v>
      </c>
      <c r="R73" s="42">
        <v>8214.9372416518163</v>
      </c>
      <c r="S73" s="42">
        <v>95682.294636765029</v>
      </c>
      <c r="T73" s="42">
        <v>88980.79876558762</v>
      </c>
      <c r="U73" s="42">
        <v>80119.204398391303</v>
      </c>
      <c r="V73" s="42">
        <v>299810.65081634931</v>
      </c>
      <c r="W73" s="42">
        <v>28684.373568453477</v>
      </c>
      <c r="X73" s="170"/>
      <c r="Y73" s="42">
        <v>8059.7139371361118</v>
      </c>
      <c r="Z73" s="170"/>
      <c r="AA73" s="42">
        <v>312.41736413732542</v>
      </c>
      <c r="AB73" s="170"/>
      <c r="AC73" s="42">
        <v>183605.66514489055</v>
      </c>
      <c r="AD73" s="170"/>
      <c r="AE73" s="42">
        <v>19656.6756649944</v>
      </c>
      <c r="AF73" s="170"/>
      <c r="AG73" s="42">
        <v>57763.568102168851</v>
      </c>
      <c r="AH73" s="170"/>
      <c r="AI73" s="42">
        <v>8950.9529791653622</v>
      </c>
      <c r="AJ73" s="42">
        <v>9324.5945081234677</v>
      </c>
      <c r="AK73" s="42">
        <v>23900.286505449098</v>
      </c>
      <c r="AL73" s="42">
        <v>7582.3080767211504</v>
      </c>
      <c r="AM73" s="170"/>
      <c r="AN73" s="42">
        <v>929.05070038876147</v>
      </c>
      <c r="AO73" s="170"/>
      <c r="AP73" s="42">
        <v>5400.7724118409678</v>
      </c>
      <c r="AQ73" s="170"/>
      <c r="AR73" s="42">
        <v>2427.7119661553297</v>
      </c>
      <c r="AS73" s="170"/>
      <c r="AT73" s="42">
        <v>91499.780158613343</v>
      </c>
      <c r="AU73" s="170"/>
      <c r="AV73" s="42">
        <v>1465.0463200372906</v>
      </c>
      <c r="AW73" s="170"/>
      <c r="AX73" s="42">
        <v>318.76287740946282</v>
      </c>
      <c r="AY73" s="170"/>
      <c r="AZ73" s="42">
        <v>5366.490544279106</v>
      </c>
      <c r="BA73" s="44">
        <f t="shared" si="8"/>
        <v>1300345.6710928585</v>
      </c>
      <c r="BB73" s="42">
        <v>1139740.7122553363</v>
      </c>
      <c r="BC73" s="42">
        <v>43089.192270211875</v>
      </c>
      <c r="BD73" s="42">
        <v>1563140.6955490112</v>
      </c>
      <c r="BE73" s="42">
        <v>-1585885.2195208147</v>
      </c>
      <c r="BF73" s="42">
        <v>12564055.798359871</v>
      </c>
      <c r="BG73" s="44">
        <f t="shared" si="9"/>
        <v>13724141.178913616</v>
      </c>
      <c r="BH73" s="44">
        <f t="shared" si="10"/>
        <v>15024486.850006474</v>
      </c>
      <c r="BI73" s="42">
        <v>2200504.4162721131</v>
      </c>
      <c r="BJ73" s="42"/>
      <c r="BK73" s="45">
        <f>+AE93</f>
        <v>12823982.433734361</v>
      </c>
      <c r="BL73" s="44">
        <f t="shared" si="11"/>
        <v>15024486.850006474</v>
      </c>
    </row>
    <row r="74" spans="1:64" hidden="1">
      <c r="A74" s="139">
        <v>21</v>
      </c>
      <c r="B74" s="46" t="s">
        <v>69</v>
      </c>
      <c r="C74" s="154"/>
      <c r="D74" s="163"/>
      <c r="E74" s="42">
        <v>0</v>
      </c>
      <c r="F74" s="42">
        <v>0</v>
      </c>
      <c r="G74" s="42">
        <v>0</v>
      </c>
      <c r="H74" s="42">
        <v>0</v>
      </c>
      <c r="I74" s="170"/>
      <c r="J74" s="42">
        <v>0</v>
      </c>
      <c r="K74" s="170"/>
      <c r="L74" s="42">
        <v>1774.8294349801349</v>
      </c>
      <c r="M74" s="42">
        <v>0</v>
      </c>
      <c r="N74" s="170"/>
      <c r="O74" s="42">
        <v>85.566939645369303</v>
      </c>
      <c r="P74" s="42">
        <v>2307.8004451652632</v>
      </c>
      <c r="Q74" s="42">
        <v>3293.4123466024689</v>
      </c>
      <c r="R74" s="42">
        <v>348.11166671501695</v>
      </c>
      <c r="S74" s="42">
        <v>1314.9811120675404</v>
      </c>
      <c r="T74" s="42">
        <v>7919.5489219035444</v>
      </c>
      <c r="U74" s="42">
        <v>4896.3013210520166</v>
      </c>
      <c r="V74" s="42">
        <v>5445.315487495689</v>
      </c>
      <c r="W74" s="42">
        <v>596.90386687231558</v>
      </c>
      <c r="X74" s="170"/>
      <c r="Y74" s="42">
        <v>823.76189886923078</v>
      </c>
      <c r="Z74" s="170"/>
      <c r="AA74" s="42">
        <v>238.49040221166118</v>
      </c>
      <c r="AB74" s="170"/>
      <c r="AC74" s="42">
        <v>0</v>
      </c>
      <c r="AD74" s="170"/>
      <c r="AE74" s="42">
        <v>4573.9613826554596</v>
      </c>
      <c r="AF74" s="170"/>
      <c r="AG74" s="42">
        <v>0</v>
      </c>
      <c r="AH74" s="170"/>
      <c r="AI74" s="42">
        <v>0</v>
      </c>
      <c r="AJ74" s="42">
        <v>0</v>
      </c>
      <c r="AK74" s="42">
        <v>12421.892801506541</v>
      </c>
      <c r="AL74" s="42">
        <v>7412.3280651695186</v>
      </c>
      <c r="AM74" s="170"/>
      <c r="AN74" s="42">
        <v>0</v>
      </c>
      <c r="AO74" s="170"/>
      <c r="AP74" s="42">
        <v>324004.1241386701</v>
      </c>
      <c r="AQ74" s="170"/>
      <c r="AR74" s="42">
        <v>11304.852453697711</v>
      </c>
      <c r="AS74" s="170"/>
      <c r="AT74" s="42">
        <v>14502.202019713824</v>
      </c>
      <c r="AU74" s="170"/>
      <c r="AV74" s="42">
        <v>4529.512271990181</v>
      </c>
      <c r="AW74" s="170"/>
      <c r="AX74" s="42">
        <v>467033.12379602168</v>
      </c>
      <c r="AY74" s="170"/>
      <c r="AZ74" s="42">
        <v>0</v>
      </c>
      <c r="BA74" s="44">
        <f t="shared" si="8"/>
        <v>874827.02077300521</v>
      </c>
      <c r="BB74" s="42">
        <v>2759829.3172686249</v>
      </c>
      <c r="BC74" s="42">
        <v>0</v>
      </c>
      <c r="BD74" s="42">
        <v>0</v>
      </c>
      <c r="BE74" s="42">
        <v>0</v>
      </c>
      <c r="BF74" s="42">
        <v>1586375.502123931</v>
      </c>
      <c r="BG74" s="44">
        <f t="shared" si="9"/>
        <v>4346204.8193925563</v>
      </c>
      <c r="BH74" s="44">
        <f t="shared" si="10"/>
        <v>5221031.8401655611</v>
      </c>
      <c r="BI74" s="42">
        <v>0</v>
      </c>
      <c r="BJ74" s="42"/>
      <c r="BK74" s="45">
        <f>+AG93</f>
        <v>5221031.8401655601</v>
      </c>
      <c r="BL74" s="44">
        <f t="shared" si="11"/>
        <v>5221031.8401655601</v>
      </c>
    </row>
    <row r="75" spans="1:64" s="71" customFormat="1" hidden="1">
      <c r="A75" s="145">
        <v>22</v>
      </c>
      <c r="B75" s="68" t="s">
        <v>70</v>
      </c>
      <c r="C75" s="160"/>
      <c r="D75" s="169"/>
      <c r="E75" s="67">
        <v>2959.0788765619745</v>
      </c>
      <c r="F75" s="67">
        <v>2394.7683975995333</v>
      </c>
      <c r="G75" s="67">
        <v>19740.756527373665</v>
      </c>
      <c r="H75" s="67">
        <v>866.59872778990973</v>
      </c>
      <c r="I75" s="176"/>
      <c r="J75" s="67">
        <v>0</v>
      </c>
      <c r="K75" s="176"/>
      <c r="L75" s="67">
        <v>78810.46497323121</v>
      </c>
      <c r="M75" s="67">
        <v>0</v>
      </c>
      <c r="N75" s="176"/>
      <c r="O75" s="67">
        <v>1901.2150298272472</v>
      </c>
      <c r="P75" s="67">
        <v>40726.568473264757</v>
      </c>
      <c r="Q75" s="67">
        <v>83301.431089641192</v>
      </c>
      <c r="R75" s="67">
        <v>15457.734571955676</v>
      </c>
      <c r="S75" s="67">
        <v>54056.127113817274</v>
      </c>
      <c r="T75" s="67">
        <v>74004.516249233624</v>
      </c>
      <c r="U75" s="67">
        <v>110695.40357981098</v>
      </c>
      <c r="V75" s="67">
        <v>391305.9641620238</v>
      </c>
      <c r="W75" s="67">
        <v>13139.475433531708</v>
      </c>
      <c r="X75" s="176"/>
      <c r="Y75" s="67">
        <v>0</v>
      </c>
      <c r="Z75" s="176"/>
      <c r="AA75" s="67">
        <v>12.243865188304488</v>
      </c>
      <c r="AB75" s="176"/>
      <c r="AC75" s="67">
        <v>0</v>
      </c>
      <c r="AD75" s="176"/>
      <c r="AE75" s="67">
        <v>18191.776576749005</v>
      </c>
      <c r="AF75" s="176"/>
      <c r="AG75" s="67">
        <v>0</v>
      </c>
      <c r="AH75" s="176"/>
      <c r="AI75" s="67">
        <v>0</v>
      </c>
      <c r="AJ75" s="67">
        <v>0</v>
      </c>
      <c r="AK75" s="67">
        <v>0</v>
      </c>
      <c r="AL75" s="67">
        <v>241350.87606798857</v>
      </c>
      <c r="AM75" s="176"/>
      <c r="AN75" s="67">
        <v>851.41471725651218</v>
      </c>
      <c r="AO75" s="176"/>
      <c r="AP75" s="67">
        <v>8671.5750774582775</v>
      </c>
      <c r="AQ75" s="176"/>
      <c r="AR75" s="67">
        <v>528.36457298505354</v>
      </c>
      <c r="AS75" s="176"/>
      <c r="AT75" s="67">
        <v>1.1169051011649314</v>
      </c>
      <c r="AU75" s="176"/>
      <c r="AV75" s="67">
        <v>130.81725508386336</v>
      </c>
      <c r="AW75" s="176"/>
      <c r="AX75" s="67">
        <v>469.60178892513755</v>
      </c>
      <c r="AY75" s="176"/>
      <c r="AZ75" s="67">
        <v>8678.8854735132536</v>
      </c>
      <c r="BA75" s="69">
        <f t="shared" si="8"/>
        <v>1168246.775505912</v>
      </c>
      <c r="BB75" s="67">
        <v>903028.78700924513</v>
      </c>
      <c r="BC75" s="67">
        <v>0</v>
      </c>
      <c r="BD75" s="67">
        <v>0</v>
      </c>
      <c r="BE75" s="67">
        <v>0</v>
      </c>
      <c r="BF75" s="67">
        <v>147608.1848645742</v>
      </c>
      <c r="BG75" s="69">
        <f t="shared" si="9"/>
        <v>1050636.9718738194</v>
      </c>
      <c r="BH75" s="69">
        <f t="shared" si="10"/>
        <v>2218883.7473797314</v>
      </c>
      <c r="BI75" s="67">
        <v>221298.15843131253</v>
      </c>
      <c r="BJ75" s="67"/>
      <c r="BK75" s="70">
        <f>+AI93</f>
        <v>1997585.5889484189</v>
      </c>
      <c r="BL75" s="69">
        <f t="shared" si="11"/>
        <v>2218883.7473797314</v>
      </c>
    </row>
    <row r="76" spans="1:64" s="71" customFormat="1" hidden="1">
      <c r="A76" s="145">
        <v>23</v>
      </c>
      <c r="B76" s="68" t="s">
        <v>71</v>
      </c>
      <c r="C76" s="160"/>
      <c r="D76" s="169"/>
      <c r="E76" s="67">
        <v>0</v>
      </c>
      <c r="F76" s="67">
        <v>0</v>
      </c>
      <c r="G76" s="67">
        <v>0</v>
      </c>
      <c r="H76" s="67">
        <v>0</v>
      </c>
      <c r="I76" s="176"/>
      <c r="J76" s="67">
        <v>27036.486415953885</v>
      </c>
      <c r="K76" s="176"/>
      <c r="L76" s="67">
        <v>44330.856069978952</v>
      </c>
      <c r="M76" s="67">
        <v>0</v>
      </c>
      <c r="N76" s="176"/>
      <c r="O76" s="67">
        <v>1069.4327190428312</v>
      </c>
      <c r="P76" s="67">
        <v>22908.679016494581</v>
      </c>
      <c r="Q76" s="67">
        <v>46857.022773719968</v>
      </c>
      <c r="R76" s="67">
        <v>8694.9697189333747</v>
      </c>
      <c r="S76" s="67">
        <v>30406.55059701865</v>
      </c>
      <c r="T76" s="67">
        <v>41627.511771279525</v>
      </c>
      <c r="U76" s="67">
        <v>62266.121705684935</v>
      </c>
      <c r="V76" s="67">
        <v>220109.45351588889</v>
      </c>
      <c r="W76" s="67">
        <v>7390.9498500835571</v>
      </c>
      <c r="X76" s="176"/>
      <c r="Y76" s="67">
        <v>0</v>
      </c>
      <c r="Z76" s="176"/>
      <c r="AA76" s="67">
        <v>13.60556814300017</v>
      </c>
      <c r="AB76" s="176"/>
      <c r="AC76" s="67">
        <v>0</v>
      </c>
      <c r="AD76" s="176"/>
      <c r="AE76" s="67">
        <v>4547.9441441872514</v>
      </c>
      <c r="AF76" s="176"/>
      <c r="AG76" s="67">
        <v>0</v>
      </c>
      <c r="AH76" s="176"/>
      <c r="AI76" s="67">
        <v>0</v>
      </c>
      <c r="AJ76" s="67">
        <v>0</v>
      </c>
      <c r="AK76" s="67">
        <v>0</v>
      </c>
      <c r="AL76" s="67">
        <v>2635.1343159454095</v>
      </c>
      <c r="AM76" s="176"/>
      <c r="AN76" s="67">
        <v>33070.740070279266</v>
      </c>
      <c r="AO76" s="176"/>
      <c r="AP76" s="67">
        <v>104742.42273150817</v>
      </c>
      <c r="AQ76" s="176"/>
      <c r="AR76" s="67">
        <v>32077.386066234263</v>
      </c>
      <c r="AS76" s="176"/>
      <c r="AT76" s="67">
        <v>200.5503098985848</v>
      </c>
      <c r="AU76" s="176"/>
      <c r="AV76" s="67">
        <v>0</v>
      </c>
      <c r="AW76" s="176"/>
      <c r="AX76" s="67">
        <v>0</v>
      </c>
      <c r="AY76" s="176"/>
      <c r="AZ76" s="67">
        <v>0</v>
      </c>
      <c r="BA76" s="69">
        <f t="shared" si="8"/>
        <v>689985.81736027496</v>
      </c>
      <c r="BB76" s="67">
        <v>1074183.0291621606</v>
      </c>
      <c r="BC76" s="67">
        <v>0</v>
      </c>
      <c r="BD76" s="67">
        <v>0</v>
      </c>
      <c r="BE76" s="67">
        <v>0</v>
      </c>
      <c r="BF76" s="67">
        <v>148908.16230597126</v>
      </c>
      <c r="BG76" s="69">
        <f t="shared" si="9"/>
        <v>1223091.1914681317</v>
      </c>
      <c r="BH76" s="69">
        <f t="shared" si="10"/>
        <v>1913077.0088284067</v>
      </c>
      <c r="BI76" s="67">
        <v>578846.43641226366</v>
      </c>
      <c r="BJ76" s="67"/>
      <c r="BK76" s="70">
        <f>+AJ93</f>
        <v>1334230.572416143</v>
      </c>
      <c r="BL76" s="69">
        <f t="shared" si="11"/>
        <v>1913077.0088284067</v>
      </c>
    </row>
    <row r="77" spans="1:64" s="71" customFormat="1" hidden="1">
      <c r="A77" s="145">
        <v>24</v>
      </c>
      <c r="B77" s="68" t="s">
        <v>72</v>
      </c>
      <c r="C77" s="160"/>
      <c r="D77" s="169"/>
      <c r="E77" s="67">
        <v>0</v>
      </c>
      <c r="F77" s="67">
        <v>0</v>
      </c>
      <c r="G77" s="67">
        <v>0</v>
      </c>
      <c r="H77" s="67">
        <v>0</v>
      </c>
      <c r="I77" s="176"/>
      <c r="J77" s="67">
        <v>0</v>
      </c>
      <c r="K77" s="176"/>
      <c r="L77" s="67">
        <v>398977.70462981105</v>
      </c>
      <c r="M77" s="67">
        <v>0</v>
      </c>
      <c r="N77" s="176"/>
      <c r="O77" s="67">
        <v>9624.8944713854908</v>
      </c>
      <c r="P77" s="67">
        <v>206178.11114845145</v>
      </c>
      <c r="Q77" s="67">
        <v>421713.20496348018</v>
      </c>
      <c r="R77" s="67">
        <v>78254.727470400467</v>
      </c>
      <c r="S77" s="67">
        <v>273658.95537316811</v>
      </c>
      <c r="T77" s="67">
        <v>374647.60594151611</v>
      </c>
      <c r="U77" s="67">
        <v>560395.09535116504</v>
      </c>
      <c r="V77" s="67">
        <v>1980985.0816430021</v>
      </c>
      <c r="W77" s="67">
        <v>66518.548650752069</v>
      </c>
      <c r="X77" s="176"/>
      <c r="Y77" s="67">
        <v>0</v>
      </c>
      <c r="Z77" s="176"/>
      <c r="AA77" s="67">
        <v>452.54739231769202</v>
      </c>
      <c r="AB77" s="176"/>
      <c r="AC77" s="67">
        <v>0</v>
      </c>
      <c r="AD77" s="176"/>
      <c r="AE77" s="67">
        <v>8454.4636085604834</v>
      </c>
      <c r="AF77" s="176"/>
      <c r="AG77" s="67">
        <v>0</v>
      </c>
      <c r="AH77" s="176"/>
      <c r="AI77" s="67">
        <v>0</v>
      </c>
      <c r="AJ77" s="67">
        <v>0</v>
      </c>
      <c r="AK77" s="67">
        <v>10332.225030824955</v>
      </c>
      <c r="AL77" s="67">
        <v>40225.145995241379</v>
      </c>
      <c r="AM77" s="176"/>
      <c r="AN77" s="67">
        <v>0</v>
      </c>
      <c r="AO77" s="176"/>
      <c r="AP77" s="67">
        <v>8843.6840202390085</v>
      </c>
      <c r="AQ77" s="176"/>
      <c r="AR77" s="67">
        <v>48116.079099351395</v>
      </c>
      <c r="AS77" s="176"/>
      <c r="AT77" s="67">
        <v>11169.051011649317</v>
      </c>
      <c r="AU77" s="176"/>
      <c r="AV77" s="67">
        <v>0</v>
      </c>
      <c r="AW77" s="176"/>
      <c r="AX77" s="67">
        <v>0</v>
      </c>
      <c r="AY77" s="176"/>
      <c r="AZ77" s="67">
        <v>0</v>
      </c>
      <c r="BA77" s="69">
        <f t="shared" si="8"/>
        <v>4498547.1258013155</v>
      </c>
      <c r="BB77" s="67">
        <v>2404071.0548403426</v>
      </c>
      <c r="BC77" s="67">
        <v>0</v>
      </c>
      <c r="BD77" s="67">
        <v>0</v>
      </c>
      <c r="BE77" s="67">
        <v>0</v>
      </c>
      <c r="BF77" s="67">
        <v>351417.49889983417</v>
      </c>
      <c r="BG77" s="69">
        <f t="shared" si="9"/>
        <v>2755488.5537401768</v>
      </c>
      <c r="BH77" s="69">
        <f t="shared" si="10"/>
        <v>7254035.6795414928</v>
      </c>
      <c r="BI77" s="67">
        <v>5675799.2317635361</v>
      </c>
      <c r="BJ77" s="67"/>
      <c r="BK77" s="70">
        <f>+AK93</f>
        <v>1578236.447777957</v>
      </c>
      <c r="BL77" s="69">
        <f t="shared" si="11"/>
        <v>7254035.6795414928</v>
      </c>
    </row>
    <row r="78" spans="1:64" s="71" customFormat="1" hidden="1">
      <c r="A78" s="145">
        <v>25</v>
      </c>
      <c r="B78" s="68" t="s">
        <v>73</v>
      </c>
      <c r="C78" s="160"/>
      <c r="D78" s="169"/>
      <c r="E78" s="67">
        <v>0</v>
      </c>
      <c r="F78" s="67">
        <v>0</v>
      </c>
      <c r="G78" s="67">
        <v>0</v>
      </c>
      <c r="H78" s="67">
        <v>0</v>
      </c>
      <c r="I78" s="176"/>
      <c r="J78" s="67">
        <v>0</v>
      </c>
      <c r="K78" s="176"/>
      <c r="L78" s="67">
        <v>0</v>
      </c>
      <c r="M78" s="67">
        <v>0</v>
      </c>
      <c r="N78" s="176"/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176"/>
      <c r="Y78" s="67">
        <v>0</v>
      </c>
      <c r="Z78" s="176"/>
      <c r="AA78" s="67">
        <v>0</v>
      </c>
      <c r="AB78" s="176"/>
      <c r="AC78" s="67">
        <v>0</v>
      </c>
      <c r="AD78" s="176"/>
      <c r="AE78" s="67">
        <v>0</v>
      </c>
      <c r="AF78" s="176"/>
      <c r="AG78" s="67">
        <v>0</v>
      </c>
      <c r="AH78" s="176"/>
      <c r="AI78" s="67">
        <v>41579.936072024073</v>
      </c>
      <c r="AJ78" s="67">
        <v>62999.945910461676</v>
      </c>
      <c r="AK78" s="67">
        <v>36261.37502258653</v>
      </c>
      <c r="AL78" s="67">
        <v>2681.6763980737524</v>
      </c>
      <c r="AM78" s="176"/>
      <c r="AN78" s="67">
        <v>0</v>
      </c>
      <c r="AO78" s="176"/>
      <c r="AP78" s="67">
        <v>0</v>
      </c>
      <c r="AQ78" s="176"/>
      <c r="AR78" s="67">
        <v>0</v>
      </c>
      <c r="AS78" s="176"/>
      <c r="AT78" s="67">
        <v>0</v>
      </c>
      <c r="AU78" s="176"/>
      <c r="AV78" s="67">
        <v>0</v>
      </c>
      <c r="AW78" s="176"/>
      <c r="AX78" s="67">
        <v>0</v>
      </c>
      <c r="AY78" s="176"/>
      <c r="AZ78" s="67">
        <v>0</v>
      </c>
      <c r="BA78" s="69">
        <f t="shared" si="8"/>
        <v>143522.93340314605</v>
      </c>
      <c r="BB78" s="67">
        <v>131310.81840873393</v>
      </c>
      <c r="BC78" s="67">
        <v>0</v>
      </c>
      <c r="BD78" s="67">
        <v>335086.03158838558</v>
      </c>
      <c r="BE78" s="67">
        <v>0</v>
      </c>
      <c r="BF78" s="67">
        <v>196639.6057933814</v>
      </c>
      <c r="BG78" s="69">
        <f t="shared" si="9"/>
        <v>663036.45579050086</v>
      </c>
      <c r="BH78" s="69">
        <f t="shared" si="10"/>
        <v>806559.38919364684</v>
      </c>
      <c r="BI78" s="67">
        <v>0</v>
      </c>
      <c r="BJ78" s="67"/>
      <c r="BK78" s="70">
        <f>+AL93</f>
        <v>806559.38919364684</v>
      </c>
      <c r="BL78" s="69">
        <f t="shared" si="11"/>
        <v>806559.38919364684</v>
      </c>
    </row>
    <row r="79" spans="1:64" hidden="1">
      <c r="A79" s="139">
        <v>26</v>
      </c>
      <c r="B79" s="46" t="s">
        <v>14</v>
      </c>
      <c r="C79" s="154"/>
      <c r="D79" s="163"/>
      <c r="E79" s="42">
        <v>0</v>
      </c>
      <c r="F79" s="42">
        <v>0</v>
      </c>
      <c r="G79" s="42">
        <v>0</v>
      </c>
      <c r="H79" s="42">
        <v>0</v>
      </c>
      <c r="I79" s="170"/>
      <c r="J79" s="42">
        <v>0</v>
      </c>
      <c r="K79" s="170"/>
      <c r="L79" s="42">
        <v>1477.6969682024007</v>
      </c>
      <c r="M79" s="42">
        <v>102.8733548865446</v>
      </c>
      <c r="N79" s="170"/>
      <c r="O79" s="42">
        <v>35.647799901076709</v>
      </c>
      <c r="P79" s="42">
        <v>763.62354642460377</v>
      </c>
      <c r="Q79" s="42">
        <v>1561.9026256207758</v>
      </c>
      <c r="R79" s="42">
        <v>289.83267031878074</v>
      </c>
      <c r="S79" s="42">
        <v>101.35528977780169</v>
      </c>
      <c r="T79" s="42">
        <v>1387.5853838944083</v>
      </c>
      <c r="U79" s="42">
        <v>2075.5398704903923</v>
      </c>
      <c r="V79" s="42">
        <v>7336.9905516753697</v>
      </c>
      <c r="W79" s="42">
        <v>246.36528941295595</v>
      </c>
      <c r="X79" s="170"/>
      <c r="Y79" s="42">
        <v>410.04536464220303</v>
      </c>
      <c r="Z79" s="170"/>
      <c r="AA79" s="42">
        <v>69.123521145936806</v>
      </c>
      <c r="AB79" s="170"/>
      <c r="AC79" s="42">
        <v>5595.6894631273344</v>
      </c>
      <c r="AD79" s="170"/>
      <c r="AE79" s="42">
        <v>1707.7868330909878</v>
      </c>
      <c r="AF79" s="170"/>
      <c r="AG79" s="42">
        <v>564.58882587744665</v>
      </c>
      <c r="AH79" s="170"/>
      <c r="AI79" s="42">
        <v>1703.5075882938868</v>
      </c>
      <c r="AJ79" s="42">
        <v>2500.3804860625396</v>
      </c>
      <c r="AK79" s="42">
        <v>855.90377588477793</v>
      </c>
      <c r="AL79" s="42">
        <v>502.25566613251419</v>
      </c>
      <c r="AM79" s="170"/>
      <c r="AN79" s="42">
        <v>949.95078001148056</v>
      </c>
      <c r="AO79" s="170"/>
      <c r="AP79" s="42">
        <v>503.99948867335735</v>
      </c>
      <c r="AQ79" s="170"/>
      <c r="AR79" s="42">
        <v>4265.3071275008715</v>
      </c>
      <c r="AS79" s="170"/>
      <c r="AT79" s="42">
        <v>81876.879292609781</v>
      </c>
      <c r="AU79" s="170"/>
      <c r="AV79" s="42">
        <v>784.90949189639559</v>
      </c>
      <c r="AW79" s="170"/>
      <c r="AX79" s="42">
        <v>676.23171203689685</v>
      </c>
      <c r="AY79" s="170"/>
      <c r="AZ79" s="42">
        <v>1041.4741668253505</v>
      </c>
      <c r="BA79" s="44">
        <f t="shared" si="8"/>
        <v>119387.44693441688</v>
      </c>
      <c r="BB79" s="42">
        <v>278687.51318853052</v>
      </c>
      <c r="BC79" s="42">
        <v>0</v>
      </c>
      <c r="BD79" s="42">
        <v>0</v>
      </c>
      <c r="BE79" s="42">
        <v>0</v>
      </c>
      <c r="BF79" s="42">
        <v>11107.097599632243</v>
      </c>
      <c r="BG79" s="44">
        <f t="shared" si="9"/>
        <v>289794.61078816274</v>
      </c>
      <c r="BH79" s="44">
        <f t="shared" si="10"/>
        <v>409182.05772257963</v>
      </c>
      <c r="BI79" s="42">
        <v>0</v>
      </c>
      <c r="BJ79" s="42"/>
      <c r="BK79" s="45">
        <f>+AN93</f>
        <v>409182.05772257963</v>
      </c>
      <c r="BL79" s="44">
        <f t="shared" si="11"/>
        <v>409182.05772257963</v>
      </c>
    </row>
    <row r="80" spans="1:64" hidden="1">
      <c r="A80" s="139">
        <v>27</v>
      </c>
      <c r="B80" s="46" t="s">
        <v>74</v>
      </c>
      <c r="C80" s="154"/>
      <c r="D80" s="163"/>
      <c r="E80" s="42">
        <v>2500.9582344928444</v>
      </c>
      <c r="F80" s="42">
        <v>114.36802368234099</v>
      </c>
      <c r="G80" s="42">
        <v>433.86278082139921</v>
      </c>
      <c r="H80" s="42">
        <v>0</v>
      </c>
      <c r="I80" s="170"/>
      <c r="J80" s="42">
        <v>1907.7308610584325</v>
      </c>
      <c r="K80" s="170"/>
      <c r="L80" s="42">
        <v>10007.417184124601</v>
      </c>
      <c r="M80" s="42">
        <v>0</v>
      </c>
      <c r="N80" s="170"/>
      <c r="O80" s="42">
        <v>4343.5370648720018</v>
      </c>
      <c r="P80" s="42">
        <v>1625.5550951518326</v>
      </c>
      <c r="Q80" s="42">
        <v>19968.728053070754</v>
      </c>
      <c r="R80" s="42">
        <v>1962.8357558297482</v>
      </c>
      <c r="S80" s="42">
        <v>19052.970383362241</v>
      </c>
      <c r="T80" s="42">
        <v>5192.1735276307836</v>
      </c>
      <c r="U80" s="42">
        <v>47789.694523995306</v>
      </c>
      <c r="V80" s="42">
        <v>33701.778670919935</v>
      </c>
      <c r="W80" s="42">
        <v>74253.935057942814</v>
      </c>
      <c r="X80" s="170"/>
      <c r="Y80" s="42">
        <v>2660.5063900827827</v>
      </c>
      <c r="Z80" s="170"/>
      <c r="AA80" s="42">
        <v>1162.9047878131553</v>
      </c>
      <c r="AB80" s="170"/>
      <c r="AC80" s="42">
        <v>242734.2352332045</v>
      </c>
      <c r="AD80" s="170"/>
      <c r="AE80" s="42">
        <v>126076.26888320345</v>
      </c>
      <c r="AF80" s="170"/>
      <c r="AG80" s="42">
        <v>19857.525697196434</v>
      </c>
      <c r="AH80" s="170"/>
      <c r="AI80" s="42">
        <v>55711.984533268274</v>
      </c>
      <c r="AJ80" s="42">
        <v>77953.749203481988</v>
      </c>
      <c r="AK80" s="42">
        <v>117097.90394322087</v>
      </c>
      <c r="AL80" s="42">
        <v>13700.871660028126</v>
      </c>
      <c r="AM80" s="170"/>
      <c r="AN80" s="42">
        <v>0</v>
      </c>
      <c r="AO80" s="170"/>
      <c r="AP80" s="42">
        <v>3022532.0495151263</v>
      </c>
      <c r="AQ80" s="170"/>
      <c r="AR80" s="42">
        <v>0</v>
      </c>
      <c r="AS80" s="170"/>
      <c r="AT80" s="42">
        <v>0</v>
      </c>
      <c r="AU80" s="170"/>
      <c r="AV80" s="42">
        <v>0</v>
      </c>
      <c r="AW80" s="170"/>
      <c r="AX80" s="42">
        <v>0</v>
      </c>
      <c r="AY80" s="170"/>
      <c r="AZ80" s="42">
        <v>0</v>
      </c>
      <c r="BA80" s="44">
        <f t="shared" si="8"/>
        <v>3902343.5450635809</v>
      </c>
      <c r="BB80" s="42">
        <v>536097.86999710789</v>
      </c>
      <c r="BC80" s="42">
        <v>0</v>
      </c>
      <c r="BD80" s="42">
        <v>1441337.8811076067</v>
      </c>
      <c r="BE80" s="42">
        <v>0</v>
      </c>
      <c r="BF80" s="42">
        <v>843963.38968138199</v>
      </c>
      <c r="BG80" s="44">
        <f t="shared" si="9"/>
        <v>2821399.1407860965</v>
      </c>
      <c r="BH80" s="44">
        <f t="shared" si="10"/>
        <v>6723742.6858496778</v>
      </c>
      <c r="BI80" s="42">
        <v>192736.16878366843</v>
      </c>
      <c r="BJ80" s="42"/>
      <c r="BK80" s="45">
        <f>+AP93</f>
        <v>6531006.5170660093</v>
      </c>
      <c r="BL80" s="44">
        <f t="shared" si="11"/>
        <v>6723742.6858496778</v>
      </c>
    </row>
    <row r="81" spans="1:64" hidden="1">
      <c r="A81" s="139">
        <v>28</v>
      </c>
      <c r="B81" s="46" t="s">
        <v>75</v>
      </c>
      <c r="C81" s="154"/>
      <c r="D81" s="163"/>
      <c r="E81" s="42">
        <v>5735.0410323886754</v>
      </c>
      <c r="F81" s="42">
        <v>1141.2361549796162</v>
      </c>
      <c r="G81" s="42">
        <v>2097.1746109433934</v>
      </c>
      <c r="H81" s="42">
        <v>303.52950364215104</v>
      </c>
      <c r="I81" s="170"/>
      <c r="J81" s="42">
        <v>8584.7888747629477</v>
      </c>
      <c r="K81" s="170"/>
      <c r="L81" s="42">
        <v>29415.823916258028</v>
      </c>
      <c r="M81" s="42">
        <v>3153.0443796960531</v>
      </c>
      <c r="N81" s="170"/>
      <c r="O81" s="42">
        <v>131.63912477800986</v>
      </c>
      <c r="P81" s="42">
        <v>28469.446468541686</v>
      </c>
      <c r="Q81" s="42">
        <v>109858.06161615934</v>
      </c>
      <c r="R81" s="42">
        <v>5769.5637053701757</v>
      </c>
      <c r="S81" s="42">
        <v>69303.710342189617</v>
      </c>
      <c r="T81" s="42">
        <v>132008.27605508381</v>
      </c>
      <c r="U81" s="42">
        <v>33945.243505755185</v>
      </c>
      <c r="V81" s="42">
        <v>125597.46851465431</v>
      </c>
      <c r="W81" s="42">
        <v>5009.9564215983919</v>
      </c>
      <c r="X81" s="170"/>
      <c r="Y81" s="42">
        <v>50930.835272630531</v>
      </c>
      <c r="Z81" s="170"/>
      <c r="AA81" s="42">
        <v>1452.5342780755066</v>
      </c>
      <c r="AB81" s="170"/>
      <c r="AC81" s="42">
        <v>485794.710924924</v>
      </c>
      <c r="AD81" s="170"/>
      <c r="AE81" s="42">
        <v>40205.069073583021</v>
      </c>
      <c r="AF81" s="170"/>
      <c r="AG81" s="42">
        <v>1011345.1491010512</v>
      </c>
      <c r="AH81" s="170"/>
      <c r="AI81" s="42">
        <v>44046.043285240245</v>
      </c>
      <c r="AJ81" s="42">
        <v>62034.087595550329</v>
      </c>
      <c r="AK81" s="42">
        <v>129009.40004599014</v>
      </c>
      <c r="AL81" s="42">
        <v>7325.3993808950381</v>
      </c>
      <c r="AM81" s="170"/>
      <c r="AN81" s="42">
        <v>4201.0594601472649</v>
      </c>
      <c r="AO81" s="170"/>
      <c r="AP81" s="42">
        <v>172995.21824013855</v>
      </c>
      <c r="AQ81" s="170"/>
      <c r="AR81" s="42">
        <v>54105.129295785846</v>
      </c>
      <c r="AS81" s="170"/>
      <c r="AT81" s="42">
        <v>0</v>
      </c>
      <c r="AU81" s="170"/>
      <c r="AV81" s="42">
        <v>0</v>
      </c>
      <c r="AW81" s="170"/>
      <c r="AX81" s="42">
        <v>11270.4429342033</v>
      </c>
      <c r="AY81" s="170"/>
      <c r="AZ81" s="42">
        <v>0</v>
      </c>
      <c r="BA81" s="44">
        <f t="shared" si="8"/>
        <v>2635239.0831150166</v>
      </c>
      <c r="BB81" s="42">
        <v>6045610.8666034536</v>
      </c>
      <c r="BC81" s="42">
        <v>0</v>
      </c>
      <c r="BD81" s="42">
        <v>0</v>
      </c>
      <c r="BE81" s="42">
        <v>0</v>
      </c>
      <c r="BF81" s="42">
        <v>394369.96740845294</v>
      </c>
      <c r="BG81" s="44">
        <f t="shared" si="9"/>
        <v>6439980.8340119068</v>
      </c>
      <c r="BH81" s="44">
        <f t="shared" si="10"/>
        <v>9075219.9171269238</v>
      </c>
      <c r="BI81" s="42">
        <v>7679714.861070862</v>
      </c>
      <c r="BJ81" s="42"/>
      <c r="BK81" s="45">
        <f>+AR93</f>
        <v>1395505.0560560622</v>
      </c>
      <c r="BL81" s="44">
        <f t="shared" si="11"/>
        <v>9075219.9171269238</v>
      </c>
    </row>
    <row r="82" spans="1:64" hidden="1">
      <c r="A82" s="139">
        <v>29</v>
      </c>
      <c r="B82" s="46" t="s">
        <v>19</v>
      </c>
      <c r="C82" s="154"/>
      <c r="D82" s="163"/>
      <c r="E82" s="42">
        <v>0</v>
      </c>
      <c r="F82" s="42">
        <v>0</v>
      </c>
      <c r="G82" s="42">
        <v>0</v>
      </c>
      <c r="H82" s="42">
        <v>0</v>
      </c>
      <c r="I82" s="170"/>
      <c r="J82" s="42">
        <v>0</v>
      </c>
      <c r="K82" s="170"/>
      <c r="L82" s="42">
        <v>0</v>
      </c>
      <c r="M82" s="42">
        <v>0</v>
      </c>
      <c r="N82" s="170"/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170"/>
      <c r="Y82" s="42">
        <v>0</v>
      </c>
      <c r="Z82" s="170"/>
      <c r="AA82" s="42">
        <v>0</v>
      </c>
      <c r="AB82" s="170"/>
      <c r="AC82" s="42">
        <v>0</v>
      </c>
      <c r="AD82" s="170"/>
      <c r="AE82" s="42">
        <v>0</v>
      </c>
      <c r="AF82" s="170"/>
      <c r="AG82" s="42">
        <v>0</v>
      </c>
      <c r="AH82" s="170"/>
      <c r="AI82" s="42">
        <v>0</v>
      </c>
      <c r="AJ82" s="42">
        <v>0</v>
      </c>
      <c r="AK82" s="42">
        <v>0</v>
      </c>
      <c r="AL82" s="42">
        <v>0</v>
      </c>
      <c r="AM82" s="170"/>
      <c r="AN82" s="42">
        <v>0</v>
      </c>
      <c r="AO82" s="170"/>
      <c r="AP82" s="42">
        <v>0</v>
      </c>
      <c r="AQ82" s="170"/>
      <c r="AR82" s="42">
        <v>0</v>
      </c>
      <c r="AS82" s="170"/>
      <c r="AT82" s="42">
        <v>0</v>
      </c>
      <c r="AU82" s="170"/>
      <c r="AV82" s="42">
        <v>3910.1659286166532</v>
      </c>
      <c r="AW82" s="170"/>
      <c r="AX82" s="42">
        <v>0</v>
      </c>
      <c r="AY82" s="170"/>
      <c r="AZ82" s="42">
        <v>0</v>
      </c>
      <c r="BA82" s="44">
        <f t="shared" si="8"/>
        <v>3910.1659286166532</v>
      </c>
      <c r="BB82" s="42">
        <v>159437.71924941055</v>
      </c>
      <c r="BC82" s="42">
        <v>3433307.0018531764</v>
      </c>
      <c r="BD82" s="42">
        <v>0</v>
      </c>
      <c r="BE82" s="42">
        <v>0</v>
      </c>
      <c r="BF82" s="42">
        <v>50147.876967110991</v>
      </c>
      <c r="BG82" s="44">
        <f t="shared" si="9"/>
        <v>3642892.5980696981</v>
      </c>
      <c r="BH82" s="44">
        <f t="shared" si="10"/>
        <v>3646802.7639983147</v>
      </c>
      <c r="BI82" s="42">
        <v>0</v>
      </c>
      <c r="BJ82" s="42"/>
      <c r="BK82" s="45">
        <f>+AT93</f>
        <v>3646802.7639983147</v>
      </c>
      <c r="BL82" s="44">
        <f t="shared" si="11"/>
        <v>3646802.7639983147</v>
      </c>
    </row>
    <row r="83" spans="1:64" hidden="1">
      <c r="A83" s="139">
        <v>30</v>
      </c>
      <c r="B83" s="46" t="s">
        <v>76</v>
      </c>
      <c r="C83" s="154"/>
      <c r="D83" s="163"/>
      <c r="E83" s="42">
        <v>0</v>
      </c>
      <c r="F83" s="42">
        <v>0</v>
      </c>
      <c r="G83" s="42">
        <v>0</v>
      </c>
      <c r="H83" s="42">
        <v>0</v>
      </c>
      <c r="I83" s="170"/>
      <c r="J83" s="42">
        <v>0</v>
      </c>
      <c r="K83" s="170"/>
      <c r="L83" s="42">
        <v>0</v>
      </c>
      <c r="M83" s="42">
        <v>0</v>
      </c>
      <c r="N83" s="170"/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170"/>
      <c r="Y83" s="42">
        <v>118.18774929437537</v>
      </c>
      <c r="Z83" s="170"/>
      <c r="AA83" s="42">
        <v>14.750404697141045</v>
      </c>
      <c r="AB83" s="170"/>
      <c r="AC83" s="42">
        <v>0</v>
      </c>
      <c r="AD83" s="170"/>
      <c r="AE83" s="42">
        <v>0</v>
      </c>
      <c r="AF83" s="170"/>
      <c r="AG83" s="42">
        <v>70.945701367959558</v>
      </c>
      <c r="AH83" s="170"/>
      <c r="AI83" s="42">
        <v>0</v>
      </c>
      <c r="AJ83" s="42">
        <v>0</v>
      </c>
      <c r="AK83" s="42">
        <v>0</v>
      </c>
      <c r="AL83" s="42">
        <v>11.688596641772124</v>
      </c>
      <c r="AM83" s="170"/>
      <c r="AN83" s="42">
        <v>0</v>
      </c>
      <c r="AO83" s="170"/>
      <c r="AP83" s="42">
        <v>720.19905924564262</v>
      </c>
      <c r="AQ83" s="170"/>
      <c r="AR83" s="42">
        <v>0</v>
      </c>
      <c r="AS83" s="170"/>
      <c r="AT83" s="42">
        <v>1294.5374362008743</v>
      </c>
      <c r="AU83" s="170"/>
      <c r="AV83" s="42">
        <v>385.03330839703955</v>
      </c>
      <c r="AW83" s="170"/>
      <c r="AX83" s="42">
        <v>0</v>
      </c>
      <c r="AY83" s="170"/>
      <c r="AZ83" s="42">
        <v>0</v>
      </c>
      <c r="BA83" s="44">
        <f t="shared" si="8"/>
        <v>2615.3422558448042</v>
      </c>
      <c r="BB83" s="42">
        <v>197165.83469632795</v>
      </c>
      <c r="BC83" s="42">
        <v>0</v>
      </c>
      <c r="BD83" s="42">
        <v>0</v>
      </c>
      <c r="BE83" s="42">
        <v>0</v>
      </c>
      <c r="BF83" s="42">
        <v>41803.445302657565</v>
      </c>
      <c r="BG83" s="44">
        <f t="shared" si="9"/>
        <v>238969.27999898553</v>
      </c>
      <c r="BH83" s="44">
        <f t="shared" si="10"/>
        <v>241584.62225483032</v>
      </c>
      <c r="BI83" s="42">
        <v>0</v>
      </c>
      <c r="BJ83" s="42"/>
      <c r="BK83" s="45">
        <f>+AV93</f>
        <v>241584.62225483032</v>
      </c>
      <c r="BL83" s="44">
        <f t="shared" si="11"/>
        <v>241584.62225483032</v>
      </c>
    </row>
    <row r="84" spans="1:64" hidden="1">
      <c r="A84" s="139">
        <v>31</v>
      </c>
      <c r="B84" s="46" t="s">
        <v>77</v>
      </c>
      <c r="C84" s="154"/>
      <c r="D84" s="163"/>
      <c r="E84" s="42">
        <v>0</v>
      </c>
      <c r="F84" s="42">
        <v>0</v>
      </c>
      <c r="G84" s="42">
        <v>0</v>
      </c>
      <c r="H84" s="42">
        <v>0</v>
      </c>
      <c r="I84" s="170"/>
      <c r="J84" s="42">
        <v>0</v>
      </c>
      <c r="K84" s="170"/>
      <c r="L84" s="42">
        <v>0</v>
      </c>
      <c r="M84" s="42">
        <v>0</v>
      </c>
      <c r="N84" s="170"/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170"/>
      <c r="Y84" s="42">
        <v>0</v>
      </c>
      <c r="Z84" s="170"/>
      <c r="AA84" s="42">
        <v>0</v>
      </c>
      <c r="AB84" s="170"/>
      <c r="AC84" s="42">
        <v>0</v>
      </c>
      <c r="AD84" s="170"/>
      <c r="AE84" s="42">
        <v>0</v>
      </c>
      <c r="AF84" s="170"/>
      <c r="AG84" s="42">
        <v>69061.286040687555</v>
      </c>
      <c r="AH84" s="170"/>
      <c r="AI84" s="42">
        <v>0</v>
      </c>
      <c r="AJ84" s="42">
        <v>0</v>
      </c>
      <c r="AK84" s="42">
        <v>0</v>
      </c>
      <c r="AL84" s="42">
        <v>137.00871660028125</v>
      </c>
      <c r="AM84" s="170"/>
      <c r="AN84" s="42">
        <v>0</v>
      </c>
      <c r="AO84" s="170"/>
      <c r="AP84" s="42">
        <v>11615.284806625288</v>
      </c>
      <c r="AQ84" s="170"/>
      <c r="AR84" s="42">
        <v>0</v>
      </c>
      <c r="AS84" s="170"/>
      <c r="AT84" s="42">
        <v>0</v>
      </c>
      <c r="AU84" s="170"/>
      <c r="AV84" s="42">
        <v>0</v>
      </c>
      <c r="AW84" s="170"/>
      <c r="AX84" s="42">
        <v>51656.196781765124</v>
      </c>
      <c r="AY84" s="170"/>
      <c r="AZ84" s="42">
        <v>0</v>
      </c>
      <c r="BA84" s="44">
        <f t="shared" si="8"/>
        <v>132469.77634567826</v>
      </c>
      <c r="BB84" s="42">
        <v>2951617.0049711624</v>
      </c>
      <c r="BC84" s="42">
        <v>0</v>
      </c>
      <c r="BD84" s="42">
        <v>0</v>
      </c>
      <c r="BE84" s="42">
        <v>0</v>
      </c>
      <c r="BF84" s="42">
        <v>913689.89975973871</v>
      </c>
      <c r="BG84" s="44">
        <f t="shared" si="9"/>
        <v>3865306.9047309011</v>
      </c>
      <c r="BH84" s="44">
        <f t="shared" si="10"/>
        <v>3997776.6810765793</v>
      </c>
      <c r="BI84" s="42">
        <v>3226096.8152557942</v>
      </c>
      <c r="BJ84" s="42"/>
      <c r="BK84" s="45">
        <f>+AX93</f>
        <v>771679.86582078482</v>
      </c>
      <c r="BL84" s="44">
        <f t="shared" si="11"/>
        <v>3997776.6810765788</v>
      </c>
    </row>
    <row r="85" spans="1:64" hidden="1">
      <c r="A85" s="139">
        <v>32</v>
      </c>
      <c r="B85" s="46" t="s">
        <v>78</v>
      </c>
      <c r="C85" s="154"/>
      <c r="D85" s="163"/>
      <c r="E85" s="42">
        <v>876.12569759334997</v>
      </c>
      <c r="F85" s="42">
        <v>3304.7302627144863</v>
      </c>
      <c r="G85" s="42">
        <v>13973.256507778944</v>
      </c>
      <c r="H85" s="42">
        <v>1332.8904290372723</v>
      </c>
      <c r="I85" s="170"/>
      <c r="J85" s="42">
        <v>5985.6894334098906</v>
      </c>
      <c r="K85" s="170"/>
      <c r="L85" s="42">
        <v>16741.019115361527</v>
      </c>
      <c r="M85" s="42">
        <v>716.67892915331697</v>
      </c>
      <c r="N85" s="170"/>
      <c r="O85" s="42">
        <v>1.5933794384032423</v>
      </c>
      <c r="P85" s="42">
        <v>2518.8055170010666</v>
      </c>
      <c r="Q85" s="42">
        <v>11729.625722925541</v>
      </c>
      <c r="R85" s="42">
        <v>3283.5516201711462</v>
      </c>
      <c r="S85" s="42">
        <v>36827.423652468002</v>
      </c>
      <c r="T85" s="42">
        <v>5665.0561101301701</v>
      </c>
      <c r="U85" s="42">
        <v>283007.73167474085</v>
      </c>
      <c r="V85" s="42">
        <v>4796.9438248608549</v>
      </c>
      <c r="W85" s="42">
        <v>272.95351224675568</v>
      </c>
      <c r="X85" s="170"/>
      <c r="Y85" s="42">
        <v>4689.2785494446171</v>
      </c>
      <c r="Z85" s="170"/>
      <c r="AA85" s="42">
        <v>139.96946990737337</v>
      </c>
      <c r="AB85" s="170"/>
      <c r="AC85" s="42">
        <v>16751.08167588793</v>
      </c>
      <c r="AD85" s="170"/>
      <c r="AE85" s="42">
        <v>240678.42322376618</v>
      </c>
      <c r="AF85" s="170"/>
      <c r="AG85" s="42">
        <v>178579.56590972756</v>
      </c>
      <c r="AH85" s="170"/>
      <c r="AI85" s="42">
        <v>52236.231822477319</v>
      </c>
      <c r="AJ85" s="42">
        <v>97454.201025032293</v>
      </c>
      <c r="AK85" s="42">
        <v>882.18190734856466</v>
      </c>
      <c r="AL85" s="42">
        <v>30801.88105877646</v>
      </c>
      <c r="AM85" s="170"/>
      <c r="AN85" s="42">
        <v>2716.6851175618976</v>
      </c>
      <c r="AO85" s="170"/>
      <c r="AP85" s="42">
        <v>94262.007686651326</v>
      </c>
      <c r="AQ85" s="170"/>
      <c r="AR85" s="42">
        <v>43233.429691946709</v>
      </c>
      <c r="AS85" s="170"/>
      <c r="AT85" s="42">
        <v>0</v>
      </c>
      <c r="AU85" s="170"/>
      <c r="AV85" s="42">
        <v>654.08627541931685</v>
      </c>
      <c r="AW85" s="170"/>
      <c r="AX85" s="42">
        <v>2535.8496601957427</v>
      </c>
      <c r="AY85" s="170"/>
      <c r="AZ85" s="42">
        <v>24529.940772430731</v>
      </c>
      <c r="BA85" s="44">
        <f t="shared" si="8"/>
        <v>1181178.8892356055</v>
      </c>
      <c r="BB85" s="42">
        <v>397296.06250053825</v>
      </c>
      <c r="BC85" s="42">
        <v>0</v>
      </c>
      <c r="BD85" s="42">
        <v>0</v>
      </c>
      <c r="BE85" s="42">
        <v>0</v>
      </c>
      <c r="BF85" s="42">
        <v>49305.377117689553</v>
      </c>
      <c r="BG85" s="44">
        <f t="shared" si="9"/>
        <v>446601.43961822777</v>
      </c>
      <c r="BH85" s="44">
        <f t="shared" si="10"/>
        <v>1627780.3288538333</v>
      </c>
      <c r="BI85" s="42">
        <v>893279.84086111747</v>
      </c>
      <c r="BJ85" s="42"/>
      <c r="BK85" s="45">
        <f>+AZ93</f>
        <v>734500.48799271579</v>
      </c>
      <c r="BL85" s="44">
        <f t="shared" si="11"/>
        <v>1627780.3288538333</v>
      </c>
    </row>
    <row r="86" spans="1:64" hidden="1">
      <c r="A86" s="533" t="s">
        <v>79</v>
      </c>
      <c r="B86" s="534"/>
      <c r="C86" s="155"/>
      <c r="D86" s="164"/>
      <c r="E86" s="44">
        <f t="shared" ref="E86:BL86" si="12">SUM(E54:E85)</f>
        <v>63510.316191421385</v>
      </c>
      <c r="F86" s="44">
        <f t="shared" si="12"/>
        <v>13588.532124797744</v>
      </c>
      <c r="G86" s="44">
        <f t="shared" si="12"/>
        <v>1317180.6698645935</v>
      </c>
      <c r="H86" s="44">
        <f t="shared" si="12"/>
        <v>7259.0175593901531</v>
      </c>
      <c r="I86" s="171"/>
      <c r="J86" s="44">
        <f t="shared" si="12"/>
        <v>113231.29613549793</v>
      </c>
      <c r="K86" s="171"/>
      <c r="L86" s="44">
        <f t="shared" si="12"/>
        <v>1944628.9979641766</v>
      </c>
      <c r="M86" s="44">
        <f t="shared" si="12"/>
        <v>321165.89265144186</v>
      </c>
      <c r="N86" s="171"/>
      <c r="O86" s="44">
        <f t="shared" si="12"/>
        <v>108607.36942502666</v>
      </c>
      <c r="P86" s="44">
        <f t="shared" si="12"/>
        <v>1144072.2518087558</v>
      </c>
      <c r="Q86" s="44">
        <f t="shared" si="12"/>
        <v>5012078.0624154583</v>
      </c>
      <c r="R86" s="44">
        <f t="shared" si="12"/>
        <v>378506.51943208091</v>
      </c>
      <c r="S86" s="44">
        <f t="shared" si="12"/>
        <v>3408124.0995964394</v>
      </c>
      <c r="T86" s="44">
        <f t="shared" si="12"/>
        <v>3048619.4289783249</v>
      </c>
      <c r="U86" s="44">
        <f t="shared" si="12"/>
        <v>3611851.818375743</v>
      </c>
      <c r="V86" s="44">
        <f t="shared" si="12"/>
        <v>12507044.506525574</v>
      </c>
      <c r="W86" s="44">
        <f t="shared" si="12"/>
        <v>1073998.4445808448</v>
      </c>
      <c r="X86" s="171"/>
      <c r="Y86" s="44">
        <f t="shared" si="12"/>
        <v>314999.07519611967</v>
      </c>
      <c r="Z86" s="171"/>
      <c r="AA86" s="44">
        <f t="shared" si="12"/>
        <v>14042.84903147733</v>
      </c>
      <c r="AB86" s="171"/>
      <c r="AC86" s="44">
        <f t="shared" si="12"/>
        <v>6499983.8629733669</v>
      </c>
      <c r="AD86" s="171"/>
      <c r="AE86" s="44">
        <f t="shared" si="12"/>
        <v>1078319.9691621447</v>
      </c>
      <c r="AF86" s="171"/>
      <c r="AG86" s="44">
        <f t="shared" si="12"/>
        <v>2786625.9986532666</v>
      </c>
      <c r="AH86" s="171"/>
      <c r="AI86" s="44">
        <f t="shared" si="12"/>
        <v>492101.22239900223</v>
      </c>
      <c r="AJ86" s="44">
        <f t="shared" si="12"/>
        <v>613289.57629672519</v>
      </c>
      <c r="AK86" s="44">
        <f t="shared" si="12"/>
        <v>1104019.2870575634</v>
      </c>
      <c r="AL86" s="44">
        <f t="shared" si="12"/>
        <v>596849.74535023957</v>
      </c>
      <c r="AM86" s="171"/>
      <c r="AN86" s="44">
        <f t="shared" si="12"/>
        <v>76399.739188747306</v>
      </c>
      <c r="AO86" s="171"/>
      <c r="AP86" s="44">
        <f t="shared" si="12"/>
        <v>3915345.1326111206</v>
      </c>
      <c r="AQ86" s="171"/>
      <c r="AR86" s="44">
        <f t="shared" si="12"/>
        <v>293389.29625044536</v>
      </c>
      <c r="AS86" s="171"/>
      <c r="AT86" s="44">
        <f t="shared" si="12"/>
        <v>2639835.4110924792</v>
      </c>
      <c r="AU86" s="171"/>
      <c r="AV86" s="44">
        <f t="shared" si="12"/>
        <v>58164.295376689261</v>
      </c>
      <c r="AW86" s="171"/>
      <c r="AX86" s="44">
        <f t="shared" si="12"/>
        <v>545741.92245452991</v>
      </c>
      <c r="AY86" s="171"/>
      <c r="AZ86" s="44">
        <f t="shared" si="12"/>
        <v>216789.00034837893</v>
      </c>
      <c r="BA86" s="44">
        <f t="shared" si="12"/>
        <v>55319363.607071877</v>
      </c>
      <c r="BB86" s="44">
        <f t="shared" si="12"/>
        <v>54199784.628953561</v>
      </c>
      <c r="BC86" s="44">
        <f t="shared" si="12"/>
        <v>5542296.7722791079</v>
      </c>
      <c r="BD86" s="44">
        <f t="shared" si="12"/>
        <v>50091016.917997539</v>
      </c>
      <c r="BE86" s="44">
        <f t="shared" si="12"/>
        <v>-46095807.7614135</v>
      </c>
      <c r="BF86" s="44">
        <f t="shared" si="12"/>
        <v>81410818.365602911</v>
      </c>
      <c r="BG86" s="44">
        <f t="shared" si="12"/>
        <v>145148108.92341965</v>
      </c>
      <c r="BH86" s="44">
        <f t="shared" si="12"/>
        <v>200467472.53049144</v>
      </c>
      <c r="BI86" s="44">
        <f t="shared" si="12"/>
        <v>73533594.611022279</v>
      </c>
      <c r="BJ86" s="44">
        <f t="shared" si="12"/>
        <v>0</v>
      </c>
      <c r="BK86" s="44">
        <f t="shared" si="12"/>
        <v>126933877.91946916</v>
      </c>
      <c r="BL86" s="44">
        <f t="shared" si="12"/>
        <v>200467472.53049144</v>
      </c>
    </row>
    <row r="87" spans="1:64" hidden="1">
      <c r="A87" s="533" t="s">
        <v>80</v>
      </c>
      <c r="B87" s="534"/>
      <c r="C87" s="155"/>
      <c r="D87" s="164"/>
      <c r="E87" s="42"/>
      <c r="F87" s="42"/>
      <c r="G87" s="42"/>
      <c r="H87" s="42"/>
      <c r="I87" s="170"/>
      <c r="J87" s="42"/>
      <c r="K87" s="170"/>
      <c r="L87" s="42"/>
      <c r="M87" s="42"/>
      <c r="N87" s="170"/>
      <c r="O87" s="42"/>
      <c r="P87" s="42"/>
      <c r="Q87" s="42"/>
      <c r="R87" s="42"/>
      <c r="S87" s="42"/>
      <c r="T87" s="42"/>
      <c r="U87" s="42"/>
      <c r="V87" s="42"/>
      <c r="W87" s="42"/>
      <c r="X87" s="170"/>
      <c r="Y87" s="42"/>
      <c r="Z87" s="170"/>
      <c r="AA87" s="42"/>
      <c r="AB87" s="170"/>
      <c r="AC87" s="42"/>
      <c r="AD87" s="170"/>
      <c r="AE87" s="42"/>
      <c r="AF87" s="170"/>
      <c r="AG87" s="42"/>
      <c r="AH87" s="170"/>
      <c r="AI87" s="42"/>
      <c r="AJ87" s="42"/>
      <c r="AK87" s="42"/>
      <c r="AL87" s="42"/>
      <c r="AM87" s="170"/>
      <c r="AN87" s="42"/>
      <c r="AO87" s="170"/>
      <c r="AP87" s="42"/>
      <c r="AQ87" s="170"/>
      <c r="AR87" s="42"/>
      <c r="AS87" s="170"/>
      <c r="AT87" s="42"/>
      <c r="AU87" s="170"/>
      <c r="AV87" s="42"/>
      <c r="AW87" s="170"/>
      <c r="AX87" s="42"/>
      <c r="AY87" s="170"/>
      <c r="AZ87" s="42"/>
      <c r="BA87" s="44"/>
      <c r="BB87" s="47">
        <f>+BB86-BB95</f>
        <v>0</v>
      </c>
      <c r="BC87" s="47">
        <f t="shared" ref="BC87:BJ87" si="13">+BC86-BC95</f>
        <v>0</v>
      </c>
      <c r="BD87" s="47">
        <f t="shared" si="13"/>
        <v>0</v>
      </c>
      <c r="BE87" s="47">
        <f t="shared" si="13"/>
        <v>0</v>
      </c>
      <c r="BF87" s="47">
        <f t="shared" si="13"/>
        <v>0</v>
      </c>
      <c r="BG87" s="47">
        <f t="shared" si="13"/>
        <v>145148108.92341965</v>
      </c>
      <c r="BH87" s="47">
        <f t="shared" si="13"/>
        <v>200467472.53049144</v>
      </c>
      <c r="BI87" s="47">
        <f t="shared" si="13"/>
        <v>0</v>
      </c>
      <c r="BJ87" s="47">
        <f t="shared" si="13"/>
        <v>-12823982.433734361</v>
      </c>
      <c r="BK87" s="47"/>
      <c r="BL87" s="47"/>
    </row>
    <row r="88" spans="1:64" hidden="1">
      <c r="A88" s="531" t="s">
        <v>81</v>
      </c>
      <c r="B88" s="532"/>
      <c r="C88" s="156"/>
      <c r="D88" s="165"/>
      <c r="E88" s="42">
        <v>136650.54158825494</v>
      </c>
      <c r="F88" s="42">
        <v>154922.13399801045</v>
      </c>
      <c r="G88" s="42">
        <v>159498.08647634581</v>
      </c>
      <c r="H88" s="42">
        <v>21352.640734478286</v>
      </c>
      <c r="I88" s="170"/>
      <c r="J88" s="42">
        <v>701326.39926988585</v>
      </c>
      <c r="K88" s="170"/>
      <c r="L88" s="42">
        <v>522816.91806774249</v>
      </c>
      <c r="M88" s="42">
        <v>250931.36503179086</v>
      </c>
      <c r="N88" s="170"/>
      <c r="O88" s="42">
        <v>18840.515869276089</v>
      </c>
      <c r="P88" s="42">
        <v>268055.91375080554</v>
      </c>
      <c r="Q88" s="42">
        <v>582670.87664040842</v>
      </c>
      <c r="R88" s="42">
        <v>44546.489296051535</v>
      </c>
      <c r="S88" s="42">
        <v>652552.96479628142</v>
      </c>
      <c r="T88" s="42">
        <v>503713.81068374863</v>
      </c>
      <c r="U88" s="42">
        <v>534567.53276422736</v>
      </c>
      <c r="V88" s="42">
        <v>1450230.735957457</v>
      </c>
      <c r="W88" s="42">
        <v>91272.610925500674</v>
      </c>
      <c r="X88" s="170"/>
      <c r="Y88" s="42">
        <v>93073.554547216088</v>
      </c>
      <c r="Z88" s="170"/>
      <c r="AA88" s="42">
        <v>3490.7976504569451</v>
      </c>
      <c r="AB88" s="170"/>
      <c r="AC88" s="42">
        <v>2827761.2639940274</v>
      </c>
      <c r="AD88" s="170"/>
      <c r="AE88" s="42">
        <v>1972140.7355222609</v>
      </c>
      <c r="AF88" s="170"/>
      <c r="AG88" s="42">
        <v>1029904.011796128</v>
      </c>
      <c r="AH88" s="170"/>
      <c r="AI88" s="42">
        <v>309484.11898880568</v>
      </c>
      <c r="AJ88" s="42">
        <v>191587.68114437515</v>
      </c>
      <c r="AK88" s="42">
        <v>190144.66969931012</v>
      </c>
      <c r="AL88" s="42">
        <v>104845.59059838434</v>
      </c>
      <c r="AM88" s="170"/>
      <c r="AN88" s="42">
        <v>131177.95953230342</v>
      </c>
      <c r="AO88" s="170"/>
      <c r="AP88" s="42">
        <v>1153984.1771519587</v>
      </c>
      <c r="AQ88" s="170"/>
      <c r="AR88" s="42">
        <v>384311.78043959331</v>
      </c>
      <c r="AS88" s="170"/>
      <c r="AT88" s="42">
        <v>0</v>
      </c>
      <c r="AU88" s="170"/>
      <c r="AV88" s="42">
        <v>176864.92887338324</v>
      </c>
      <c r="AW88" s="170"/>
      <c r="AX88" s="42">
        <v>137123.72236614017</v>
      </c>
      <c r="AY88" s="170"/>
      <c r="AZ88" s="42">
        <v>365554.65614437824</v>
      </c>
      <c r="BA88" s="44">
        <f>SUM(E88:AZ88)</f>
        <v>15165399.184298987</v>
      </c>
      <c r="BB88" s="47">
        <f>-BB87</f>
        <v>0</v>
      </c>
      <c r="BC88" s="47">
        <f t="shared" ref="BC88:BJ88" si="14">-BC87</f>
        <v>0</v>
      </c>
      <c r="BD88" s="47">
        <f t="shared" si="14"/>
        <v>0</v>
      </c>
      <c r="BE88" s="47">
        <f t="shared" si="14"/>
        <v>0</v>
      </c>
      <c r="BF88" s="47">
        <f t="shared" si="14"/>
        <v>0</v>
      </c>
      <c r="BG88" s="47">
        <f t="shared" si="14"/>
        <v>-145148108.92341965</v>
      </c>
      <c r="BH88" s="47">
        <f t="shared" si="14"/>
        <v>-200467472.53049144</v>
      </c>
      <c r="BI88" s="47">
        <f t="shared" si="14"/>
        <v>0</v>
      </c>
      <c r="BJ88" s="47">
        <f t="shared" si="14"/>
        <v>12823982.433734361</v>
      </c>
      <c r="BK88" s="47"/>
      <c r="BL88" s="47"/>
    </row>
    <row r="89" spans="1:64" hidden="1">
      <c r="A89" s="531" t="s">
        <v>82</v>
      </c>
      <c r="B89" s="532"/>
      <c r="C89" s="156"/>
      <c r="D89" s="165"/>
      <c r="E89" s="42">
        <v>45304.653821787419</v>
      </c>
      <c r="F89" s="42">
        <v>31242.215199442588</v>
      </c>
      <c r="G89" s="42">
        <v>335409.88670108054</v>
      </c>
      <c r="H89" s="42">
        <v>18867.217987263572</v>
      </c>
      <c r="I89" s="170"/>
      <c r="J89" s="42">
        <v>836689.29489209934</v>
      </c>
      <c r="K89" s="170"/>
      <c r="L89" s="42">
        <v>4380076.9836996291</v>
      </c>
      <c r="M89" s="42">
        <v>409339.81094989215</v>
      </c>
      <c r="N89" s="170"/>
      <c r="O89" s="42">
        <v>74866.347849601865</v>
      </c>
      <c r="P89" s="42">
        <v>243170.74813512212</v>
      </c>
      <c r="Q89" s="42">
        <v>2266950.8117280728</v>
      </c>
      <c r="R89" s="42">
        <v>373203.40204632684</v>
      </c>
      <c r="S89" s="42">
        <v>1577168.052849981</v>
      </c>
      <c r="T89" s="42">
        <v>2162338.2576495633</v>
      </c>
      <c r="U89" s="42">
        <v>4456950.2873774637</v>
      </c>
      <c r="V89" s="42">
        <v>16210024.459333509</v>
      </c>
      <c r="W89" s="42">
        <v>867059.89739034756</v>
      </c>
      <c r="X89" s="170"/>
      <c r="Y89" s="42">
        <v>150688.5170867758</v>
      </c>
      <c r="Z89" s="170"/>
      <c r="AA89" s="42">
        <v>21439.361708535573</v>
      </c>
      <c r="AB89" s="170"/>
      <c r="AC89" s="42">
        <v>2033907.1157521615</v>
      </c>
      <c r="AD89" s="170"/>
      <c r="AE89" s="42">
        <v>9619932.2714068294</v>
      </c>
      <c r="AF89" s="170"/>
      <c r="AG89" s="42">
        <v>871053.98055339674</v>
      </c>
      <c r="AH89" s="170"/>
      <c r="AI89" s="42">
        <v>784761.29304427933</v>
      </c>
      <c r="AJ89" s="42">
        <v>288245.84782264597</v>
      </c>
      <c r="AK89" s="42">
        <v>172554.74541854687</v>
      </c>
      <c r="AL89" s="42">
        <v>72612.141941203343</v>
      </c>
      <c r="AM89" s="170"/>
      <c r="AN89" s="42">
        <v>191019.08951511115</v>
      </c>
      <c r="AO89" s="170"/>
      <c r="AP89" s="42">
        <v>1365883.8814068558</v>
      </c>
      <c r="AQ89" s="170"/>
      <c r="AR89" s="42">
        <v>557365.44393566856</v>
      </c>
      <c r="AS89" s="170"/>
      <c r="AT89" s="42">
        <v>0</v>
      </c>
      <c r="AU89" s="170"/>
      <c r="AV89" s="42">
        <v>-17304.215797482346</v>
      </c>
      <c r="AW89" s="170"/>
      <c r="AX89" s="42">
        <v>84399.964184218508</v>
      </c>
      <c r="AY89" s="170"/>
      <c r="AZ89" s="42">
        <v>112667.90259547326</v>
      </c>
      <c r="BA89" s="44">
        <f>SUM(E89:AZ89)</f>
        <v>50597889.668185405</v>
      </c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</row>
    <row r="90" spans="1:64" hidden="1">
      <c r="A90" s="531" t="s">
        <v>83</v>
      </c>
      <c r="B90" s="532"/>
      <c r="C90" s="156"/>
      <c r="D90" s="165"/>
      <c r="E90" s="42">
        <v>586.5560344383448</v>
      </c>
      <c r="F90" s="42">
        <v>536.65284316467921</v>
      </c>
      <c r="G90" s="42">
        <v>25380.972678051847</v>
      </c>
      <c r="H90" s="42">
        <v>299.13052532849679</v>
      </c>
      <c r="I90" s="170"/>
      <c r="J90" s="42">
        <v>446409.02148767316</v>
      </c>
      <c r="K90" s="170"/>
      <c r="L90" s="42">
        <v>187519.3537502457</v>
      </c>
      <c r="M90" s="42">
        <v>94194.819547790117</v>
      </c>
      <c r="N90" s="170"/>
      <c r="O90" s="42">
        <v>1997.0114901597331</v>
      </c>
      <c r="P90" s="42">
        <v>3356.7305397236546</v>
      </c>
      <c r="Q90" s="42">
        <v>41245.839086381195</v>
      </c>
      <c r="R90" s="42">
        <v>15977.541269151247</v>
      </c>
      <c r="S90" s="42">
        <v>77507.343956620985</v>
      </c>
      <c r="T90" s="42">
        <v>92791.433827529298</v>
      </c>
      <c r="U90" s="42">
        <v>253653.33913392387</v>
      </c>
      <c r="V90" s="42">
        <v>77491.691432831547</v>
      </c>
      <c r="W90" s="42">
        <v>150580.64632596119</v>
      </c>
      <c r="X90" s="170"/>
      <c r="Y90" s="42">
        <v>95036.015855355334</v>
      </c>
      <c r="Z90" s="170"/>
      <c r="AA90" s="42">
        <v>17354.937282344163</v>
      </c>
      <c r="AB90" s="170"/>
      <c r="AC90" s="42">
        <v>73802.309645084417</v>
      </c>
      <c r="AD90" s="170"/>
      <c r="AE90" s="42">
        <v>149403.63084982435</v>
      </c>
      <c r="AF90" s="170"/>
      <c r="AG90" s="42">
        <v>491515.11963631184</v>
      </c>
      <c r="AH90" s="170"/>
      <c r="AI90" s="42">
        <v>336841.20470366027</v>
      </c>
      <c r="AJ90" s="42">
        <v>189638.18666220451</v>
      </c>
      <c r="AK90" s="42">
        <v>29239.241951485787</v>
      </c>
      <c r="AL90" s="42">
        <v>29848.319435450092</v>
      </c>
      <c r="AM90" s="170"/>
      <c r="AN90" s="42">
        <v>8848.8315762235234</v>
      </c>
      <c r="AO90" s="170"/>
      <c r="AP90" s="42">
        <v>75861.925015380024</v>
      </c>
      <c r="AQ90" s="170"/>
      <c r="AR90" s="42">
        <v>121937.88886309598</v>
      </c>
      <c r="AS90" s="170"/>
      <c r="AT90" s="42">
        <v>0</v>
      </c>
      <c r="AU90" s="170"/>
      <c r="AV90" s="42">
        <v>21475.832709600898</v>
      </c>
      <c r="AW90" s="170"/>
      <c r="AX90" s="42">
        <v>3882.04145511447</v>
      </c>
      <c r="AY90" s="170"/>
      <c r="AZ90" s="42">
        <v>31243.987704647716</v>
      </c>
      <c r="BA90" s="44">
        <f>SUM(E90:AZ90)</f>
        <v>3145457.5572747584</v>
      </c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</row>
    <row r="91" spans="1:64" hidden="1">
      <c r="A91" s="531" t="s">
        <v>84</v>
      </c>
      <c r="B91" s="532"/>
      <c r="C91" s="156"/>
      <c r="D91" s="165"/>
      <c r="E91" s="42">
        <v>181.22956190980642</v>
      </c>
      <c r="F91" s="42">
        <v>2424.7538865457582</v>
      </c>
      <c r="G91" s="42">
        <v>18873.030965730868</v>
      </c>
      <c r="H91" s="42">
        <v>347.51928677869483</v>
      </c>
      <c r="I91" s="170"/>
      <c r="J91" s="42">
        <v>497917.75473625102</v>
      </c>
      <c r="K91" s="170"/>
      <c r="L91" s="42">
        <v>19244.542119385271</v>
      </c>
      <c r="M91" s="42">
        <v>72850.541830225397</v>
      </c>
      <c r="N91" s="170"/>
      <c r="O91" s="42">
        <v>426.46399458212824</v>
      </c>
      <c r="P91" s="42">
        <v>4549.4975182336975</v>
      </c>
      <c r="Q91" s="42">
        <v>15431.306612449682</v>
      </c>
      <c r="R91" s="42">
        <v>1639.7265656531986</v>
      </c>
      <c r="S91" s="42">
        <v>39004.846287059379</v>
      </c>
      <c r="T91" s="42">
        <v>55779.931652504063</v>
      </c>
      <c r="U91" s="42">
        <v>263556.02820525545</v>
      </c>
      <c r="V91" s="42">
        <v>12169.26995599263</v>
      </c>
      <c r="W91" s="42">
        <v>3391.3735919706919</v>
      </c>
      <c r="X91" s="170"/>
      <c r="Y91" s="42">
        <v>22562.651136621684</v>
      </c>
      <c r="Z91" s="170"/>
      <c r="AA91" s="42">
        <v>81.703888982658128</v>
      </c>
      <c r="AB91" s="170"/>
      <c r="AC91" s="42">
        <v>340371.27278276742</v>
      </c>
      <c r="AD91" s="170"/>
      <c r="AE91" s="42">
        <v>4185.8267932995832</v>
      </c>
      <c r="AF91" s="170"/>
      <c r="AG91" s="42">
        <v>41932.729526457057</v>
      </c>
      <c r="AH91" s="170"/>
      <c r="AI91" s="42">
        <v>74397.74981267142</v>
      </c>
      <c r="AJ91" s="42">
        <v>51469.280490192075</v>
      </c>
      <c r="AK91" s="42">
        <v>82278.503651050676</v>
      </c>
      <c r="AL91" s="42">
        <v>2403.591868369544</v>
      </c>
      <c r="AM91" s="170"/>
      <c r="AN91" s="42">
        <v>1736.4379101942031</v>
      </c>
      <c r="AO91" s="170"/>
      <c r="AP91" s="42">
        <v>19931.400880694542</v>
      </c>
      <c r="AQ91" s="170"/>
      <c r="AR91" s="42">
        <v>38500.646567258882</v>
      </c>
      <c r="AS91" s="170"/>
      <c r="AT91" s="42">
        <v>1006967.3529058355</v>
      </c>
      <c r="AU91" s="170"/>
      <c r="AV91" s="42">
        <v>2383.7810926392876</v>
      </c>
      <c r="AW91" s="170"/>
      <c r="AX91" s="42">
        <v>532.2153607818226</v>
      </c>
      <c r="AY91" s="170"/>
      <c r="AZ91" s="42">
        <v>8244.941199837589</v>
      </c>
      <c r="BA91" s="44">
        <f>SUM(E91:AZ91)</f>
        <v>2705767.902638182</v>
      </c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</row>
    <row r="92" spans="1:64" hidden="1">
      <c r="A92" s="533" t="s">
        <v>85</v>
      </c>
      <c r="B92" s="534"/>
      <c r="C92" s="155"/>
      <c r="D92" s="164"/>
      <c r="E92" s="44">
        <f t="shared" ref="E92:AZ92" si="15">SUM(E88:E91)</f>
        <v>182722.9810063905</v>
      </c>
      <c r="F92" s="44">
        <f t="shared" si="15"/>
        <v>189125.75592716347</v>
      </c>
      <c r="G92" s="44">
        <f t="shared" si="15"/>
        <v>539161.97682120907</v>
      </c>
      <c r="H92" s="44">
        <f t="shared" si="15"/>
        <v>40866.508533849046</v>
      </c>
      <c r="I92" s="171"/>
      <c r="J92" s="44">
        <f t="shared" si="15"/>
        <v>2482342.4703859095</v>
      </c>
      <c r="K92" s="171"/>
      <c r="L92" s="44">
        <f t="shared" si="15"/>
        <v>5109657.7976370025</v>
      </c>
      <c r="M92" s="44">
        <f t="shared" si="15"/>
        <v>827316.53735969844</v>
      </c>
      <c r="N92" s="171"/>
      <c r="O92" s="44">
        <f t="shared" si="15"/>
        <v>96130.339203619806</v>
      </c>
      <c r="P92" s="44">
        <f t="shared" si="15"/>
        <v>519132.88994388503</v>
      </c>
      <c r="Q92" s="44">
        <f t="shared" si="15"/>
        <v>2906298.8340673121</v>
      </c>
      <c r="R92" s="44">
        <f t="shared" si="15"/>
        <v>435367.15917718288</v>
      </c>
      <c r="S92" s="44">
        <f t="shared" si="15"/>
        <v>2346233.2078899429</v>
      </c>
      <c r="T92" s="44">
        <f t="shared" si="15"/>
        <v>2814623.4338133452</v>
      </c>
      <c r="U92" s="44">
        <f t="shared" si="15"/>
        <v>5508727.1874808697</v>
      </c>
      <c r="V92" s="44">
        <f t="shared" si="15"/>
        <v>17749916.15667979</v>
      </c>
      <c r="W92" s="44">
        <f t="shared" si="15"/>
        <v>1112304.5282337801</v>
      </c>
      <c r="X92" s="171"/>
      <c r="Y92" s="44">
        <f t="shared" si="15"/>
        <v>361360.73862596886</v>
      </c>
      <c r="Z92" s="171"/>
      <c r="AA92" s="44">
        <f t="shared" si="15"/>
        <v>42366.800530319342</v>
      </c>
      <c r="AB92" s="171"/>
      <c r="AC92" s="44">
        <f t="shared" si="15"/>
        <v>5275841.9621740412</v>
      </c>
      <c r="AD92" s="171"/>
      <c r="AE92" s="44">
        <f t="shared" si="15"/>
        <v>11745662.464572215</v>
      </c>
      <c r="AF92" s="171"/>
      <c r="AG92" s="44">
        <f t="shared" si="15"/>
        <v>2434405.8415122936</v>
      </c>
      <c r="AH92" s="171"/>
      <c r="AI92" s="44">
        <f t="shared" si="15"/>
        <v>1505484.3665494167</v>
      </c>
      <c r="AJ92" s="44">
        <f t="shared" si="15"/>
        <v>720940.99611941772</v>
      </c>
      <c r="AK92" s="44">
        <f t="shared" si="15"/>
        <v>474217.16072039347</v>
      </c>
      <c r="AL92" s="44">
        <f t="shared" si="15"/>
        <v>209709.64384340734</v>
      </c>
      <c r="AM92" s="171"/>
      <c r="AN92" s="44">
        <f t="shared" si="15"/>
        <v>332782.31853383232</v>
      </c>
      <c r="AO92" s="171"/>
      <c r="AP92" s="44">
        <f t="shared" si="15"/>
        <v>2615661.3844548888</v>
      </c>
      <c r="AQ92" s="171"/>
      <c r="AR92" s="44">
        <f t="shared" si="15"/>
        <v>1102115.7598056169</v>
      </c>
      <c r="AS92" s="171"/>
      <c r="AT92" s="44">
        <f t="shared" si="15"/>
        <v>1006967.3529058355</v>
      </c>
      <c r="AU92" s="171"/>
      <c r="AV92" s="44">
        <f t="shared" si="15"/>
        <v>183420.32687814106</v>
      </c>
      <c r="AW92" s="171"/>
      <c r="AX92" s="44">
        <f t="shared" si="15"/>
        <v>225937.94336625494</v>
      </c>
      <c r="AY92" s="171"/>
      <c r="AZ92" s="44">
        <f t="shared" si="15"/>
        <v>517711.48764433683</v>
      </c>
      <c r="BA92" s="44">
        <f>SUM(E92:AZ92)</f>
        <v>71614514.312397331</v>
      </c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</row>
    <row r="93" spans="1:64" hidden="1">
      <c r="A93" s="533" t="s">
        <v>86</v>
      </c>
      <c r="B93" s="534"/>
      <c r="C93" s="155"/>
      <c r="D93" s="164"/>
      <c r="E93" s="44">
        <f t="shared" ref="E93:BA93" si="16">+E92+E86</f>
        <v>246233.29719781189</v>
      </c>
      <c r="F93" s="44">
        <f t="shared" si="16"/>
        <v>202714.28805196122</v>
      </c>
      <c r="G93" s="44">
        <f t="shared" si="16"/>
        <v>1856342.6466858026</v>
      </c>
      <c r="H93" s="44">
        <f t="shared" si="16"/>
        <v>48125.526093239198</v>
      </c>
      <c r="I93" s="171"/>
      <c r="J93" s="44">
        <f t="shared" si="16"/>
        <v>2595573.7665214073</v>
      </c>
      <c r="K93" s="171"/>
      <c r="L93" s="44">
        <f t="shared" si="16"/>
        <v>7054286.7956011789</v>
      </c>
      <c r="M93" s="44">
        <f t="shared" si="16"/>
        <v>1148482.4300111402</v>
      </c>
      <c r="N93" s="171"/>
      <c r="O93" s="44">
        <f t="shared" si="16"/>
        <v>204737.70862864645</v>
      </c>
      <c r="P93" s="44">
        <f t="shared" si="16"/>
        <v>1663205.1417526407</v>
      </c>
      <c r="Q93" s="44">
        <f t="shared" si="16"/>
        <v>7918376.8964827703</v>
      </c>
      <c r="R93" s="44">
        <f t="shared" si="16"/>
        <v>813873.67860926385</v>
      </c>
      <c r="S93" s="44">
        <f t="shared" si="16"/>
        <v>5754357.3074863823</v>
      </c>
      <c r="T93" s="44">
        <f t="shared" si="16"/>
        <v>5863242.8627916705</v>
      </c>
      <c r="U93" s="44">
        <f t="shared" si="16"/>
        <v>9120579.0058566127</v>
      </c>
      <c r="V93" s="44">
        <f t="shared" si="16"/>
        <v>30256960.663205363</v>
      </c>
      <c r="W93" s="44">
        <f t="shared" si="16"/>
        <v>2186302.9728146251</v>
      </c>
      <c r="X93" s="171"/>
      <c r="Y93" s="44">
        <f t="shared" si="16"/>
        <v>676359.81382208853</v>
      </c>
      <c r="Z93" s="171"/>
      <c r="AA93" s="44">
        <f t="shared" si="16"/>
        <v>56409.649561796672</v>
      </c>
      <c r="AB93" s="171"/>
      <c r="AC93" s="44">
        <f t="shared" si="16"/>
        <v>11775825.825147409</v>
      </c>
      <c r="AD93" s="171"/>
      <c r="AE93" s="44">
        <f t="shared" si="16"/>
        <v>12823982.433734361</v>
      </c>
      <c r="AF93" s="171"/>
      <c r="AG93" s="44">
        <f t="shared" si="16"/>
        <v>5221031.8401655601</v>
      </c>
      <c r="AH93" s="171"/>
      <c r="AI93" s="44">
        <f t="shared" si="16"/>
        <v>1997585.5889484189</v>
      </c>
      <c r="AJ93" s="44">
        <f t="shared" si="16"/>
        <v>1334230.572416143</v>
      </c>
      <c r="AK93" s="44">
        <f t="shared" si="16"/>
        <v>1578236.447777957</v>
      </c>
      <c r="AL93" s="44">
        <f t="shared" si="16"/>
        <v>806559.38919364684</v>
      </c>
      <c r="AM93" s="171"/>
      <c r="AN93" s="44">
        <f t="shared" si="16"/>
        <v>409182.05772257963</v>
      </c>
      <c r="AO93" s="171"/>
      <c r="AP93" s="44">
        <f t="shared" si="16"/>
        <v>6531006.5170660093</v>
      </c>
      <c r="AQ93" s="171"/>
      <c r="AR93" s="44">
        <f t="shared" si="16"/>
        <v>1395505.0560560622</v>
      </c>
      <c r="AS93" s="171"/>
      <c r="AT93" s="44">
        <f t="shared" si="16"/>
        <v>3646802.7639983147</v>
      </c>
      <c r="AU93" s="171"/>
      <c r="AV93" s="44">
        <f t="shared" si="16"/>
        <v>241584.62225483032</v>
      </c>
      <c r="AW93" s="171"/>
      <c r="AX93" s="44">
        <f t="shared" si="16"/>
        <v>771679.86582078482</v>
      </c>
      <c r="AY93" s="171"/>
      <c r="AZ93" s="44">
        <f t="shared" si="16"/>
        <v>734500.48799271579</v>
      </c>
      <c r="BA93" s="44">
        <f t="shared" si="16"/>
        <v>126933877.91946921</v>
      </c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</row>
    <row r="94" spans="1:64" hidden="1"/>
    <row r="95" spans="1:64" hidden="1">
      <c r="E95" s="36">
        <v>182722.98100639053</v>
      </c>
      <c r="F95" s="36">
        <v>189125.75592716347</v>
      </c>
      <c r="G95" s="36">
        <v>539161.97682120907</v>
      </c>
      <c r="H95" s="36">
        <v>40866.508533849046</v>
      </c>
      <c r="J95" s="36">
        <v>2482342.4703859091</v>
      </c>
      <c r="L95" s="36">
        <v>5109657.7976370025</v>
      </c>
      <c r="M95" s="36">
        <v>827316.53735969844</v>
      </c>
      <c r="O95" s="36">
        <v>96130.33920361982</v>
      </c>
      <c r="P95" s="36">
        <v>519132.88994388503</v>
      </c>
      <c r="Q95" s="36">
        <v>2906298.8340673121</v>
      </c>
      <c r="R95" s="36">
        <v>435367.15917718282</v>
      </c>
      <c r="S95" s="36">
        <v>2346233.2078899425</v>
      </c>
      <c r="T95" s="36">
        <v>2814623.4338133452</v>
      </c>
      <c r="U95" s="36">
        <v>5508727.1874808697</v>
      </c>
      <c r="V95" s="36">
        <v>17749916.15667979</v>
      </c>
      <c r="W95" s="36">
        <v>1112304.5282337801</v>
      </c>
      <c r="Y95" s="36">
        <v>361360.73862596892</v>
      </c>
      <c r="AA95" s="36">
        <v>42366.800530319342</v>
      </c>
      <c r="AC95" s="36">
        <v>5275841.9621740412</v>
      </c>
      <c r="AE95" s="36">
        <v>11745662.464572215</v>
      </c>
      <c r="AG95" s="36">
        <v>2434405.8415122936</v>
      </c>
      <c r="AI95" s="36">
        <v>1505484.3665494167</v>
      </c>
      <c r="AJ95" s="36">
        <v>720940.99611941772</v>
      </c>
      <c r="AK95" s="36">
        <v>474217.16072039353</v>
      </c>
      <c r="AL95" s="36">
        <v>209709.64384340734</v>
      </c>
      <c r="AN95" s="36">
        <v>332782.31853383227</v>
      </c>
      <c r="AP95" s="36">
        <v>2615661.3844548892</v>
      </c>
      <c r="AR95" s="36">
        <v>1102115.7598056167</v>
      </c>
      <c r="AT95" s="36">
        <v>1006967.3529058355</v>
      </c>
      <c r="AV95" s="36">
        <v>183420.32687814109</v>
      </c>
      <c r="AX95" s="36">
        <v>225937.94336625497</v>
      </c>
      <c r="AZ95" s="36">
        <v>517711.48764433688</v>
      </c>
      <c r="BB95" s="36">
        <v>54199784.628953561</v>
      </c>
      <c r="BC95" s="36">
        <v>5542296.7722791079</v>
      </c>
      <c r="BD95" s="36">
        <v>50091016.917997539</v>
      </c>
      <c r="BE95" s="36">
        <v>-46095807.7614135</v>
      </c>
      <c r="BF95" s="36">
        <v>81410818.365602911</v>
      </c>
      <c r="BI95" s="36">
        <v>73533594.611022249</v>
      </c>
      <c r="BJ95" s="36">
        <v>12823982.433734361</v>
      </c>
    </row>
    <row r="96" spans="1:64" hidden="1"/>
    <row r="97" spans="1:64" hidden="1">
      <c r="E97" s="36">
        <f>+E36-E86</f>
        <v>0</v>
      </c>
      <c r="F97" s="36">
        <f t="shared" ref="F97:AZ97" si="17">+F36-F86</f>
        <v>0</v>
      </c>
      <c r="G97" s="36">
        <f t="shared" si="17"/>
        <v>0</v>
      </c>
      <c r="H97" s="36">
        <f t="shared" si="17"/>
        <v>0</v>
      </c>
      <c r="J97" s="36">
        <f t="shared" si="17"/>
        <v>0</v>
      </c>
      <c r="L97" s="36">
        <f t="shared" si="17"/>
        <v>0</v>
      </c>
      <c r="M97" s="36">
        <f t="shared" si="17"/>
        <v>0</v>
      </c>
      <c r="O97" s="36">
        <f t="shared" si="17"/>
        <v>0</v>
      </c>
      <c r="P97" s="36">
        <f t="shared" si="17"/>
        <v>0</v>
      </c>
      <c r="Q97" s="36">
        <f t="shared" si="17"/>
        <v>0</v>
      </c>
      <c r="R97" s="36">
        <f t="shared" si="17"/>
        <v>0</v>
      </c>
      <c r="S97" s="36">
        <f t="shared" si="17"/>
        <v>0</v>
      </c>
      <c r="T97" s="36">
        <f t="shared" si="17"/>
        <v>0</v>
      </c>
      <c r="U97" s="36">
        <f t="shared" si="17"/>
        <v>0</v>
      </c>
      <c r="V97" s="36">
        <f t="shared" si="17"/>
        <v>0</v>
      </c>
      <c r="W97" s="36">
        <f t="shared" si="17"/>
        <v>0</v>
      </c>
      <c r="Y97" s="36">
        <f t="shared" si="17"/>
        <v>0</v>
      </c>
      <c r="AA97" s="36">
        <f t="shared" si="17"/>
        <v>0</v>
      </c>
      <c r="AC97" s="36">
        <f t="shared" si="17"/>
        <v>0</v>
      </c>
      <c r="AE97" s="36">
        <f t="shared" si="17"/>
        <v>0</v>
      </c>
      <c r="AG97" s="36">
        <f t="shared" si="17"/>
        <v>0</v>
      </c>
      <c r="AI97" s="36">
        <f t="shared" si="17"/>
        <v>0</v>
      </c>
      <c r="AJ97" s="36">
        <f t="shared" si="17"/>
        <v>0</v>
      </c>
      <c r="AK97" s="36">
        <f t="shared" si="17"/>
        <v>0</v>
      </c>
      <c r="AL97" s="36">
        <f t="shared" si="17"/>
        <v>0</v>
      </c>
      <c r="AN97" s="36">
        <f t="shared" si="17"/>
        <v>0</v>
      </c>
      <c r="AP97" s="36">
        <f t="shared" si="17"/>
        <v>0</v>
      </c>
      <c r="AR97" s="36">
        <f t="shared" si="17"/>
        <v>0</v>
      </c>
      <c r="AT97" s="36">
        <f t="shared" si="17"/>
        <v>0</v>
      </c>
      <c r="AV97" s="36">
        <f t="shared" si="17"/>
        <v>0</v>
      </c>
      <c r="AX97" s="36">
        <f t="shared" si="17"/>
        <v>0</v>
      </c>
      <c r="AZ97" s="36">
        <f t="shared" si="17"/>
        <v>0</v>
      </c>
    </row>
    <row r="98" spans="1:64" hidden="1"/>
    <row r="99" spans="1:64" hidden="1"/>
    <row r="101" spans="1:64" ht="38.25">
      <c r="B101" s="137" t="s">
        <v>88</v>
      </c>
      <c r="BB101" s="37" t="s">
        <v>45</v>
      </c>
      <c r="BC101" s="37" t="s">
        <v>46</v>
      </c>
      <c r="BD101" s="37" t="s">
        <v>47</v>
      </c>
      <c r="BE101" s="37" t="s">
        <v>48</v>
      </c>
      <c r="BF101" s="37" t="s">
        <v>49</v>
      </c>
      <c r="BG101" s="37"/>
      <c r="BH101" s="37"/>
      <c r="BI101" s="37" t="s">
        <v>50</v>
      </c>
      <c r="BJ101" s="37" t="s">
        <v>51</v>
      </c>
    </row>
    <row r="103" spans="1:64" s="136" customFormat="1">
      <c r="A103" s="535" t="s">
        <v>52</v>
      </c>
      <c r="B103" s="536"/>
      <c r="C103" s="132" t="s">
        <v>200</v>
      </c>
      <c r="D103" s="147">
        <v>1</v>
      </c>
      <c r="E103" s="133">
        <v>1</v>
      </c>
      <c r="F103" s="133">
        <v>2</v>
      </c>
      <c r="G103" s="133">
        <v>3</v>
      </c>
      <c r="H103" s="133">
        <v>4</v>
      </c>
      <c r="I103" s="148">
        <v>2</v>
      </c>
      <c r="J103" s="133">
        <v>5</v>
      </c>
      <c r="K103" s="148">
        <v>3</v>
      </c>
      <c r="L103" s="133">
        <v>6</v>
      </c>
      <c r="M103" s="133">
        <v>7</v>
      </c>
      <c r="N103" s="148">
        <v>4</v>
      </c>
      <c r="O103" s="133">
        <v>8</v>
      </c>
      <c r="P103" s="133">
        <v>9</v>
      </c>
      <c r="Q103" s="133">
        <v>10</v>
      </c>
      <c r="R103" s="133">
        <v>11</v>
      </c>
      <c r="S103" s="133">
        <v>12</v>
      </c>
      <c r="T103" s="133">
        <v>13</v>
      </c>
      <c r="U103" s="133">
        <v>14</v>
      </c>
      <c r="V103" s="133">
        <v>15</v>
      </c>
      <c r="W103" s="133">
        <v>16</v>
      </c>
      <c r="X103" s="148">
        <v>4</v>
      </c>
      <c r="Y103" s="133">
        <v>5</v>
      </c>
      <c r="Z103" s="148">
        <v>6</v>
      </c>
      <c r="AA103" s="133">
        <v>18</v>
      </c>
      <c r="AB103" s="148">
        <v>7</v>
      </c>
      <c r="AC103" s="133">
        <v>19</v>
      </c>
      <c r="AD103" s="148">
        <v>8</v>
      </c>
      <c r="AE103" s="133">
        <v>20</v>
      </c>
      <c r="AF103" s="148">
        <v>10</v>
      </c>
      <c r="AG103" s="133">
        <v>21</v>
      </c>
      <c r="AH103" s="148">
        <v>9</v>
      </c>
      <c r="AI103" s="133">
        <v>22</v>
      </c>
      <c r="AJ103" s="133">
        <v>23</v>
      </c>
      <c r="AK103" s="133">
        <v>24</v>
      </c>
      <c r="AL103" s="133">
        <v>25</v>
      </c>
      <c r="AM103" s="148">
        <v>11</v>
      </c>
      <c r="AN103" s="133">
        <v>26</v>
      </c>
      <c r="AO103" s="148">
        <v>12</v>
      </c>
      <c r="AP103" s="133">
        <v>27</v>
      </c>
      <c r="AQ103" s="148" t="s">
        <v>286</v>
      </c>
      <c r="AR103" s="133">
        <v>28</v>
      </c>
      <c r="AS103" s="148">
        <v>15</v>
      </c>
      <c r="AT103" s="133">
        <v>29</v>
      </c>
      <c r="AU103" s="148">
        <v>17</v>
      </c>
      <c r="AV103" s="133">
        <v>30</v>
      </c>
      <c r="AW103" s="148">
        <v>16</v>
      </c>
      <c r="AX103" s="133">
        <v>31</v>
      </c>
      <c r="AY103" s="148">
        <v>18</v>
      </c>
      <c r="AZ103" s="133">
        <v>32</v>
      </c>
      <c r="BA103" s="134"/>
      <c r="BB103" s="135">
        <v>301</v>
      </c>
      <c r="BC103" s="135">
        <v>302</v>
      </c>
      <c r="BD103" s="135">
        <v>303</v>
      </c>
      <c r="BE103" s="135">
        <v>304</v>
      </c>
      <c r="BF103" s="135">
        <v>305</v>
      </c>
      <c r="BG103" s="134"/>
      <c r="BH103" s="134"/>
      <c r="BI103" s="135">
        <v>409</v>
      </c>
      <c r="BJ103" s="135">
        <v>509</v>
      </c>
      <c r="BK103" s="134"/>
      <c r="BL103" s="134"/>
    </row>
    <row r="104" spans="1:64" s="152" customFormat="1">
      <c r="A104" s="146"/>
      <c r="B104" s="147"/>
      <c r="C104" s="147">
        <v>1</v>
      </c>
      <c r="D104" s="147">
        <f>SUM(E105:H108)</f>
        <v>29474.244764593634</v>
      </c>
      <c r="E104" s="148"/>
      <c r="F104" s="148"/>
      <c r="G104" s="148"/>
      <c r="H104" s="148"/>
      <c r="I104" s="148"/>
      <c r="J104" s="148"/>
      <c r="K104" s="148">
        <f>SUM(L105:M110)</f>
        <v>0</v>
      </c>
      <c r="L104" s="148"/>
      <c r="M104" s="148"/>
      <c r="N104" s="148">
        <f>SUM(O105:W108)</f>
        <v>281440.10403337295</v>
      </c>
      <c r="O104" s="148"/>
      <c r="P104" s="148"/>
      <c r="Q104" s="148"/>
      <c r="R104" s="148"/>
      <c r="S104" s="148"/>
      <c r="T104" s="148"/>
      <c r="U104" s="148"/>
      <c r="V104" s="148"/>
      <c r="W104" s="148"/>
      <c r="X104" s="148">
        <f>SUM(Y105:Y110)</f>
        <v>0</v>
      </c>
      <c r="Y104" s="148"/>
      <c r="Z104" s="178">
        <f>SUM(AA105:AA110)</f>
        <v>0</v>
      </c>
      <c r="AA104" s="148"/>
      <c r="AB104" s="178">
        <f>SUM(AC104:AC110)</f>
        <v>0</v>
      </c>
      <c r="AC104" s="148"/>
      <c r="AD104" s="178">
        <f>SUM(AE105:AE110)</f>
        <v>0</v>
      </c>
      <c r="AE104" s="148"/>
      <c r="AF104" s="178">
        <f>SUM(AG105:AG108)</f>
        <v>368139.71833635354</v>
      </c>
      <c r="AG104" s="148"/>
      <c r="AH104" s="178">
        <f>SUM(AI105:AL110)</f>
        <v>0</v>
      </c>
      <c r="AI104" s="148"/>
      <c r="AJ104" s="148"/>
      <c r="AK104" s="148"/>
      <c r="AL104" s="148"/>
      <c r="AM104" s="178">
        <f>SUM(AN105:AN110)</f>
        <v>0</v>
      </c>
      <c r="AN104" s="148"/>
      <c r="AO104" s="178">
        <f>SUM(AP105:AP110)</f>
        <v>0</v>
      </c>
      <c r="AP104" s="148"/>
      <c r="AQ104" s="178">
        <f>SUM(AR105:AR110)</f>
        <v>0</v>
      </c>
      <c r="AR104" s="148"/>
      <c r="AS104" s="178">
        <f>SUM(AT105:AT110)</f>
        <v>3694.0660225611005</v>
      </c>
      <c r="AT104" s="148"/>
      <c r="AU104" s="178">
        <f>SUM(AV105:AV110)</f>
        <v>0</v>
      </c>
      <c r="AV104" s="148"/>
      <c r="AW104" s="178">
        <f>SUM(AX105:AX110)</f>
        <v>0</v>
      </c>
      <c r="AX104" s="148"/>
      <c r="AY104" s="178">
        <f>SUM(AZ105:AZ110)</f>
        <v>0</v>
      </c>
      <c r="AZ104" s="148"/>
      <c r="BA104" s="149"/>
      <c r="BB104" s="150"/>
      <c r="BC104" s="150"/>
      <c r="BD104" s="150"/>
      <c r="BE104" s="150"/>
      <c r="BF104" s="150"/>
      <c r="BG104" s="149"/>
      <c r="BH104" s="149"/>
      <c r="BI104" s="150"/>
      <c r="BJ104" s="150"/>
      <c r="BK104" s="151"/>
      <c r="BL104" s="149"/>
    </row>
    <row r="105" spans="1:64">
      <c r="A105" s="139">
        <v>1</v>
      </c>
      <c r="B105" s="46" t="s">
        <v>0</v>
      </c>
      <c r="C105" s="154">
        <v>1</v>
      </c>
      <c r="D105" s="163"/>
      <c r="E105" s="42">
        <v>3715.4484278366117</v>
      </c>
      <c r="F105" s="42">
        <v>0</v>
      </c>
      <c r="G105" s="42">
        <v>6912.5638854115514</v>
      </c>
      <c r="H105" s="42">
        <v>0</v>
      </c>
      <c r="I105" s="170"/>
      <c r="J105" s="42">
        <v>936.56320611724254</v>
      </c>
      <c r="K105" s="170"/>
      <c r="L105" s="42">
        <v>0</v>
      </c>
      <c r="M105" s="42">
        <v>0</v>
      </c>
      <c r="N105" s="170"/>
      <c r="O105" s="42">
        <v>3102.1852327500592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170"/>
      <c r="Y105" s="42">
        <v>0</v>
      </c>
      <c r="Z105" s="170"/>
      <c r="AA105" s="42">
        <v>0</v>
      </c>
      <c r="AB105" s="170"/>
      <c r="AC105" s="42">
        <v>0</v>
      </c>
      <c r="AD105" s="170"/>
      <c r="AE105" s="42">
        <v>0</v>
      </c>
      <c r="AF105" s="170"/>
      <c r="AG105" s="42">
        <v>193946.74978607768</v>
      </c>
      <c r="AH105" s="170"/>
      <c r="AI105" s="42">
        <v>0</v>
      </c>
      <c r="AJ105" s="42">
        <v>0</v>
      </c>
      <c r="AK105" s="42">
        <v>0</v>
      </c>
      <c r="AL105" s="42">
        <v>0</v>
      </c>
      <c r="AM105" s="170"/>
      <c r="AN105" s="42">
        <v>0</v>
      </c>
      <c r="AO105" s="170"/>
      <c r="AP105" s="42">
        <v>0</v>
      </c>
      <c r="AQ105" s="170"/>
      <c r="AR105" s="42">
        <v>0</v>
      </c>
      <c r="AS105" s="170"/>
      <c r="AT105" s="42">
        <v>0</v>
      </c>
      <c r="AU105" s="170"/>
      <c r="AV105" s="42">
        <v>0</v>
      </c>
      <c r="AW105" s="170"/>
      <c r="AX105" s="42">
        <v>0</v>
      </c>
      <c r="AY105" s="170"/>
      <c r="AZ105" s="42">
        <v>0</v>
      </c>
      <c r="BA105" s="44">
        <f>SUM(E105:AZ105)</f>
        <v>208613.51053819314</v>
      </c>
      <c r="BB105" s="42">
        <v>1299094.7171116171</v>
      </c>
      <c r="BC105" s="42">
        <v>0</v>
      </c>
      <c r="BD105" s="42">
        <v>0</v>
      </c>
      <c r="BE105" s="42">
        <v>0</v>
      </c>
      <c r="BF105" s="42">
        <v>2440.6632075917687</v>
      </c>
      <c r="BG105" s="44">
        <f>SUM(BB105:BF105)</f>
        <v>1301535.3803192088</v>
      </c>
      <c r="BH105" s="44">
        <f>+BA105+BG105</f>
        <v>1510148.890857402</v>
      </c>
      <c r="BI105" s="42"/>
      <c r="BJ105" s="42"/>
      <c r="BK105" s="45">
        <f>+E160</f>
        <v>246233.29719781189</v>
      </c>
      <c r="BL105" s="44">
        <f>SUM(BI105:BK105)</f>
        <v>246233.29719781189</v>
      </c>
    </row>
    <row r="106" spans="1:64">
      <c r="A106" s="139">
        <v>2</v>
      </c>
      <c r="B106" s="46" t="s">
        <v>53</v>
      </c>
      <c r="C106" s="154">
        <v>2</v>
      </c>
      <c r="D106" s="163"/>
      <c r="E106" s="42">
        <v>0</v>
      </c>
      <c r="F106" s="42">
        <v>337.32206841175525</v>
      </c>
      <c r="G106" s="42">
        <v>0</v>
      </c>
      <c r="H106" s="42">
        <v>0</v>
      </c>
      <c r="I106" s="170"/>
      <c r="J106" s="42">
        <v>0</v>
      </c>
      <c r="K106" s="170"/>
      <c r="L106" s="42">
        <v>0</v>
      </c>
      <c r="M106" s="42">
        <v>0</v>
      </c>
      <c r="N106" s="170"/>
      <c r="O106" s="42">
        <v>870.06839845859156</v>
      </c>
      <c r="P106" s="42">
        <v>0</v>
      </c>
      <c r="Q106" s="42">
        <v>191521.42012350977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170"/>
      <c r="Y106" s="42">
        <v>0</v>
      </c>
      <c r="Z106" s="170"/>
      <c r="AA106" s="42">
        <v>0</v>
      </c>
      <c r="AB106" s="170"/>
      <c r="AC106" s="42">
        <v>0</v>
      </c>
      <c r="AD106" s="170"/>
      <c r="AE106" s="42">
        <v>0</v>
      </c>
      <c r="AF106" s="170"/>
      <c r="AG106" s="42">
        <v>16028.657007113852</v>
      </c>
      <c r="AH106" s="170"/>
      <c r="AI106" s="42">
        <v>0</v>
      </c>
      <c r="AJ106" s="42">
        <v>0</v>
      </c>
      <c r="AK106" s="42">
        <v>0</v>
      </c>
      <c r="AL106" s="42">
        <v>0</v>
      </c>
      <c r="AM106" s="170"/>
      <c r="AN106" s="42">
        <v>0</v>
      </c>
      <c r="AO106" s="170"/>
      <c r="AP106" s="42">
        <v>0</v>
      </c>
      <c r="AQ106" s="170"/>
      <c r="AR106" s="42">
        <v>0</v>
      </c>
      <c r="AS106" s="170"/>
      <c r="AT106" s="42">
        <v>377.48954805448795</v>
      </c>
      <c r="AU106" s="170"/>
      <c r="AV106" s="42">
        <v>0</v>
      </c>
      <c r="AW106" s="170"/>
      <c r="AX106" s="42">
        <v>0</v>
      </c>
      <c r="AY106" s="170"/>
      <c r="AZ106" s="42">
        <v>0</v>
      </c>
      <c r="BA106" s="44">
        <f>SUM(E106:AZ106)</f>
        <v>209134.95714554845</v>
      </c>
      <c r="BB106" s="42">
        <v>33704.906830174688</v>
      </c>
      <c r="BC106" s="42">
        <v>0</v>
      </c>
      <c r="BD106" s="42">
        <v>0</v>
      </c>
      <c r="BE106" s="42">
        <v>0</v>
      </c>
      <c r="BF106" s="42">
        <v>0</v>
      </c>
      <c r="BG106" s="44">
        <f t="shared" ref="BG106:BG152" si="18">SUM(BB106:BF106)</f>
        <v>33704.906830174688</v>
      </c>
      <c r="BH106" s="44">
        <f t="shared" ref="BH106:BH152" si="19">+BA106+BG106</f>
        <v>242839.86397572316</v>
      </c>
      <c r="BI106" s="42"/>
      <c r="BJ106" s="42"/>
      <c r="BK106" s="45">
        <f>+F160</f>
        <v>202714.28805196122</v>
      </c>
      <c r="BL106" s="44">
        <f t="shared" ref="BL106:BL152" si="20">SUM(BI106:BK106)</f>
        <v>202714.28805196122</v>
      </c>
    </row>
    <row r="107" spans="1:64">
      <c r="A107" s="139">
        <v>3</v>
      </c>
      <c r="B107" s="46" t="s">
        <v>54</v>
      </c>
      <c r="C107" s="154">
        <v>3</v>
      </c>
      <c r="D107" s="163"/>
      <c r="E107" s="42">
        <v>7391.5284596859619</v>
      </c>
      <c r="F107" s="42">
        <v>243.41733093871639</v>
      </c>
      <c r="G107" s="42">
        <v>3484.0097481810412</v>
      </c>
      <c r="H107" s="42">
        <v>0</v>
      </c>
      <c r="I107" s="170"/>
      <c r="J107" s="42">
        <v>141.85458447015972</v>
      </c>
      <c r="K107" s="170"/>
      <c r="L107" s="42">
        <v>0</v>
      </c>
      <c r="M107" s="42">
        <v>0</v>
      </c>
      <c r="N107" s="170"/>
      <c r="O107" s="42">
        <v>718.5424711752072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170"/>
      <c r="Y107" s="42">
        <v>0</v>
      </c>
      <c r="Z107" s="170"/>
      <c r="AA107" s="42">
        <v>0</v>
      </c>
      <c r="AB107" s="170"/>
      <c r="AC107" s="42">
        <v>0</v>
      </c>
      <c r="AD107" s="170"/>
      <c r="AE107" s="42">
        <v>0</v>
      </c>
      <c r="AF107" s="170"/>
      <c r="AG107" s="42">
        <v>158164.31154316204</v>
      </c>
      <c r="AH107" s="170"/>
      <c r="AI107" s="42">
        <v>0</v>
      </c>
      <c r="AJ107" s="42">
        <v>0</v>
      </c>
      <c r="AK107" s="42">
        <v>0</v>
      </c>
      <c r="AL107" s="42">
        <v>0</v>
      </c>
      <c r="AM107" s="170"/>
      <c r="AN107" s="42">
        <v>0</v>
      </c>
      <c r="AO107" s="170"/>
      <c r="AP107" s="42">
        <v>0</v>
      </c>
      <c r="AQ107" s="170"/>
      <c r="AR107" s="42">
        <v>0</v>
      </c>
      <c r="AS107" s="170"/>
      <c r="AT107" s="42">
        <v>3316.5764745066126</v>
      </c>
      <c r="AU107" s="170"/>
      <c r="AV107" s="42">
        <v>0</v>
      </c>
      <c r="AW107" s="170"/>
      <c r="AX107" s="42">
        <v>0</v>
      </c>
      <c r="AY107" s="170"/>
      <c r="AZ107" s="42">
        <v>0</v>
      </c>
      <c r="BA107" s="44">
        <f>SUM(E107:AZ107)</f>
        <v>173460.24061211973</v>
      </c>
      <c r="BB107" s="42">
        <v>986969.71831390483</v>
      </c>
      <c r="BC107" s="42">
        <v>0</v>
      </c>
      <c r="BD107" s="42">
        <v>0</v>
      </c>
      <c r="BE107" s="42">
        <v>141919.52280825144</v>
      </c>
      <c r="BF107" s="42">
        <v>1005239.7625784439</v>
      </c>
      <c r="BG107" s="44">
        <f t="shared" si="18"/>
        <v>2134129.0037006</v>
      </c>
      <c r="BH107" s="44">
        <f t="shared" si="19"/>
        <v>2307589.2443127199</v>
      </c>
      <c r="BI107" s="42"/>
      <c r="BJ107" s="42"/>
      <c r="BK107" s="45">
        <f>+G160</f>
        <v>1856342.6466858026</v>
      </c>
      <c r="BL107" s="44">
        <f t="shared" si="20"/>
        <v>1856342.6466858026</v>
      </c>
    </row>
    <row r="108" spans="1:64">
      <c r="A108" s="139">
        <v>4</v>
      </c>
      <c r="B108" s="46" t="s">
        <v>1</v>
      </c>
      <c r="C108" s="154">
        <v>4</v>
      </c>
      <c r="D108" s="163"/>
      <c r="E108" s="42">
        <v>640.02289033660281</v>
      </c>
      <c r="F108" s="42">
        <v>21.077191890029965</v>
      </c>
      <c r="G108" s="42">
        <v>6630.7419092520386</v>
      </c>
      <c r="H108" s="42">
        <v>98.112852649327664</v>
      </c>
      <c r="I108" s="170"/>
      <c r="J108" s="42">
        <v>1949.0800308249472</v>
      </c>
      <c r="K108" s="170"/>
      <c r="L108" s="42">
        <v>0</v>
      </c>
      <c r="M108" s="42">
        <v>0</v>
      </c>
      <c r="N108" s="170"/>
      <c r="O108" s="42">
        <v>604.32634336868296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84623.561464110666</v>
      </c>
      <c r="W108" s="42">
        <v>0</v>
      </c>
      <c r="X108" s="170"/>
      <c r="Y108" s="42">
        <v>0</v>
      </c>
      <c r="Z108" s="170"/>
      <c r="AA108" s="42">
        <v>0</v>
      </c>
      <c r="AB108" s="170"/>
      <c r="AC108" s="42">
        <v>0</v>
      </c>
      <c r="AD108" s="170"/>
      <c r="AE108" s="42">
        <v>0</v>
      </c>
      <c r="AF108" s="170"/>
      <c r="AG108" s="42">
        <v>0</v>
      </c>
      <c r="AH108" s="170"/>
      <c r="AI108" s="42">
        <v>0</v>
      </c>
      <c r="AJ108" s="42">
        <v>0</v>
      </c>
      <c r="AK108" s="42">
        <v>0</v>
      </c>
      <c r="AL108" s="42">
        <v>0</v>
      </c>
      <c r="AM108" s="170"/>
      <c r="AN108" s="42">
        <v>0</v>
      </c>
      <c r="AO108" s="170"/>
      <c r="AP108" s="42">
        <v>0</v>
      </c>
      <c r="AQ108" s="170"/>
      <c r="AR108" s="42">
        <v>0</v>
      </c>
      <c r="AS108" s="170"/>
      <c r="AT108" s="42">
        <v>0</v>
      </c>
      <c r="AU108" s="170"/>
      <c r="AV108" s="42">
        <v>0</v>
      </c>
      <c r="AW108" s="170"/>
      <c r="AX108" s="42">
        <v>0</v>
      </c>
      <c r="AY108" s="170"/>
      <c r="AZ108" s="42">
        <v>0</v>
      </c>
      <c r="BA108" s="44">
        <f>SUM(E108:AZ108)</f>
        <v>94566.922682432298</v>
      </c>
      <c r="BB108" s="42">
        <v>133845.10873700041</v>
      </c>
      <c r="BC108" s="42">
        <v>0</v>
      </c>
      <c r="BD108" s="42">
        <v>0</v>
      </c>
      <c r="BE108" s="42">
        <v>405.535152405318</v>
      </c>
      <c r="BF108" s="42">
        <v>722.95565488768625</v>
      </c>
      <c r="BG108" s="44">
        <f t="shared" si="18"/>
        <v>134973.59954429342</v>
      </c>
      <c r="BH108" s="44">
        <f t="shared" si="19"/>
        <v>229540.5222267257</v>
      </c>
      <c r="BI108" s="42"/>
      <c r="BJ108" s="42"/>
      <c r="BK108" s="45">
        <f>+H160</f>
        <v>48125.526093239198</v>
      </c>
      <c r="BL108" s="44">
        <f t="shared" si="20"/>
        <v>48125.526093239198</v>
      </c>
    </row>
    <row r="109" spans="1:64" s="152" customFormat="1">
      <c r="A109" s="170"/>
      <c r="B109" s="163"/>
      <c r="C109" s="163">
        <v>2</v>
      </c>
      <c r="D109" s="180">
        <f>SUM(E110:H110)</f>
        <v>0</v>
      </c>
      <c r="E109" s="170"/>
      <c r="F109" s="170"/>
      <c r="G109" s="170"/>
      <c r="H109" s="170"/>
      <c r="I109" s="179">
        <f>SUM(J110)</f>
        <v>7697.0121624359781</v>
      </c>
      <c r="J109" s="170"/>
      <c r="K109" s="179">
        <f>SUM(L110:M110)</f>
        <v>0</v>
      </c>
      <c r="L109" s="170"/>
      <c r="M109" s="170"/>
      <c r="N109" s="179">
        <f>SUM(O110:W110)</f>
        <v>1454.0007544520247</v>
      </c>
      <c r="O109" s="170"/>
      <c r="P109" s="170"/>
      <c r="Q109" s="170"/>
      <c r="R109" s="170"/>
      <c r="S109" s="170"/>
      <c r="T109" s="170"/>
      <c r="U109" s="170"/>
      <c r="V109" s="170"/>
      <c r="W109" s="170"/>
      <c r="X109" s="179">
        <f>SUM(Y110)</f>
        <v>0</v>
      </c>
      <c r="Y109" s="170"/>
      <c r="Z109" s="179">
        <f>SUM(AA110)</f>
        <v>0</v>
      </c>
      <c r="AA109" s="170"/>
      <c r="AB109" s="179">
        <f>SUM(AC110)</f>
        <v>0</v>
      </c>
      <c r="AC109" s="170"/>
      <c r="AD109" s="179">
        <f>SUM(AE110)</f>
        <v>0</v>
      </c>
      <c r="AE109" s="170"/>
      <c r="AF109" s="179">
        <f>SUM(AG110)</f>
        <v>70526.090831300957</v>
      </c>
      <c r="AG109" s="170"/>
      <c r="AH109" s="179">
        <f>SUM(AI110:AL110)</f>
        <v>0</v>
      </c>
      <c r="AI109" s="170"/>
      <c r="AJ109" s="170"/>
      <c r="AK109" s="170"/>
      <c r="AL109" s="170"/>
      <c r="AM109" s="179">
        <f>SUM(AN110)</f>
        <v>0</v>
      </c>
      <c r="AN109" s="170"/>
      <c r="AO109" s="179">
        <f>SUM(AP110)</f>
        <v>0</v>
      </c>
      <c r="AP109" s="170"/>
      <c r="AQ109" s="179">
        <f>SUM(AR110)</f>
        <v>0</v>
      </c>
      <c r="AR109" s="170"/>
      <c r="AS109" s="179">
        <f>SUM(AT110)</f>
        <v>0</v>
      </c>
      <c r="AT109" s="170"/>
      <c r="AU109" s="179">
        <f>SUM(AV110)</f>
        <v>0</v>
      </c>
      <c r="AV109" s="170"/>
      <c r="AW109" s="179">
        <f>SUM(AX110)</f>
        <v>0</v>
      </c>
      <c r="AX109" s="170"/>
      <c r="AY109" s="179">
        <f>SUM(AZ110)</f>
        <v>0</v>
      </c>
      <c r="AZ109" s="170"/>
      <c r="BA109" s="171"/>
      <c r="BB109" s="170"/>
      <c r="BC109" s="170"/>
      <c r="BD109" s="170"/>
      <c r="BE109" s="170"/>
      <c r="BF109" s="170"/>
      <c r="BG109" s="171"/>
      <c r="BH109" s="171"/>
      <c r="BI109" s="170"/>
      <c r="BJ109" s="170"/>
      <c r="BK109" s="177"/>
      <c r="BL109" s="171"/>
    </row>
    <row r="110" spans="1:64">
      <c r="A110" s="139">
        <v>5</v>
      </c>
      <c r="B110" s="46" t="s">
        <v>4</v>
      </c>
      <c r="C110" s="154">
        <v>5</v>
      </c>
      <c r="D110" s="163"/>
      <c r="E110" s="42">
        <v>0</v>
      </c>
      <c r="F110" s="42">
        <v>0</v>
      </c>
      <c r="G110" s="42">
        <v>0</v>
      </c>
      <c r="H110" s="42">
        <v>0</v>
      </c>
      <c r="I110" s="170"/>
      <c r="J110" s="42">
        <v>7697.0121624359781</v>
      </c>
      <c r="K110" s="170"/>
      <c r="L110" s="42">
        <v>0</v>
      </c>
      <c r="M110" s="42">
        <v>0</v>
      </c>
      <c r="N110" s="170"/>
      <c r="O110" s="42">
        <v>1454.0007544520247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170"/>
      <c r="Y110" s="42">
        <v>0</v>
      </c>
      <c r="Z110" s="170"/>
      <c r="AA110" s="42">
        <v>0</v>
      </c>
      <c r="AB110" s="170"/>
      <c r="AC110" s="42">
        <v>0</v>
      </c>
      <c r="AD110" s="170"/>
      <c r="AE110" s="42">
        <v>0</v>
      </c>
      <c r="AF110" s="170"/>
      <c r="AG110" s="42">
        <v>70526.090831300957</v>
      </c>
      <c r="AH110" s="170"/>
      <c r="AI110" s="42">
        <v>0</v>
      </c>
      <c r="AJ110" s="42">
        <v>0</v>
      </c>
      <c r="AK110" s="42">
        <v>0</v>
      </c>
      <c r="AL110" s="42">
        <v>0</v>
      </c>
      <c r="AM110" s="170"/>
      <c r="AN110" s="42">
        <v>0</v>
      </c>
      <c r="AO110" s="170"/>
      <c r="AP110" s="42">
        <v>0</v>
      </c>
      <c r="AQ110" s="170"/>
      <c r="AR110" s="42">
        <v>0</v>
      </c>
      <c r="AS110" s="170"/>
      <c r="AT110" s="42">
        <v>0</v>
      </c>
      <c r="AU110" s="170"/>
      <c r="AV110" s="42">
        <v>0</v>
      </c>
      <c r="AW110" s="170"/>
      <c r="AX110" s="42">
        <v>0</v>
      </c>
      <c r="AY110" s="170"/>
      <c r="AZ110" s="42">
        <v>0</v>
      </c>
      <c r="BA110" s="44">
        <f>SUM(E110:AZ110)</f>
        <v>79677.103748188965</v>
      </c>
      <c r="BB110" s="42">
        <v>198352.52760189021</v>
      </c>
      <c r="BC110" s="42">
        <v>0</v>
      </c>
      <c r="BD110" s="42">
        <v>0</v>
      </c>
      <c r="BE110" s="42">
        <v>0</v>
      </c>
      <c r="BF110" s="42">
        <v>2081528.7058730163</v>
      </c>
      <c r="BG110" s="44">
        <f t="shared" si="18"/>
        <v>2279881.2334749065</v>
      </c>
      <c r="BH110" s="44">
        <f t="shared" si="19"/>
        <v>2359558.3372230954</v>
      </c>
      <c r="BI110" s="42"/>
      <c r="BJ110" s="42"/>
      <c r="BK110" s="45">
        <f>+J160</f>
        <v>2595573.7665214073</v>
      </c>
      <c r="BL110" s="44">
        <f t="shared" si="20"/>
        <v>2595573.7665214073</v>
      </c>
    </row>
    <row r="111" spans="1:64" s="152" customFormat="1">
      <c r="A111" s="170"/>
      <c r="B111" s="163"/>
      <c r="C111" s="163">
        <v>3</v>
      </c>
      <c r="D111" s="163">
        <f>SUM(E112:H113)</f>
        <v>0</v>
      </c>
      <c r="E111" s="170"/>
      <c r="F111" s="170"/>
      <c r="G111" s="170"/>
      <c r="H111" s="170"/>
      <c r="I111" s="170">
        <f>SUM(J112:J113)</f>
        <v>0</v>
      </c>
      <c r="J111" s="170"/>
      <c r="K111" s="170">
        <f>SUM(L112:M113)</f>
        <v>0</v>
      </c>
      <c r="L111" s="170"/>
      <c r="M111" s="170"/>
      <c r="N111" s="170">
        <f>SUM(O112:W113)</f>
        <v>42576.112618748026</v>
      </c>
      <c r="O111" s="170"/>
      <c r="P111" s="170"/>
      <c r="Q111" s="170"/>
      <c r="R111" s="170"/>
      <c r="S111" s="170"/>
      <c r="T111" s="170"/>
      <c r="U111" s="170"/>
      <c r="V111" s="170"/>
      <c r="W111" s="170"/>
      <c r="X111" s="170">
        <f>SUM(Y112:Y113)</f>
        <v>48402.008483738107</v>
      </c>
      <c r="Y111" s="170"/>
      <c r="Z111" s="179">
        <f>SUM(AA112:AA113)</f>
        <v>0</v>
      </c>
      <c r="AA111" s="170"/>
      <c r="AB111" s="179">
        <f>SUM(AC112:AC113)</f>
        <v>207118.28354241705</v>
      </c>
      <c r="AC111" s="170"/>
      <c r="AD111" s="179">
        <f>SUM(AE112:AE113)</f>
        <v>0</v>
      </c>
      <c r="AE111" s="170"/>
      <c r="AF111" s="179">
        <f>SUM(AG112:AG113)</f>
        <v>0</v>
      </c>
      <c r="AG111" s="170"/>
      <c r="AH111" s="179">
        <f>SUM(AI112:AL113)</f>
        <v>0</v>
      </c>
      <c r="AI111" s="170"/>
      <c r="AJ111" s="170"/>
      <c r="AK111" s="170"/>
      <c r="AL111" s="170"/>
      <c r="AM111" s="179">
        <f>SUM(AN112:AN113)</f>
        <v>0</v>
      </c>
      <c r="AN111" s="170"/>
      <c r="AO111" s="179">
        <f>SUM(AP112:AP113)</f>
        <v>0</v>
      </c>
      <c r="AP111" s="170"/>
      <c r="AQ111" s="179">
        <f>SUM(AR112:AR113)</f>
        <v>0</v>
      </c>
      <c r="AR111" s="170"/>
      <c r="AS111" s="179">
        <f>SUM(AT112:AT113)</f>
        <v>0</v>
      </c>
      <c r="AT111" s="170"/>
      <c r="AU111" s="179">
        <f>SUM(AV112:AV113)</f>
        <v>0</v>
      </c>
      <c r="AV111" s="170"/>
      <c r="AW111" s="179">
        <f>SUM(AX112:AX113)</f>
        <v>0</v>
      </c>
      <c r="AX111" s="170"/>
      <c r="AY111" s="179">
        <f>SUM(AZ112:AZ113)</f>
        <v>0</v>
      </c>
      <c r="AZ111" s="170"/>
      <c r="BA111" s="171"/>
      <c r="BB111" s="170"/>
      <c r="BC111" s="170"/>
      <c r="BD111" s="170"/>
      <c r="BE111" s="170"/>
      <c r="BF111" s="170"/>
      <c r="BG111" s="171"/>
      <c r="BH111" s="171"/>
      <c r="BI111" s="170"/>
      <c r="BJ111" s="170"/>
      <c r="BK111" s="177"/>
      <c r="BL111" s="171"/>
    </row>
    <row r="112" spans="1:64">
      <c r="A112" s="139">
        <v>6</v>
      </c>
      <c r="B112" s="46" t="s">
        <v>55</v>
      </c>
      <c r="C112" s="154">
        <v>6</v>
      </c>
      <c r="D112" s="163">
        <f>SUM(L112:M113)</f>
        <v>0</v>
      </c>
      <c r="E112" s="42">
        <v>0</v>
      </c>
      <c r="F112" s="42">
        <v>0</v>
      </c>
      <c r="G112" s="42">
        <v>0</v>
      </c>
      <c r="H112" s="42">
        <v>0</v>
      </c>
      <c r="I112" s="170"/>
      <c r="J112" s="42">
        <v>0</v>
      </c>
      <c r="K112" s="170"/>
      <c r="L112" s="42">
        <v>0</v>
      </c>
      <c r="M112" s="42">
        <v>0</v>
      </c>
      <c r="N112" s="170"/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170"/>
      <c r="Y112" s="42">
        <v>48402.008483738107</v>
      </c>
      <c r="Z112" s="170"/>
      <c r="AA112" s="42">
        <v>0</v>
      </c>
      <c r="AB112" s="170"/>
      <c r="AC112" s="42">
        <v>0</v>
      </c>
      <c r="AD112" s="170"/>
      <c r="AE112" s="42">
        <v>0</v>
      </c>
      <c r="AF112" s="170"/>
      <c r="AG112" s="42">
        <v>0</v>
      </c>
      <c r="AH112" s="170"/>
      <c r="AI112" s="42">
        <v>0</v>
      </c>
      <c r="AJ112" s="42">
        <v>0</v>
      </c>
      <c r="AK112" s="42">
        <v>0</v>
      </c>
      <c r="AL112" s="42">
        <v>0</v>
      </c>
      <c r="AM112" s="170"/>
      <c r="AN112" s="42">
        <v>0</v>
      </c>
      <c r="AO112" s="170"/>
      <c r="AP112" s="42">
        <v>0</v>
      </c>
      <c r="AQ112" s="170"/>
      <c r="AR112" s="42">
        <v>0</v>
      </c>
      <c r="AS112" s="170"/>
      <c r="AT112" s="42">
        <v>0</v>
      </c>
      <c r="AU112" s="170"/>
      <c r="AV112" s="42">
        <v>0</v>
      </c>
      <c r="AW112" s="170"/>
      <c r="AX112" s="42">
        <v>0</v>
      </c>
      <c r="AY112" s="170"/>
      <c r="AZ112" s="42">
        <v>0</v>
      </c>
      <c r="BA112" s="44">
        <f>SUM(E112:AZ112)</f>
        <v>48402.008483738107</v>
      </c>
      <c r="BB112" s="42">
        <v>0</v>
      </c>
      <c r="BC112" s="42">
        <v>0</v>
      </c>
      <c r="BD112" s="42">
        <v>0</v>
      </c>
      <c r="BE112" s="42">
        <v>0</v>
      </c>
      <c r="BF112" s="42">
        <v>6979860.7713738261</v>
      </c>
      <c r="BG112" s="44">
        <f t="shared" si="18"/>
        <v>6979860.7713738261</v>
      </c>
      <c r="BH112" s="44">
        <f t="shared" si="19"/>
        <v>7028262.7798575638</v>
      </c>
      <c r="BI112" s="42"/>
      <c r="BJ112" s="42"/>
      <c r="BK112" s="45">
        <f>+L160</f>
        <v>7054286.7956011798</v>
      </c>
      <c r="BL112" s="44">
        <f t="shared" si="20"/>
        <v>7054286.7956011798</v>
      </c>
    </row>
    <row r="113" spans="1:64">
      <c r="A113" s="139">
        <v>7</v>
      </c>
      <c r="B113" s="46" t="s">
        <v>56</v>
      </c>
      <c r="C113" s="154">
        <v>7</v>
      </c>
      <c r="D113" s="163"/>
      <c r="E113" s="42">
        <v>0</v>
      </c>
      <c r="F113" s="42">
        <v>0</v>
      </c>
      <c r="G113" s="42">
        <v>0</v>
      </c>
      <c r="H113" s="42">
        <v>0</v>
      </c>
      <c r="I113" s="170"/>
      <c r="J113" s="42">
        <v>0</v>
      </c>
      <c r="K113" s="170"/>
      <c r="L113" s="42">
        <v>0</v>
      </c>
      <c r="M113" s="42">
        <v>0</v>
      </c>
      <c r="N113" s="170"/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42576.112618748026</v>
      </c>
      <c r="X113" s="170"/>
      <c r="Y113" s="42">
        <v>0</v>
      </c>
      <c r="Z113" s="170"/>
      <c r="AA113" s="42">
        <v>0</v>
      </c>
      <c r="AB113" s="170"/>
      <c r="AC113" s="42">
        <v>207118.28354241705</v>
      </c>
      <c r="AD113" s="170"/>
      <c r="AE113" s="42">
        <v>0</v>
      </c>
      <c r="AF113" s="170"/>
      <c r="AG113" s="42">
        <v>0</v>
      </c>
      <c r="AH113" s="170"/>
      <c r="AI113" s="42">
        <v>0</v>
      </c>
      <c r="AJ113" s="42">
        <v>0</v>
      </c>
      <c r="AK113" s="42">
        <v>0</v>
      </c>
      <c r="AL113" s="42">
        <v>0</v>
      </c>
      <c r="AM113" s="170"/>
      <c r="AN113" s="42">
        <v>0</v>
      </c>
      <c r="AO113" s="170"/>
      <c r="AP113" s="42">
        <v>0</v>
      </c>
      <c r="AQ113" s="170"/>
      <c r="AR113" s="42">
        <v>0</v>
      </c>
      <c r="AS113" s="170"/>
      <c r="AT113" s="42">
        <v>0</v>
      </c>
      <c r="AU113" s="170"/>
      <c r="AV113" s="42">
        <v>0</v>
      </c>
      <c r="AW113" s="170"/>
      <c r="AX113" s="42">
        <v>0</v>
      </c>
      <c r="AY113" s="170"/>
      <c r="AZ113" s="42">
        <v>0</v>
      </c>
      <c r="BA113" s="44">
        <f>SUM(E113:AZ113)</f>
        <v>249694.39616116509</v>
      </c>
      <c r="BB113" s="42">
        <v>22279.784569980813</v>
      </c>
      <c r="BC113" s="42">
        <v>0</v>
      </c>
      <c r="BD113" s="42">
        <v>0</v>
      </c>
      <c r="BE113" s="42">
        <v>70266.246072621987</v>
      </c>
      <c r="BF113" s="42">
        <v>927579.41580004245</v>
      </c>
      <c r="BG113" s="44">
        <f t="shared" si="18"/>
        <v>1020125.4464426453</v>
      </c>
      <c r="BH113" s="44">
        <f t="shared" si="19"/>
        <v>1269819.8426038104</v>
      </c>
      <c r="BI113" s="42"/>
      <c r="BJ113" s="42"/>
      <c r="BK113" s="45">
        <f>+M160</f>
        <v>1148482.4300111402</v>
      </c>
      <c r="BL113" s="44">
        <f t="shared" si="20"/>
        <v>1148482.4300111402</v>
      </c>
    </row>
    <row r="114" spans="1:64" s="152" customFormat="1">
      <c r="A114" s="170"/>
      <c r="B114" s="163"/>
      <c r="C114" s="163">
        <v>4</v>
      </c>
      <c r="D114" s="163">
        <f>SUM(E115:H123)</f>
        <v>810652.71551065322</v>
      </c>
      <c r="E114" s="170"/>
      <c r="F114" s="170"/>
      <c r="G114" s="170"/>
      <c r="H114" s="170"/>
      <c r="I114" s="170">
        <f>SUM(J115:J123)</f>
        <v>33052.527538142203</v>
      </c>
      <c r="J114" s="170"/>
      <c r="K114" s="170">
        <f>SUM(L115:M123)</f>
        <v>1024136.5842475115</v>
      </c>
      <c r="L114" s="170"/>
      <c r="M114" s="170"/>
      <c r="N114" s="170">
        <f>SUM(O115:W123)</f>
        <v>14568861.669964971</v>
      </c>
      <c r="O114" s="170"/>
      <c r="P114" s="170"/>
      <c r="Q114" s="170"/>
      <c r="R114" s="170"/>
      <c r="S114" s="170"/>
      <c r="T114" s="170"/>
      <c r="U114" s="170"/>
      <c r="V114" s="170"/>
      <c r="W114" s="170"/>
      <c r="X114" s="170">
        <f>SUM(Y115:Y123)</f>
        <v>91110.24886053722</v>
      </c>
      <c r="Y114" s="170"/>
      <c r="Z114" s="179">
        <f>SUM(AA115:AA123)</f>
        <v>6462.8768262743342</v>
      </c>
      <c r="AA114" s="170"/>
      <c r="AB114" s="179">
        <f>SUM(AC115:AC123)</f>
        <v>3401847.4740021634</v>
      </c>
      <c r="AC114" s="170"/>
      <c r="AD114" s="179">
        <f>SUM(AE115:AE123)</f>
        <v>381476.08408559044</v>
      </c>
      <c r="AE114" s="170"/>
      <c r="AF114" s="179">
        <f>SUM(AG115:AG123)</f>
        <v>488405.59874990286</v>
      </c>
      <c r="AG114" s="170"/>
      <c r="AH114" s="179">
        <f>SUM(AI115:AL123)</f>
        <v>1037863.9160411299</v>
      </c>
      <c r="AI114" s="170"/>
      <c r="AJ114" s="170"/>
      <c r="AK114" s="170"/>
      <c r="AL114" s="170"/>
      <c r="AM114" s="179">
        <f>SUM(AN115:AN123)</f>
        <v>18172.651028774406</v>
      </c>
      <c r="AN114" s="170"/>
      <c r="AO114" s="179">
        <f>SUM(AP115:AP123)</f>
        <v>104332.72339671431</v>
      </c>
      <c r="AP114" s="170"/>
      <c r="AQ114" s="179">
        <f>SUM(AR115:AR123)</f>
        <v>50349.759637623021</v>
      </c>
      <c r="AR114" s="170"/>
      <c r="AS114" s="179">
        <f>SUM(AT115:AT123)</f>
        <v>1582374.2256757063</v>
      </c>
      <c r="AT114" s="170"/>
      <c r="AU114" s="179">
        <f>SUM(AV115:AV123)</f>
        <v>27840.73435943828</v>
      </c>
      <c r="AV114" s="170"/>
      <c r="AW114" s="179">
        <f>SUM(AX115:AX123)</f>
        <v>5941.4063717738454</v>
      </c>
      <c r="AX114" s="170"/>
      <c r="AY114" s="179">
        <f>SUM(AZ115:AZ123)</f>
        <v>109845.54085016332</v>
      </c>
      <c r="AZ114" s="170"/>
      <c r="BA114" s="171"/>
      <c r="BB114" s="170"/>
      <c r="BC114" s="170"/>
      <c r="BD114" s="170"/>
      <c r="BE114" s="170"/>
      <c r="BF114" s="170"/>
      <c r="BG114" s="171"/>
      <c r="BH114" s="171"/>
      <c r="BI114" s="170"/>
      <c r="BJ114" s="170"/>
      <c r="BK114" s="177"/>
      <c r="BL114" s="171"/>
    </row>
    <row r="115" spans="1:64">
      <c r="A115" s="139">
        <v>8</v>
      </c>
      <c r="B115" s="46" t="s">
        <v>57</v>
      </c>
      <c r="C115" s="154">
        <v>8</v>
      </c>
      <c r="D115" s="163"/>
      <c r="E115" s="42">
        <v>0</v>
      </c>
      <c r="F115" s="42">
        <v>0</v>
      </c>
      <c r="G115" s="42">
        <v>739356.35283096437</v>
      </c>
      <c r="H115" s="42">
        <v>1.33465826678051</v>
      </c>
      <c r="I115" s="170"/>
      <c r="J115" s="42">
        <v>346.52078689653956</v>
      </c>
      <c r="K115" s="170"/>
      <c r="L115" s="42">
        <v>0</v>
      </c>
      <c r="M115" s="42">
        <v>0</v>
      </c>
      <c r="N115" s="170"/>
      <c r="O115" s="42">
        <v>26299.342237158773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170"/>
      <c r="Y115" s="42">
        <v>0</v>
      </c>
      <c r="Z115" s="170"/>
      <c r="AA115" s="42">
        <v>0</v>
      </c>
      <c r="AB115" s="170"/>
      <c r="AC115" s="42">
        <v>0</v>
      </c>
      <c r="AD115" s="170"/>
      <c r="AE115" s="42">
        <v>0</v>
      </c>
      <c r="AF115" s="170"/>
      <c r="AG115" s="42">
        <v>3617.6515408067808</v>
      </c>
      <c r="AH115" s="170"/>
      <c r="AI115" s="42">
        <v>0</v>
      </c>
      <c r="AJ115" s="42">
        <v>0</v>
      </c>
      <c r="AK115" s="42">
        <v>0</v>
      </c>
      <c r="AL115" s="42">
        <v>0</v>
      </c>
      <c r="AM115" s="170"/>
      <c r="AN115" s="42">
        <v>0</v>
      </c>
      <c r="AO115" s="170"/>
      <c r="AP115" s="42">
        <v>0</v>
      </c>
      <c r="AQ115" s="170"/>
      <c r="AR115" s="42">
        <v>0</v>
      </c>
      <c r="AS115" s="170"/>
      <c r="AT115" s="42">
        <v>440601.73660471989</v>
      </c>
      <c r="AU115" s="170"/>
      <c r="AV115" s="42">
        <v>2449.4721105220001</v>
      </c>
      <c r="AW115" s="170"/>
      <c r="AX115" s="42">
        <v>0</v>
      </c>
      <c r="AY115" s="170"/>
      <c r="AZ115" s="42">
        <v>0</v>
      </c>
      <c r="BA115" s="44">
        <f t="shared" ref="BA115:BA123" si="21">SUM(E115:AZ115)</f>
        <v>1212672.410769335</v>
      </c>
      <c r="BB115" s="42">
        <v>927704.46291721123</v>
      </c>
      <c r="BC115" s="42">
        <v>0</v>
      </c>
      <c r="BD115" s="42">
        <v>0</v>
      </c>
      <c r="BE115" s="42">
        <v>-59994.855083762945</v>
      </c>
      <c r="BF115" s="42">
        <v>12658.713747413822</v>
      </c>
      <c r="BG115" s="44">
        <f t="shared" si="18"/>
        <v>880368.32158086216</v>
      </c>
      <c r="BH115" s="44">
        <f t="shared" si="19"/>
        <v>2093040.7323501972</v>
      </c>
      <c r="BI115" s="42"/>
      <c r="BJ115" s="42"/>
      <c r="BK115" s="45">
        <f>+O160</f>
        <v>204737.70862864645</v>
      </c>
      <c r="BL115" s="44">
        <f t="shared" si="20"/>
        <v>204737.70862864645</v>
      </c>
    </row>
    <row r="116" spans="1:64">
      <c r="A116" s="139">
        <v>9</v>
      </c>
      <c r="B116" s="46" t="s">
        <v>58</v>
      </c>
      <c r="C116" s="154">
        <v>9</v>
      </c>
      <c r="D116" s="163"/>
      <c r="E116" s="42">
        <v>0</v>
      </c>
      <c r="F116" s="42">
        <v>0</v>
      </c>
      <c r="G116" s="42">
        <v>0</v>
      </c>
      <c r="H116" s="42">
        <v>0</v>
      </c>
      <c r="I116" s="170"/>
      <c r="J116" s="42">
        <v>0</v>
      </c>
      <c r="K116" s="170"/>
      <c r="L116" s="42">
        <v>0</v>
      </c>
      <c r="M116" s="42">
        <v>0</v>
      </c>
      <c r="N116" s="170"/>
      <c r="O116" s="42">
        <v>0</v>
      </c>
      <c r="P116" s="42">
        <v>251635.04830985732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203224.57900907582</v>
      </c>
      <c r="W116" s="42">
        <v>21685.12743549189</v>
      </c>
      <c r="X116" s="170"/>
      <c r="Y116" s="42">
        <v>0</v>
      </c>
      <c r="Z116" s="170"/>
      <c r="AA116" s="42">
        <v>0</v>
      </c>
      <c r="AB116" s="170"/>
      <c r="AC116" s="42">
        <v>0</v>
      </c>
      <c r="AD116" s="170"/>
      <c r="AE116" s="42">
        <v>0</v>
      </c>
      <c r="AF116" s="170"/>
      <c r="AG116" s="42">
        <v>0</v>
      </c>
      <c r="AH116" s="170"/>
      <c r="AI116" s="42">
        <v>0</v>
      </c>
      <c r="AJ116" s="42">
        <v>0</v>
      </c>
      <c r="AK116" s="42">
        <v>0</v>
      </c>
      <c r="AL116" s="42">
        <v>0</v>
      </c>
      <c r="AM116" s="170"/>
      <c r="AN116" s="42">
        <v>0</v>
      </c>
      <c r="AO116" s="170"/>
      <c r="AP116" s="42">
        <v>0</v>
      </c>
      <c r="AQ116" s="170"/>
      <c r="AR116" s="42">
        <v>0</v>
      </c>
      <c r="AS116" s="170"/>
      <c r="AT116" s="42">
        <v>44788.846727904624</v>
      </c>
      <c r="AU116" s="170"/>
      <c r="AV116" s="42">
        <v>0</v>
      </c>
      <c r="AW116" s="170"/>
      <c r="AX116" s="42">
        <v>0</v>
      </c>
      <c r="AY116" s="170"/>
      <c r="AZ116" s="42">
        <v>0</v>
      </c>
      <c r="BA116" s="44">
        <f t="shared" si="21"/>
        <v>521333.60148232966</v>
      </c>
      <c r="BB116" s="42">
        <v>1564431.3497568402</v>
      </c>
      <c r="BC116" s="42">
        <v>0</v>
      </c>
      <c r="BD116" s="42">
        <v>83101.16782141685</v>
      </c>
      <c r="BE116" s="42">
        <v>692903.00024530245</v>
      </c>
      <c r="BF116" s="42">
        <v>458215.63233327144</v>
      </c>
      <c r="BG116" s="44">
        <f t="shared" si="18"/>
        <v>2798651.1501568304</v>
      </c>
      <c r="BH116" s="44">
        <f t="shared" si="19"/>
        <v>3319984.7516391603</v>
      </c>
      <c r="BI116" s="42"/>
      <c r="BJ116" s="42"/>
      <c r="BK116" s="45">
        <f>+P160</f>
        <v>1663205.1417526407</v>
      </c>
      <c r="BL116" s="44">
        <f t="shared" si="20"/>
        <v>1663205.1417526407</v>
      </c>
    </row>
    <row r="117" spans="1:64">
      <c r="A117" s="139">
        <v>10</v>
      </c>
      <c r="B117" s="46" t="s">
        <v>59</v>
      </c>
      <c r="C117" s="154">
        <v>10</v>
      </c>
      <c r="D117" s="163"/>
      <c r="E117" s="42">
        <v>4.0792268967132044</v>
      </c>
      <c r="F117" s="42">
        <v>70.844302723046951</v>
      </c>
      <c r="G117" s="42">
        <v>136.45676368908121</v>
      </c>
      <c r="H117" s="42">
        <v>2.7670976666091547</v>
      </c>
      <c r="I117" s="170"/>
      <c r="J117" s="42">
        <v>600.011779754347</v>
      </c>
      <c r="K117" s="170"/>
      <c r="L117" s="42">
        <v>0</v>
      </c>
      <c r="M117" s="42">
        <v>0</v>
      </c>
      <c r="N117" s="170"/>
      <c r="O117" s="42">
        <v>0</v>
      </c>
      <c r="P117" s="42">
        <v>82830.035574689988</v>
      </c>
      <c r="Q117" s="42">
        <v>1520209.0305068048</v>
      </c>
      <c r="R117" s="42">
        <v>49786.4193159309</v>
      </c>
      <c r="S117" s="42">
        <v>420303.40337994002</v>
      </c>
      <c r="T117" s="42">
        <v>149126.05808266436</v>
      </c>
      <c r="U117" s="42">
        <v>102055.13175823681</v>
      </c>
      <c r="V117" s="42">
        <v>675487.54747779539</v>
      </c>
      <c r="W117" s="42">
        <v>10811.709109868329</v>
      </c>
      <c r="X117" s="170"/>
      <c r="Y117" s="42">
        <v>0</v>
      </c>
      <c r="Z117" s="170"/>
      <c r="AA117" s="42">
        <v>0</v>
      </c>
      <c r="AB117" s="170"/>
      <c r="AC117" s="42">
        <v>0</v>
      </c>
      <c r="AD117" s="170"/>
      <c r="AE117" s="42">
        <v>0</v>
      </c>
      <c r="AF117" s="170"/>
      <c r="AG117" s="42">
        <v>29.061101733291252</v>
      </c>
      <c r="AH117" s="170"/>
      <c r="AI117" s="42">
        <v>1471.5297806481299</v>
      </c>
      <c r="AJ117" s="42">
        <v>2720.6123939941904</v>
      </c>
      <c r="AK117" s="42">
        <v>9041.5522918538081</v>
      </c>
      <c r="AL117" s="42">
        <v>0</v>
      </c>
      <c r="AM117" s="170"/>
      <c r="AN117" s="42">
        <v>0</v>
      </c>
      <c r="AO117" s="170"/>
      <c r="AP117" s="42">
        <v>0</v>
      </c>
      <c r="AQ117" s="170"/>
      <c r="AR117" s="42">
        <v>0</v>
      </c>
      <c r="AS117" s="170"/>
      <c r="AT117" s="42">
        <v>30102.479703013301</v>
      </c>
      <c r="AU117" s="170"/>
      <c r="AV117" s="42">
        <v>0</v>
      </c>
      <c r="AW117" s="170"/>
      <c r="AX117" s="42">
        <v>0</v>
      </c>
      <c r="AY117" s="170"/>
      <c r="AZ117" s="42">
        <v>0</v>
      </c>
      <c r="BA117" s="44">
        <f t="shared" si="21"/>
        <v>3054788.7296479032</v>
      </c>
      <c r="BB117" s="42">
        <v>1162133.012294546</v>
      </c>
      <c r="BC117" s="42">
        <v>0</v>
      </c>
      <c r="BD117" s="42">
        <v>55852.101592121857</v>
      </c>
      <c r="BE117" s="42">
        <v>-2908224.3036847482</v>
      </c>
      <c r="BF117" s="42">
        <v>3759679.9245436369</v>
      </c>
      <c r="BG117" s="44">
        <f t="shared" si="18"/>
        <v>2069440.7347455565</v>
      </c>
      <c r="BH117" s="44">
        <f t="shared" si="19"/>
        <v>5124229.4643934593</v>
      </c>
      <c r="BI117" s="42"/>
      <c r="BJ117" s="42"/>
      <c r="BK117" s="45">
        <f>+Q160</f>
        <v>7918376.8964827703</v>
      </c>
      <c r="BL117" s="44">
        <f t="shared" si="20"/>
        <v>7918376.8964827703</v>
      </c>
    </row>
    <row r="118" spans="1:64">
      <c r="A118" s="139">
        <v>11</v>
      </c>
      <c r="B118" s="46" t="s">
        <v>60</v>
      </c>
      <c r="C118" s="154">
        <v>11</v>
      </c>
      <c r="D118" s="163"/>
      <c r="E118" s="42">
        <v>0</v>
      </c>
      <c r="F118" s="42">
        <v>0</v>
      </c>
      <c r="G118" s="42">
        <v>0</v>
      </c>
      <c r="H118" s="42">
        <v>0</v>
      </c>
      <c r="I118" s="170"/>
      <c r="J118" s="42">
        <v>0</v>
      </c>
      <c r="K118" s="170"/>
      <c r="L118" s="42">
        <v>693432.40328296728</v>
      </c>
      <c r="M118" s="42">
        <v>51469.865072203771</v>
      </c>
      <c r="N118" s="170"/>
      <c r="O118" s="42">
        <v>0</v>
      </c>
      <c r="P118" s="42">
        <v>0</v>
      </c>
      <c r="Q118" s="42">
        <v>0</v>
      </c>
      <c r="R118" s="42">
        <v>86141.142646122433</v>
      </c>
      <c r="S118" s="42">
        <v>256842.81220710595</v>
      </c>
      <c r="T118" s="42">
        <v>0</v>
      </c>
      <c r="U118" s="42">
        <v>596289.55711425247</v>
      </c>
      <c r="V118" s="42">
        <v>387550.76594234596</v>
      </c>
      <c r="W118" s="42">
        <v>19193.710192975577</v>
      </c>
      <c r="X118" s="170"/>
      <c r="Y118" s="42">
        <v>0</v>
      </c>
      <c r="Z118" s="170"/>
      <c r="AA118" s="42">
        <v>0</v>
      </c>
      <c r="AB118" s="170"/>
      <c r="AC118" s="42">
        <v>2858209.7171313073</v>
      </c>
      <c r="AD118" s="170"/>
      <c r="AE118" s="42">
        <v>2173.7463829581461</v>
      </c>
      <c r="AF118" s="170"/>
      <c r="AG118" s="42">
        <v>33842.947697311356</v>
      </c>
      <c r="AH118" s="170"/>
      <c r="AI118" s="42">
        <v>0</v>
      </c>
      <c r="AJ118" s="42">
        <v>168.68213247772584</v>
      </c>
      <c r="AK118" s="42">
        <v>3612.3346866904985</v>
      </c>
      <c r="AL118" s="42">
        <v>29098.847995559056</v>
      </c>
      <c r="AM118" s="170"/>
      <c r="AN118" s="42">
        <v>0</v>
      </c>
      <c r="AO118" s="170"/>
      <c r="AP118" s="42">
        <v>0</v>
      </c>
      <c r="AQ118" s="170"/>
      <c r="AR118" s="42">
        <v>0</v>
      </c>
      <c r="AS118" s="170"/>
      <c r="AT118" s="42">
        <v>0</v>
      </c>
      <c r="AU118" s="170"/>
      <c r="AV118" s="42">
        <v>0</v>
      </c>
      <c r="AW118" s="170"/>
      <c r="AX118" s="42">
        <v>0</v>
      </c>
      <c r="AY118" s="170"/>
      <c r="AZ118" s="42">
        <v>52494.453586211835</v>
      </c>
      <c r="BA118" s="44">
        <f t="shared" si="21"/>
        <v>5070520.9860704895</v>
      </c>
      <c r="BB118" s="42">
        <v>2223170.8823066824</v>
      </c>
      <c r="BC118" s="42">
        <v>0</v>
      </c>
      <c r="BD118" s="42">
        <v>277649.96929219633</v>
      </c>
      <c r="BE118" s="42">
        <v>-6270774.4029859593</v>
      </c>
      <c r="BF118" s="42">
        <v>1955033.554130272</v>
      </c>
      <c r="BG118" s="44">
        <f t="shared" si="18"/>
        <v>-1814919.9972568084</v>
      </c>
      <c r="BH118" s="44">
        <f t="shared" si="19"/>
        <v>3255600.9888136811</v>
      </c>
      <c r="BI118" s="42"/>
      <c r="BJ118" s="42"/>
      <c r="BK118" s="45">
        <f>+R160</f>
        <v>813873.67860926385</v>
      </c>
      <c r="BL118" s="44">
        <f t="shared" si="20"/>
        <v>813873.67860926385</v>
      </c>
    </row>
    <row r="119" spans="1:64">
      <c r="A119" s="139">
        <v>12</v>
      </c>
      <c r="B119" s="46" t="s">
        <v>61</v>
      </c>
      <c r="C119" s="154">
        <v>12</v>
      </c>
      <c r="D119" s="163"/>
      <c r="E119" s="42">
        <v>0</v>
      </c>
      <c r="F119" s="42">
        <v>0</v>
      </c>
      <c r="G119" s="42">
        <v>0</v>
      </c>
      <c r="H119" s="42">
        <v>0</v>
      </c>
      <c r="I119" s="170"/>
      <c r="J119" s="42">
        <v>0</v>
      </c>
      <c r="K119" s="170"/>
      <c r="L119" s="42">
        <v>0</v>
      </c>
      <c r="M119" s="42">
        <v>0</v>
      </c>
      <c r="N119" s="170"/>
      <c r="O119" s="42">
        <v>0</v>
      </c>
      <c r="P119" s="42">
        <v>0</v>
      </c>
      <c r="Q119" s="42">
        <v>0</v>
      </c>
      <c r="R119" s="42">
        <v>0</v>
      </c>
      <c r="S119" s="42">
        <v>796846.8982994617</v>
      </c>
      <c r="T119" s="42">
        <v>0</v>
      </c>
      <c r="U119" s="42">
        <v>181130.94913284591</v>
      </c>
      <c r="V119" s="42">
        <v>0</v>
      </c>
      <c r="W119" s="42">
        <v>0</v>
      </c>
      <c r="X119" s="170"/>
      <c r="Y119" s="42">
        <v>0</v>
      </c>
      <c r="Z119" s="170"/>
      <c r="AA119" s="42">
        <v>0</v>
      </c>
      <c r="AB119" s="170"/>
      <c r="AC119" s="42">
        <v>0</v>
      </c>
      <c r="AD119" s="170"/>
      <c r="AE119" s="42">
        <v>1444.4163419391223</v>
      </c>
      <c r="AF119" s="170"/>
      <c r="AG119" s="42">
        <v>0</v>
      </c>
      <c r="AH119" s="170"/>
      <c r="AI119" s="42">
        <v>0</v>
      </c>
      <c r="AJ119" s="42">
        <v>0</v>
      </c>
      <c r="AK119" s="42">
        <v>0</v>
      </c>
      <c r="AL119" s="42">
        <v>0</v>
      </c>
      <c r="AM119" s="170"/>
      <c r="AN119" s="42">
        <v>351.76333822243174</v>
      </c>
      <c r="AO119" s="170"/>
      <c r="AP119" s="42">
        <v>0</v>
      </c>
      <c r="AQ119" s="170"/>
      <c r="AR119" s="42">
        <v>0</v>
      </c>
      <c r="AS119" s="170"/>
      <c r="AT119" s="42">
        <v>0</v>
      </c>
      <c r="AU119" s="170"/>
      <c r="AV119" s="42">
        <v>2574.0954094443568</v>
      </c>
      <c r="AW119" s="170"/>
      <c r="AX119" s="42">
        <v>353.88650179106838</v>
      </c>
      <c r="AY119" s="170"/>
      <c r="AZ119" s="42">
        <v>0</v>
      </c>
      <c r="BA119" s="44">
        <f t="shared" si="21"/>
        <v>982702.00902370457</v>
      </c>
      <c r="BB119" s="42">
        <v>2220866.0430162405</v>
      </c>
      <c r="BC119" s="42">
        <v>478082.60406258417</v>
      </c>
      <c r="BD119" s="42">
        <v>17296148.888978478</v>
      </c>
      <c r="BE119" s="42">
        <v>-30694217.567089207</v>
      </c>
      <c r="BF119" s="42">
        <v>12096382.649715625</v>
      </c>
      <c r="BG119" s="44">
        <f t="shared" si="18"/>
        <v>1397262.6186837181</v>
      </c>
      <c r="BH119" s="44">
        <f t="shared" si="19"/>
        <v>2379964.6277074227</v>
      </c>
      <c r="BI119" s="42"/>
      <c r="BJ119" s="42"/>
      <c r="BK119" s="45">
        <f>+S160</f>
        <v>5754357.3074863832</v>
      </c>
      <c r="BL119" s="44">
        <f t="shared" si="20"/>
        <v>5754357.3074863832</v>
      </c>
    </row>
    <row r="120" spans="1:64">
      <c r="A120" s="139">
        <v>13</v>
      </c>
      <c r="B120" s="46" t="s">
        <v>62</v>
      </c>
      <c r="C120" s="154">
        <v>13</v>
      </c>
      <c r="D120" s="163"/>
      <c r="E120" s="42">
        <v>0</v>
      </c>
      <c r="F120" s="42">
        <v>0</v>
      </c>
      <c r="G120" s="42">
        <v>0</v>
      </c>
      <c r="H120" s="42">
        <v>0</v>
      </c>
      <c r="I120" s="170"/>
      <c r="J120" s="42">
        <v>0</v>
      </c>
      <c r="K120" s="170"/>
      <c r="L120" s="42">
        <v>0</v>
      </c>
      <c r="M120" s="42">
        <v>263.66282009487696</v>
      </c>
      <c r="N120" s="170"/>
      <c r="O120" s="42">
        <v>0</v>
      </c>
      <c r="P120" s="42">
        <v>13261.897749626984</v>
      </c>
      <c r="Q120" s="42">
        <v>72617.145122655405</v>
      </c>
      <c r="R120" s="42">
        <v>0</v>
      </c>
      <c r="S120" s="42">
        <v>0</v>
      </c>
      <c r="T120" s="42">
        <v>1005520.5352519196</v>
      </c>
      <c r="U120" s="42">
        <v>61728.531582190168</v>
      </c>
      <c r="V120" s="42">
        <v>0</v>
      </c>
      <c r="W120" s="42">
        <v>19174.589421570981</v>
      </c>
      <c r="X120" s="170"/>
      <c r="Y120" s="42">
        <v>1436.8538575863411</v>
      </c>
      <c r="Z120" s="170"/>
      <c r="AA120" s="42">
        <v>168.46019577846207</v>
      </c>
      <c r="AB120" s="170"/>
      <c r="AC120" s="42">
        <v>0</v>
      </c>
      <c r="AD120" s="170"/>
      <c r="AE120" s="42">
        <v>67959.296682166343</v>
      </c>
      <c r="AF120" s="170"/>
      <c r="AG120" s="42">
        <v>8568.5152231194297</v>
      </c>
      <c r="AH120" s="170"/>
      <c r="AI120" s="42">
        <v>0</v>
      </c>
      <c r="AJ120" s="42">
        <v>0</v>
      </c>
      <c r="AK120" s="42">
        <v>0</v>
      </c>
      <c r="AL120" s="42">
        <v>1717.9841927807702</v>
      </c>
      <c r="AM120" s="170"/>
      <c r="AN120" s="42">
        <v>2796.8908530637814</v>
      </c>
      <c r="AO120" s="170"/>
      <c r="AP120" s="42">
        <v>19960.237955007422</v>
      </c>
      <c r="AQ120" s="170"/>
      <c r="AR120" s="42">
        <v>1012.74647948444</v>
      </c>
      <c r="AS120" s="170"/>
      <c r="AT120" s="42">
        <v>514308.74634917179</v>
      </c>
      <c r="AU120" s="170"/>
      <c r="AV120" s="42">
        <v>4334.83997012498</v>
      </c>
      <c r="AW120" s="170"/>
      <c r="AX120" s="42">
        <v>1559.3085345737411</v>
      </c>
      <c r="AY120" s="170"/>
      <c r="AZ120" s="42">
        <v>0</v>
      </c>
      <c r="BA120" s="44">
        <f t="shared" si="21"/>
        <v>1796390.2422409153</v>
      </c>
      <c r="BB120" s="42">
        <v>722835.06048428197</v>
      </c>
      <c r="BC120" s="42">
        <v>0</v>
      </c>
      <c r="BD120" s="42">
        <v>1082924.8030040229</v>
      </c>
      <c r="BE120" s="42">
        <v>-371979.15283931699</v>
      </c>
      <c r="BF120" s="42">
        <v>106902.28691870366</v>
      </c>
      <c r="BG120" s="44">
        <f t="shared" si="18"/>
        <v>1540682.9975676916</v>
      </c>
      <c r="BH120" s="44">
        <f t="shared" si="19"/>
        <v>3337073.2398086069</v>
      </c>
      <c r="BI120" s="42"/>
      <c r="BJ120" s="42"/>
      <c r="BK120" s="45">
        <f>+T160</f>
        <v>5863242.8627916696</v>
      </c>
      <c r="BL120" s="44">
        <f t="shared" si="20"/>
        <v>5863242.8627916696</v>
      </c>
    </row>
    <row r="121" spans="1:64">
      <c r="A121" s="139">
        <v>14</v>
      </c>
      <c r="B121" s="46" t="s">
        <v>63</v>
      </c>
      <c r="C121" s="154">
        <v>14</v>
      </c>
      <c r="D121" s="163"/>
      <c r="E121" s="42">
        <v>0</v>
      </c>
      <c r="F121" s="42">
        <v>0</v>
      </c>
      <c r="G121" s="42">
        <v>0</v>
      </c>
      <c r="H121" s="42">
        <v>0</v>
      </c>
      <c r="I121" s="170"/>
      <c r="J121" s="42">
        <v>0</v>
      </c>
      <c r="K121" s="170"/>
      <c r="L121" s="42">
        <v>0</v>
      </c>
      <c r="M121" s="42">
        <v>0</v>
      </c>
      <c r="N121" s="170"/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186373.75952872456</v>
      </c>
      <c r="V121" s="42">
        <v>0</v>
      </c>
      <c r="W121" s="42">
        <v>0</v>
      </c>
      <c r="X121" s="170"/>
      <c r="Y121" s="42">
        <v>0</v>
      </c>
      <c r="Z121" s="170"/>
      <c r="AA121" s="42">
        <v>0</v>
      </c>
      <c r="AB121" s="170"/>
      <c r="AC121" s="42">
        <v>0</v>
      </c>
      <c r="AD121" s="170"/>
      <c r="AE121" s="42">
        <v>0</v>
      </c>
      <c r="AF121" s="170"/>
      <c r="AG121" s="42">
        <v>0</v>
      </c>
      <c r="AH121" s="170"/>
      <c r="AI121" s="42">
        <v>0</v>
      </c>
      <c r="AJ121" s="42">
        <v>0</v>
      </c>
      <c r="AK121" s="42">
        <v>0</v>
      </c>
      <c r="AL121" s="42">
        <v>0</v>
      </c>
      <c r="AM121" s="170"/>
      <c r="AN121" s="42">
        <v>0</v>
      </c>
      <c r="AO121" s="170"/>
      <c r="AP121" s="42">
        <v>0</v>
      </c>
      <c r="AQ121" s="170"/>
      <c r="AR121" s="42">
        <v>0</v>
      </c>
      <c r="AS121" s="170"/>
      <c r="AT121" s="42">
        <v>0</v>
      </c>
      <c r="AU121" s="170"/>
      <c r="AV121" s="42">
        <v>0</v>
      </c>
      <c r="AW121" s="170"/>
      <c r="AX121" s="42">
        <v>0</v>
      </c>
      <c r="AY121" s="170"/>
      <c r="AZ121" s="42">
        <v>0</v>
      </c>
      <c r="BA121" s="44">
        <f t="shared" si="21"/>
        <v>186373.75952872456</v>
      </c>
      <c r="BB121" s="42">
        <v>183413.63040915175</v>
      </c>
      <c r="BC121" s="42">
        <v>0</v>
      </c>
      <c r="BD121" s="42">
        <v>1401879.7210312979</v>
      </c>
      <c r="BE121" s="42">
        <v>-1359286.5334902797</v>
      </c>
      <c r="BF121" s="42">
        <v>7580518.8349976167</v>
      </c>
      <c r="BG121" s="44">
        <f t="shared" si="18"/>
        <v>7806525.6529477872</v>
      </c>
      <c r="BH121" s="44">
        <f t="shared" si="19"/>
        <v>7992899.4124765117</v>
      </c>
      <c r="BI121" s="42"/>
      <c r="BJ121" s="42"/>
      <c r="BK121" s="45">
        <f>+U160</f>
        <v>9120579.0058566127</v>
      </c>
      <c r="BL121" s="44">
        <f t="shared" si="20"/>
        <v>9120579.0058566127</v>
      </c>
    </row>
    <row r="122" spans="1:64">
      <c r="A122" s="139">
        <v>15</v>
      </c>
      <c r="B122" s="46" t="s">
        <v>64</v>
      </c>
      <c r="C122" s="154">
        <v>15</v>
      </c>
      <c r="D122" s="163"/>
      <c r="E122" s="42">
        <v>0</v>
      </c>
      <c r="F122" s="42">
        <v>0</v>
      </c>
      <c r="G122" s="42">
        <v>0</v>
      </c>
      <c r="H122" s="42">
        <v>0</v>
      </c>
      <c r="I122" s="170"/>
      <c r="J122" s="42">
        <v>0</v>
      </c>
      <c r="K122" s="170"/>
      <c r="L122" s="42">
        <v>0</v>
      </c>
      <c r="M122" s="42">
        <v>0</v>
      </c>
      <c r="N122" s="170"/>
      <c r="O122" s="42">
        <v>0</v>
      </c>
      <c r="P122" s="42">
        <v>0</v>
      </c>
      <c r="Q122" s="42">
        <v>0</v>
      </c>
      <c r="R122" s="42">
        <v>0</v>
      </c>
      <c r="S122" s="42">
        <v>92753.725550766831</v>
      </c>
      <c r="T122" s="42">
        <v>0</v>
      </c>
      <c r="U122" s="42">
        <v>39776.176491511542</v>
      </c>
      <c r="V122" s="42">
        <v>4061918.908629037</v>
      </c>
      <c r="W122" s="42">
        <v>7480.6954519042529</v>
      </c>
      <c r="X122" s="170"/>
      <c r="Y122" s="42">
        <v>0</v>
      </c>
      <c r="Z122" s="170"/>
      <c r="AA122" s="42">
        <v>0</v>
      </c>
      <c r="AB122" s="170"/>
      <c r="AC122" s="42">
        <v>133807.74856451777</v>
      </c>
      <c r="AD122" s="170"/>
      <c r="AE122" s="42">
        <v>0</v>
      </c>
      <c r="AF122" s="170"/>
      <c r="AG122" s="42">
        <v>0</v>
      </c>
      <c r="AH122" s="170"/>
      <c r="AI122" s="42">
        <v>0</v>
      </c>
      <c r="AJ122" s="42">
        <v>0</v>
      </c>
      <c r="AK122" s="42">
        <v>0</v>
      </c>
      <c r="AL122" s="42">
        <v>0</v>
      </c>
      <c r="AM122" s="170"/>
      <c r="AN122" s="42">
        <v>0</v>
      </c>
      <c r="AO122" s="170"/>
      <c r="AP122" s="42">
        <v>0</v>
      </c>
      <c r="AQ122" s="170"/>
      <c r="AR122" s="42">
        <v>0</v>
      </c>
      <c r="AS122" s="170"/>
      <c r="AT122" s="42">
        <v>0</v>
      </c>
      <c r="AU122" s="170"/>
      <c r="AV122" s="42">
        <v>0</v>
      </c>
      <c r="AW122" s="170"/>
      <c r="AX122" s="42">
        <v>0</v>
      </c>
      <c r="AY122" s="170"/>
      <c r="AZ122" s="42">
        <v>35017.025298508546</v>
      </c>
      <c r="BA122" s="44">
        <f t="shared" si="21"/>
        <v>4370754.2799862465</v>
      </c>
      <c r="BB122" s="42">
        <v>1440188.1885055448</v>
      </c>
      <c r="BC122" s="42">
        <v>152532.72736339024</v>
      </c>
      <c r="BD122" s="42">
        <v>942375.96996720554</v>
      </c>
      <c r="BE122" s="42">
        <v>-2712557.6193759325</v>
      </c>
      <c r="BF122" s="42">
        <v>24416799.26913454</v>
      </c>
      <c r="BG122" s="44">
        <f t="shared" si="18"/>
        <v>24239338.535594746</v>
      </c>
      <c r="BH122" s="44">
        <f t="shared" si="19"/>
        <v>28610092.815580994</v>
      </c>
      <c r="BI122" s="42"/>
      <c r="BJ122" s="42"/>
      <c r="BK122" s="45">
        <f>+V160</f>
        <v>30256960.663205363</v>
      </c>
      <c r="BL122" s="44">
        <f t="shared" si="20"/>
        <v>30256960.663205363</v>
      </c>
    </row>
    <row r="123" spans="1:64">
      <c r="A123" s="139">
        <v>16</v>
      </c>
      <c r="B123" s="46" t="s">
        <v>65</v>
      </c>
      <c r="C123" s="154">
        <v>16</v>
      </c>
      <c r="D123" s="163"/>
      <c r="E123" s="42">
        <v>19720.316989340688</v>
      </c>
      <c r="F123" s="42">
        <v>3466.2477230647687</v>
      </c>
      <c r="G123" s="42">
        <v>44998.566818605294</v>
      </c>
      <c r="H123" s="42">
        <v>2895.7490994358345</v>
      </c>
      <c r="I123" s="170"/>
      <c r="J123" s="42">
        <v>32105.994971491316</v>
      </c>
      <c r="K123" s="170"/>
      <c r="L123" s="42">
        <v>144852.61884534333</v>
      </c>
      <c r="M123" s="42">
        <v>134118.03422690218</v>
      </c>
      <c r="N123" s="170"/>
      <c r="O123" s="42">
        <v>22327.189714345226</v>
      </c>
      <c r="P123" s="42">
        <v>178967.73064217143</v>
      </c>
      <c r="Q123" s="42">
        <v>914269.64181925438</v>
      </c>
      <c r="R123" s="42">
        <v>28411.116910990346</v>
      </c>
      <c r="S123" s="42">
        <v>271415.22980755236</v>
      </c>
      <c r="T123" s="42">
        <v>257567.78728008058</v>
      </c>
      <c r="U123" s="42">
        <v>383947.68381168845</v>
      </c>
      <c r="V123" s="42">
        <v>670824.05803359766</v>
      </c>
      <c r="W123" s="42">
        <v>443075.99943275878</v>
      </c>
      <c r="X123" s="170"/>
      <c r="Y123" s="42">
        <v>89673.395002950885</v>
      </c>
      <c r="Z123" s="170"/>
      <c r="AA123" s="42">
        <v>6294.4166304958726</v>
      </c>
      <c r="AB123" s="170"/>
      <c r="AC123" s="42">
        <v>409830.00830633863</v>
      </c>
      <c r="AD123" s="170"/>
      <c r="AE123" s="42">
        <v>309898.62467852683</v>
      </c>
      <c r="AF123" s="170"/>
      <c r="AG123" s="42">
        <v>442347.42318693199</v>
      </c>
      <c r="AH123" s="170"/>
      <c r="AI123" s="42">
        <v>185654.72061936188</v>
      </c>
      <c r="AJ123" s="42">
        <v>191935.85505888882</v>
      </c>
      <c r="AK123" s="42">
        <v>486412.90435505327</v>
      </c>
      <c r="AL123" s="42">
        <v>126028.89253382168</v>
      </c>
      <c r="AM123" s="170"/>
      <c r="AN123" s="42">
        <v>15023.996837488194</v>
      </c>
      <c r="AO123" s="170"/>
      <c r="AP123" s="42">
        <v>84372.485441706885</v>
      </c>
      <c r="AQ123" s="170"/>
      <c r="AR123" s="42">
        <v>49337.013158138579</v>
      </c>
      <c r="AS123" s="170"/>
      <c r="AT123" s="42">
        <v>552572.41629089683</v>
      </c>
      <c r="AU123" s="170"/>
      <c r="AV123" s="42">
        <v>18482.326869346944</v>
      </c>
      <c r="AW123" s="170"/>
      <c r="AX123" s="42">
        <v>4028.2113354090357</v>
      </c>
      <c r="AY123" s="170"/>
      <c r="AZ123" s="42">
        <v>22334.061965442932</v>
      </c>
      <c r="BA123" s="44">
        <f t="shared" si="21"/>
        <v>6547190.7183974227</v>
      </c>
      <c r="BB123" s="42">
        <v>2123370.7102083173</v>
      </c>
      <c r="BC123" s="42">
        <v>0</v>
      </c>
      <c r="BD123" s="42">
        <v>1025242.1407195255</v>
      </c>
      <c r="BE123" s="42">
        <v>-4068469.7211242048</v>
      </c>
      <c r="BF123" s="42">
        <v>2727863.4194098008</v>
      </c>
      <c r="BG123" s="44">
        <f t="shared" si="18"/>
        <v>1808006.5492134388</v>
      </c>
      <c r="BH123" s="44">
        <f t="shared" si="19"/>
        <v>8355197.267610861</v>
      </c>
      <c r="BI123" s="42"/>
      <c r="BJ123" s="42"/>
      <c r="BK123" s="45">
        <f>+W160</f>
        <v>2186302.9728146251</v>
      </c>
      <c r="BL123" s="44">
        <f t="shared" si="20"/>
        <v>2186302.9728146251</v>
      </c>
    </row>
    <row r="124" spans="1:64" s="152" customFormat="1">
      <c r="A124" s="170"/>
      <c r="B124" s="163"/>
      <c r="C124" s="163">
        <v>5</v>
      </c>
      <c r="D124" s="163">
        <f>SUM(E125:H125)</f>
        <v>0</v>
      </c>
      <c r="E124" s="170"/>
      <c r="F124" s="170"/>
      <c r="G124" s="170"/>
      <c r="H124" s="170"/>
      <c r="I124" s="170">
        <f>SUM(J125)</f>
        <v>0</v>
      </c>
      <c r="J124" s="170"/>
      <c r="K124" s="170">
        <f>SUM(L125:M125)</f>
        <v>35952.634151678569</v>
      </c>
      <c r="L124" s="170"/>
      <c r="M124" s="170"/>
      <c r="N124" s="170">
        <f>SUM(O125:W125)</f>
        <v>203634.68274937535</v>
      </c>
      <c r="O124" s="170"/>
      <c r="P124" s="170"/>
      <c r="Q124" s="170"/>
      <c r="R124" s="170"/>
      <c r="S124" s="170"/>
      <c r="T124" s="170"/>
      <c r="U124" s="170"/>
      <c r="V124" s="170"/>
      <c r="W124" s="170"/>
      <c r="X124" s="170">
        <f>SUM(Y125)</f>
        <v>21320.507053543992</v>
      </c>
      <c r="Y124" s="170"/>
      <c r="Z124" s="179">
        <f>SUM(AA125)</f>
        <v>153.82371200605095</v>
      </c>
      <c r="AA124" s="170"/>
      <c r="AB124" s="179">
        <f>SUM(AC125)</f>
        <v>1312.2304857988711</v>
      </c>
      <c r="AC124" s="170"/>
      <c r="AD124" s="179">
        <f>SUM(AE125)</f>
        <v>17978.942616652963</v>
      </c>
      <c r="AE124" s="170"/>
      <c r="AF124" s="179">
        <f>SUM(AG125)</f>
        <v>7094.2768053126956</v>
      </c>
      <c r="AG124" s="170"/>
      <c r="AH124" s="179">
        <f>SUM(AI125:AL125)</f>
        <v>5304.6645887252016</v>
      </c>
      <c r="AI124" s="170"/>
      <c r="AJ124" s="170"/>
      <c r="AK124" s="170"/>
      <c r="AL124" s="170"/>
      <c r="AM124" s="179">
        <f>SUM(AN125)</f>
        <v>3731.2493897447735</v>
      </c>
      <c r="AN124" s="170"/>
      <c r="AO124" s="179">
        <f>SUM(AP125)</f>
        <v>406.54292722015288</v>
      </c>
      <c r="AP124" s="170"/>
      <c r="AQ124" s="179">
        <f>SUM(AR125)</f>
        <v>12948.228908540883</v>
      </c>
      <c r="AR124" s="170"/>
      <c r="AS124" s="179">
        <f>SUM(AT125)</f>
        <v>201.50853627265525</v>
      </c>
      <c r="AT124" s="170"/>
      <c r="AU124" s="179">
        <f>SUM(AV125)</f>
        <v>2271.1786494974945</v>
      </c>
      <c r="AV124" s="170"/>
      <c r="AW124" s="179">
        <f>SUM(AX125)</f>
        <v>1482.3587385858732</v>
      </c>
      <c r="AX124" s="170"/>
      <c r="AY124" s="179">
        <f>SUM(AZ125)</f>
        <v>5136.7544373188457</v>
      </c>
      <c r="AZ124" s="170"/>
      <c r="BA124" s="171"/>
      <c r="BB124" s="170"/>
      <c r="BC124" s="170"/>
      <c r="BD124" s="170"/>
      <c r="BE124" s="170"/>
      <c r="BF124" s="170"/>
      <c r="BG124" s="171"/>
      <c r="BH124" s="171"/>
      <c r="BI124" s="170"/>
      <c r="BJ124" s="170"/>
      <c r="BK124" s="177"/>
      <c r="BL124" s="171"/>
    </row>
    <row r="125" spans="1:64">
      <c r="A125" s="139">
        <v>17</v>
      </c>
      <c r="B125" s="46" t="s">
        <v>66</v>
      </c>
      <c r="C125" s="154">
        <v>17</v>
      </c>
      <c r="D125" s="163"/>
      <c r="E125" s="42">
        <v>0</v>
      </c>
      <c r="F125" s="42">
        <v>0</v>
      </c>
      <c r="G125" s="42">
        <v>0</v>
      </c>
      <c r="H125" s="42">
        <v>0</v>
      </c>
      <c r="I125" s="170"/>
      <c r="J125" s="42">
        <v>0</v>
      </c>
      <c r="K125" s="170"/>
      <c r="L125" s="42">
        <v>21359.478783216666</v>
      </c>
      <c r="M125" s="42">
        <v>14593.155368461901</v>
      </c>
      <c r="N125" s="170"/>
      <c r="O125" s="42">
        <v>1232.2121521378938</v>
      </c>
      <c r="P125" s="42">
        <v>1918.4955246478005</v>
      </c>
      <c r="Q125" s="42">
        <v>14646.645946843568</v>
      </c>
      <c r="R125" s="42">
        <v>2297.3749209184816</v>
      </c>
      <c r="S125" s="42">
        <v>809.12174660402889</v>
      </c>
      <c r="T125" s="42">
        <v>94737.990388040242</v>
      </c>
      <c r="U125" s="42">
        <v>26846.323150015789</v>
      </c>
      <c r="V125" s="42">
        <v>54223.244734725915</v>
      </c>
      <c r="W125" s="42">
        <v>6923.2741854416408</v>
      </c>
      <c r="X125" s="170"/>
      <c r="Y125" s="42">
        <v>21320.507053543992</v>
      </c>
      <c r="Z125" s="170"/>
      <c r="AA125" s="42">
        <v>153.82371200605095</v>
      </c>
      <c r="AB125" s="170"/>
      <c r="AC125" s="42">
        <v>1312.2304857988711</v>
      </c>
      <c r="AD125" s="170"/>
      <c r="AE125" s="42">
        <v>17978.942616652963</v>
      </c>
      <c r="AF125" s="170"/>
      <c r="AG125" s="42">
        <v>7094.2768053126956</v>
      </c>
      <c r="AH125" s="170"/>
      <c r="AI125" s="42">
        <v>87.973820014773978</v>
      </c>
      <c r="AJ125" s="42">
        <v>941.04161700607222</v>
      </c>
      <c r="AK125" s="42">
        <v>3811.6893766224225</v>
      </c>
      <c r="AL125" s="42">
        <v>463.95977508193317</v>
      </c>
      <c r="AM125" s="170"/>
      <c r="AN125" s="42">
        <v>3731.2493897447735</v>
      </c>
      <c r="AO125" s="170"/>
      <c r="AP125" s="42">
        <v>406.54292722015288</v>
      </c>
      <c r="AQ125" s="170"/>
      <c r="AR125" s="42">
        <v>12948.228908540883</v>
      </c>
      <c r="AS125" s="170"/>
      <c r="AT125" s="42">
        <v>201.50853627265525</v>
      </c>
      <c r="AU125" s="170"/>
      <c r="AV125" s="42">
        <v>2271.1786494974945</v>
      </c>
      <c r="AW125" s="170"/>
      <c r="AX125" s="42">
        <v>1482.3587385858732</v>
      </c>
      <c r="AY125" s="170"/>
      <c r="AZ125" s="42">
        <v>5136.7544373188457</v>
      </c>
      <c r="BA125" s="44">
        <f>SUM(E125:AZ125)</f>
        <v>318929.5837502745</v>
      </c>
      <c r="BB125" s="42">
        <v>94119.818508429715</v>
      </c>
      <c r="BC125" s="42">
        <v>0</v>
      </c>
      <c r="BD125" s="42">
        <v>0</v>
      </c>
      <c r="BE125" s="42">
        <v>169.98856362965131</v>
      </c>
      <c r="BF125" s="42">
        <v>0</v>
      </c>
      <c r="BG125" s="44">
        <f t="shared" si="18"/>
        <v>94289.807072059368</v>
      </c>
      <c r="BH125" s="44">
        <f t="shared" si="19"/>
        <v>413219.39082233387</v>
      </c>
      <c r="BI125" s="42"/>
      <c r="BJ125" s="42"/>
      <c r="BK125" s="45">
        <f>+Y160</f>
        <v>676359.81382208853</v>
      </c>
      <c r="BL125" s="44">
        <f t="shared" si="20"/>
        <v>676359.81382208853</v>
      </c>
    </row>
    <row r="126" spans="1:64" s="152" customFormat="1">
      <c r="A126" s="170"/>
      <c r="B126" s="163"/>
      <c r="C126" s="163">
        <v>6</v>
      </c>
      <c r="D126" s="163">
        <f>SUM(E127:H127)</f>
        <v>630.42385871914405</v>
      </c>
      <c r="E126" s="170"/>
      <c r="F126" s="170"/>
      <c r="G126" s="170"/>
      <c r="H126" s="170"/>
      <c r="I126" s="170">
        <f>SUM(J127)</f>
        <v>0</v>
      </c>
      <c r="J126" s="170"/>
      <c r="K126" s="170">
        <f>SUM(L127:M127)</f>
        <v>0</v>
      </c>
      <c r="L126" s="170"/>
      <c r="M126" s="170"/>
      <c r="N126" s="170">
        <f>SUM(O127:W127)</f>
        <v>808.5728158992805</v>
      </c>
      <c r="O126" s="170"/>
      <c r="P126" s="170"/>
      <c r="Q126" s="170"/>
      <c r="R126" s="170"/>
      <c r="S126" s="170"/>
      <c r="T126" s="170"/>
      <c r="U126" s="170"/>
      <c r="V126" s="170"/>
      <c r="W126" s="170"/>
      <c r="X126" s="170">
        <f>SUM(Y127)</f>
        <v>0</v>
      </c>
      <c r="Y126" s="170"/>
      <c r="Z126" s="179">
        <f>SUM(AA127)</f>
        <v>0</v>
      </c>
      <c r="AA126" s="170"/>
      <c r="AB126" s="179">
        <f>SUM(AC127)</f>
        <v>0</v>
      </c>
      <c r="AC126" s="170"/>
      <c r="AD126" s="179">
        <f>SUM(AE127)</f>
        <v>0</v>
      </c>
      <c r="AE126" s="170"/>
      <c r="AF126" s="179">
        <f>SUM(AG127)</f>
        <v>8422.1649457657659</v>
      </c>
      <c r="AG126" s="170"/>
      <c r="AH126" s="179">
        <f>SUM(AI127:AL127)</f>
        <v>386.13008895314704</v>
      </c>
      <c r="AI126" s="170"/>
      <c r="AJ126" s="170"/>
      <c r="AK126" s="170"/>
      <c r="AL126" s="170"/>
      <c r="AM126" s="179">
        <f>SUM(AN127)</f>
        <v>0</v>
      </c>
      <c r="AN126" s="170"/>
      <c r="AO126" s="179">
        <f>SUM(AP127)</f>
        <v>0</v>
      </c>
      <c r="AP126" s="170"/>
      <c r="AQ126" s="179">
        <f>SUM(AR127)</f>
        <v>0</v>
      </c>
      <c r="AR126" s="170"/>
      <c r="AS126" s="179">
        <f>SUM(AT127)</f>
        <v>91.947960321114465</v>
      </c>
      <c r="AT126" s="170"/>
      <c r="AU126" s="179">
        <f>SUM(AV127)</f>
        <v>1.7695715255003734</v>
      </c>
      <c r="AV126" s="170"/>
      <c r="AW126" s="179">
        <f>SUM(AX127)</f>
        <v>238.32048202722882</v>
      </c>
      <c r="AX126" s="170"/>
      <c r="AY126" s="179">
        <f>SUM(AZ127)</f>
        <v>239.3744317787488</v>
      </c>
      <c r="AZ126" s="170"/>
      <c r="BA126" s="171"/>
      <c r="BB126" s="170"/>
      <c r="BC126" s="170"/>
      <c r="BD126" s="170"/>
      <c r="BE126" s="170"/>
      <c r="BF126" s="170"/>
      <c r="BG126" s="171"/>
      <c r="BH126" s="171"/>
      <c r="BI126" s="170"/>
      <c r="BJ126" s="170"/>
      <c r="BK126" s="177"/>
      <c r="BL126" s="171"/>
    </row>
    <row r="127" spans="1:64">
      <c r="A127" s="139">
        <v>18</v>
      </c>
      <c r="B127" s="46" t="s">
        <v>7</v>
      </c>
      <c r="C127" s="154">
        <v>18</v>
      </c>
      <c r="D127" s="163"/>
      <c r="E127" s="42">
        <v>530.99879043054966</v>
      </c>
      <c r="F127" s="42">
        <v>7.4731630343901587</v>
      </c>
      <c r="G127" s="42">
        <v>91.951905254204192</v>
      </c>
      <c r="H127" s="42">
        <v>0</v>
      </c>
      <c r="I127" s="170"/>
      <c r="J127" s="42">
        <v>0</v>
      </c>
      <c r="K127" s="170"/>
      <c r="L127" s="42">
        <v>0</v>
      </c>
      <c r="M127" s="42">
        <v>0</v>
      </c>
      <c r="N127" s="170"/>
      <c r="O127" s="42">
        <v>808.5728158992805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170"/>
      <c r="Y127" s="42">
        <v>0</v>
      </c>
      <c r="Z127" s="170"/>
      <c r="AA127" s="42">
        <v>0</v>
      </c>
      <c r="AB127" s="170"/>
      <c r="AC127" s="42">
        <v>0</v>
      </c>
      <c r="AD127" s="170"/>
      <c r="AE127" s="42">
        <v>0</v>
      </c>
      <c r="AF127" s="170"/>
      <c r="AG127" s="42">
        <v>8422.1649457657659</v>
      </c>
      <c r="AH127" s="170"/>
      <c r="AI127" s="42">
        <v>0</v>
      </c>
      <c r="AJ127" s="42">
        <v>0</v>
      </c>
      <c r="AK127" s="42">
        <v>0</v>
      </c>
      <c r="AL127" s="42">
        <v>386.13008895314704</v>
      </c>
      <c r="AM127" s="170"/>
      <c r="AN127" s="42">
        <v>0</v>
      </c>
      <c r="AO127" s="170"/>
      <c r="AP127" s="42">
        <v>0</v>
      </c>
      <c r="AQ127" s="170"/>
      <c r="AR127" s="42">
        <v>0</v>
      </c>
      <c r="AS127" s="170"/>
      <c r="AT127" s="42">
        <v>91.947960321114465</v>
      </c>
      <c r="AU127" s="170"/>
      <c r="AV127" s="42">
        <v>1.7695715255003734</v>
      </c>
      <c r="AW127" s="170"/>
      <c r="AX127" s="42">
        <v>238.32048202722882</v>
      </c>
      <c r="AY127" s="170"/>
      <c r="AZ127" s="42">
        <v>239.3744317787488</v>
      </c>
      <c r="BA127" s="44">
        <f>SUM(E127:AZ127)</f>
        <v>10818.704154989931</v>
      </c>
      <c r="BB127" s="42">
        <v>19937.545593293511</v>
      </c>
      <c r="BC127" s="42">
        <v>0</v>
      </c>
      <c r="BD127" s="42">
        <v>0</v>
      </c>
      <c r="BE127" s="42">
        <v>419.3570727051781</v>
      </c>
      <c r="BF127" s="42">
        <v>0</v>
      </c>
      <c r="BG127" s="44">
        <f t="shared" si="18"/>
        <v>20356.902665998688</v>
      </c>
      <c r="BH127" s="44">
        <f t="shared" si="19"/>
        <v>31175.606820988622</v>
      </c>
      <c r="BI127" s="42"/>
      <c r="BJ127" s="42"/>
      <c r="BK127" s="45">
        <f>+AA160</f>
        <v>56409.649561796672</v>
      </c>
      <c r="BL127" s="44">
        <f t="shared" si="20"/>
        <v>56409.649561796672</v>
      </c>
    </row>
    <row r="128" spans="1:64" s="152" customFormat="1">
      <c r="A128" s="170"/>
      <c r="B128" s="163"/>
      <c r="C128" s="163">
        <v>7</v>
      </c>
      <c r="D128" s="180">
        <f>SUM(E129:H129)</f>
        <v>1220.9049518776212</v>
      </c>
      <c r="E128" s="170"/>
      <c r="F128" s="170"/>
      <c r="G128" s="170"/>
      <c r="H128" s="170"/>
      <c r="I128" s="170">
        <f>SUM(J129)</f>
        <v>0</v>
      </c>
      <c r="J128" s="170"/>
      <c r="K128" s="179">
        <f>SUM(L129:M129)</f>
        <v>0</v>
      </c>
      <c r="L128" s="170"/>
      <c r="M128" s="170"/>
      <c r="N128" s="179">
        <f>SUM(O129:W129)</f>
        <v>0</v>
      </c>
      <c r="O128" s="170"/>
      <c r="P128" s="170"/>
      <c r="Q128" s="170"/>
      <c r="R128" s="170"/>
      <c r="S128" s="170"/>
      <c r="T128" s="170"/>
      <c r="U128" s="170"/>
      <c r="V128" s="170"/>
      <c r="W128" s="170"/>
      <c r="X128" s="179">
        <f>SUM(Y129)</f>
        <v>0</v>
      </c>
      <c r="Y128" s="170"/>
      <c r="Z128" s="179">
        <f>SUM(AA129)</f>
        <v>0</v>
      </c>
      <c r="AA128" s="170"/>
      <c r="AB128" s="179">
        <f>SUM(AC129)</f>
        <v>9175.0336176498422</v>
      </c>
      <c r="AC128" s="170"/>
      <c r="AD128" s="179">
        <f>SUM(AE129)</f>
        <v>0</v>
      </c>
      <c r="AE128" s="170"/>
      <c r="AF128" s="179">
        <f>SUM(AG129)</f>
        <v>0</v>
      </c>
      <c r="AG128" s="170"/>
      <c r="AH128" s="179">
        <f>SUM(AI129:AL129)</f>
        <v>0</v>
      </c>
      <c r="AI128" s="170"/>
      <c r="AJ128" s="170"/>
      <c r="AK128" s="170"/>
      <c r="AL128" s="170"/>
      <c r="AM128" s="179">
        <f>SUM(AN129)</f>
        <v>0</v>
      </c>
      <c r="AN128" s="170"/>
      <c r="AO128" s="179">
        <f>SUM(AP129)</f>
        <v>0</v>
      </c>
      <c r="AP128" s="170"/>
      <c r="AQ128" s="179">
        <f>SUM(AR129)</f>
        <v>0</v>
      </c>
      <c r="AR128" s="170"/>
      <c r="AS128" s="179">
        <f>SUM(AT129)</f>
        <v>0</v>
      </c>
      <c r="AT128" s="170"/>
      <c r="AU128" s="179">
        <f>SUM(AV129)</f>
        <v>0</v>
      </c>
      <c r="AV128" s="170"/>
      <c r="AW128" s="179">
        <f>SUM(AX129)</f>
        <v>0</v>
      </c>
      <c r="AX128" s="170"/>
      <c r="AY128" s="179">
        <f>SUM(AZ129)</f>
        <v>0</v>
      </c>
      <c r="AZ128" s="170"/>
      <c r="BA128" s="171"/>
      <c r="BB128" s="170"/>
      <c r="BC128" s="170"/>
      <c r="BD128" s="170"/>
      <c r="BE128" s="170"/>
      <c r="BF128" s="170"/>
      <c r="BG128" s="171"/>
      <c r="BH128" s="171"/>
      <c r="BI128" s="170"/>
      <c r="BJ128" s="170"/>
      <c r="BK128" s="177"/>
      <c r="BL128" s="171"/>
    </row>
    <row r="129" spans="1:64">
      <c r="A129" s="139">
        <v>19</v>
      </c>
      <c r="B129" s="46" t="s">
        <v>67</v>
      </c>
      <c r="C129" s="154">
        <v>19</v>
      </c>
      <c r="D129" s="163"/>
      <c r="E129" s="42">
        <v>231.5023359481811</v>
      </c>
      <c r="F129" s="42">
        <v>26.870793493290744</v>
      </c>
      <c r="G129" s="42">
        <v>962.53182243614935</v>
      </c>
      <c r="H129" s="42">
        <v>0</v>
      </c>
      <c r="I129" s="170"/>
      <c r="J129" s="42">
        <v>0</v>
      </c>
      <c r="K129" s="170"/>
      <c r="L129" s="42">
        <v>0</v>
      </c>
      <c r="M129" s="42">
        <v>0</v>
      </c>
      <c r="N129" s="170"/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170"/>
      <c r="Y129" s="42">
        <v>0</v>
      </c>
      <c r="Z129" s="170"/>
      <c r="AA129" s="42">
        <v>0</v>
      </c>
      <c r="AB129" s="170"/>
      <c r="AC129" s="42">
        <v>9175.0336176498422</v>
      </c>
      <c r="AD129" s="170"/>
      <c r="AE129" s="42">
        <v>0</v>
      </c>
      <c r="AF129" s="170"/>
      <c r="AG129" s="42">
        <v>0</v>
      </c>
      <c r="AH129" s="170"/>
      <c r="AI129" s="42">
        <v>0</v>
      </c>
      <c r="AJ129" s="42">
        <v>0</v>
      </c>
      <c r="AK129" s="42">
        <v>0</v>
      </c>
      <c r="AL129" s="42">
        <v>0</v>
      </c>
      <c r="AM129" s="170"/>
      <c r="AN129" s="42">
        <v>0</v>
      </c>
      <c r="AO129" s="170"/>
      <c r="AP129" s="42">
        <v>0</v>
      </c>
      <c r="AQ129" s="170"/>
      <c r="AR129" s="42">
        <v>0</v>
      </c>
      <c r="AS129" s="170"/>
      <c r="AT129" s="42">
        <v>0</v>
      </c>
      <c r="AU129" s="170"/>
      <c r="AV129" s="42">
        <v>0</v>
      </c>
      <c r="AW129" s="170"/>
      <c r="AX129" s="42">
        <v>0</v>
      </c>
      <c r="AY129" s="170"/>
      <c r="AZ129" s="42">
        <v>0</v>
      </c>
      <c r="BA129" s="44">
        <f>SUM(E129:AZ129)</f>
        <v>10395.938569527463</v>
      </c>
      <c r="BB129" s="42">
        <v>2487279.0139207751</v>
      </c>
      <c r="BC129" s="42">
        <v>415992.14246766601</v>
      </c>
      <c r="BD129" s="42">
        <v>1519614.2928591704</v>
      </c>
      <c r="BE129" s="42">
        <v>3029497.9638658073</v>
      </c>
      <c r="BF129" s="42">
        <v>0</v>
      </c>
      <c r="BG129" s="44">
        <f t="shared" si="18"/>
        <v>7452383.413113419</v>
      </c>
      <c r="BH129" s="44">
        <f t="shared" si="19"/>
        <v>7462779.3516829461</v>
      </c>
      <c r="BI129" s="42"/>
      <c r="BJ129" s="42"/>
      <c r="BK129" s="45">
        <f>+AC160</f>
        <v>11775825.825147409</v>
      </c>
      <c r="BL129" s="44">
        <f t="shared" si="20"/>
        <v>11775825.825147409</v>
      </c>
    </row>
    <row r="130" spans="1:64" s="152" customFormat="1">
      <c r="A130" s="170"/>
      <c r="B130" s="163"/>
      <c r="C130" s="163">
        <v>8</v>
      </c>
      <c r="D130" s="180">
        <f>SUM(E131:H131)</f>
        <v>31921.465017142407</v>
      </c>
      <c r="E130" s="170"/>
      <c r="F130" s="170"/>
      <c r="G130" s="170"/>
      <c r="H130" s="170"/>
      <c r="I130" s="170">
        <f>SUM(J131)</f>
        <v>1562.2577893589737</v>
      </c>
      <c r="J130" s="170"/>
      <c r="K130" s="179">
        <f>SUM(L131:M131)</f>
        <v>32663.503309734759</v>
      </c>
      <c r="L130" s="170"/>
      <c r="M130" s="170"/>
      <c r="N130" s="179">
        <f>SUM(O131:W131)</f>
        <v>502105.58745509462</v>
      </c>
      <c r="O130" s="170"/>
      <c r="P130" s="170"/>
      <c r="Q130" s="170"/>
      <c r="R130" s="170"/>
      <c r="S130" s="170"/>
      <c r="T130" s="170"/>
      <c r="U130" s="170"/>
      <c r="V130" s="170"/>
      <c r="W130" s="170"/>
      <c r="X130" s="179">
        <f>SUM(Y131)</f>
        <v>5241.5313918970787</v>
      </c>
      <c r="Y130" s="170"/>
      <c r="Z130" s="179">
        <f>SUM(AA131)</f>
        <v>203.17661821151518</v>
      </c>
      <c r="AA130" s="170"/>
      <c r="AB130" s="179">
        <f>SUM(AC131)</f>
        <v>119405.58499884566</v>
      </c>
      <c r="AC130" s="170"/>
      <c r="AD130" s="179">
        <f>SUM(AE131)</f>
        <v>12783.466430946053</v>
      </c>
      <c r="AE130" s="170"/>
      <c r="AF130" s="179">
        <f>SUM(AG131)</f>
        <v>37565.794254862478</v>
      </c>
      <c r="AG130" s="170"/>
      <c r="AH130" s="179">
        <f>SUM(AI131:AL131)</f>
        <v>32359.568304010874</v>
      </c>
      <c r="AI130" s="170"/>
      <c r="AJ130" s="170"/>
      <c r="AK130" s="170"/>
      <c r="AL130" s="170"/>
      <c r="AM130" s="179">
        <f>SUM(AN131)</f>
        <v>604.19618471992703</v>
      </c>
      <c r="AN130" s="170"/>
      <c r="AO130" s="179">
        <f>SUM(AP131)</f>
        <v>3512.3229382524496</v>
      </c>
      <c r="AP130" s="170"/>
      <c r="AQ130" s="179">
        <f>SUM(AR131)</f>
        <v>1578.8312811520125</v>
      </c>
      <c r="AR130" s="170"/>
      <c r="AS130" s="179">
        <f>SUM(AT131)</f>
        <v>59505.706256303063</v>
      </c>
      <c r="AT130" s="170"/>
      <c r="AU130" s="179">
        <f>SUM(AV131)</f>
        <v>952.77404842824865</v>
      </c>
      <c r="AV130" s="170"/>
      <c r="AW130" s="179">
        <f>SUM(AX131)</f>
        <v>207.30334122836535</v>
      </c>
      <c r="AX130" s="170"/>
      <c r="AY130" s="179">
        <f>SUM(AZ131)</f>
        <v>3490.0281662047205</v>
      </c>
      <c r="AZ130" s="170"/>
      <c r="BA130" s="171"/>
      <c r="BB130" s="170"/>
      <c r="BC130" s="170"/>
      <c r="BD130" s="170"/>
      <c r="BE130" s="170"/>
      <c r="BF130" s="170"/>
      <c r="BG130" s="171"/>
      <c r="BH130" s="171"/>
      <c r="BI130" s="170"/>
      <c r="BJ130" s="170"/>
      <c r="BK130" s="177"/>
      <c r="BL130" s="171"/>
    </row>
    <row r="131" spans="1:64">
      <c r="A131" s="139">
        <v>20</v>
      </c>
      <c r="B131" s="46" t="s">
        <v>68</v>
      </c>
      <c r="C131" s="154">
        <v>20</v>
      </c>
      <c r="D131" s="163"/>
      <c r="E131" s="42">
        <v>1218.8686053100248</v>
      </c>
      <c r="F131" s="42">
        <v>140.7129230803418</v>
      </c>
      <c r="G131" s="42">
        <v>30466.844427322492</v>
      </c>
      <c r="H131" s="42">
        <v>95.039061429544972</v>
      </c>
      <c r="I131" s="170"/>
      <c r="J131" s="42">
        <v>1562.2577893589737</v>
      </c>
      <c r="K131" s="170"/>
      <c r="L131" s="42">
        <v>26825.636677590282</v>
      </c>
      <c r="M131" s="42">
        <v>5837.8666321444753</v>
      </c>
      <c r="N131" s="170"/>
      <c r="O131" s="42">
        <v>2033.3779421969643</v>
      </c>
      <c r="P131" s="42">
        <v>16742.397694350431</v>
      </c>
      <c r="Q131" s="42">
        <v>92157.050060325622</v>
      </c>
      <c r="R131" s="42">
        <v>5342.4788733733467</v>
      </c>
      <c r="S131" s="42">
        <v>62225.75080196419</v>
      </c>
      <c r="T131" s="42">
        <v>57867.519076195706</v>
      </c>
      <c r="U131" s="42">
        <v>52104.495050752128</v>
      </c>
      <c r="V131" s="42">
        <v>194978.00419916437</v>
      </c>
      <c r="W131" s="42">
        <v>18654.513756771888</v>
      </c>
      <c r="X131" s="170"/>
      <c r="Y131" s="42">
        <v>5241.5313918970787</v>
      </c>
      <c r="Z131" s="170"/>
      <c r="AA131" s="42">
        <v>203.17661821151518</v>
      </c>
      <c r="AB131" s="170"/>
      <c r="AC131" s="42">
        <v>119405.58499884566</v>
      </c>
      <c r="AD131" s="170"/>
      <c r="AE131" s="42">
        <v>12783.466430946053</v>
      </c>
      <c r="AF131" s="170"/>
      <c r="AG131" s="42">
        <v>37565.794254862478</v>
      </c>
      <c r="AH131" s="170"/>
      <c r="AI131" s="42">
        <v>5821.1372504817473</v>
      </c>
      <c r="AJ131" s="42">
        <v>6064.1302175554938</v>
      </c>
      <c r="AK131" s="42">
        <v>15543.244210744246</v>
      </c>
      <c r="AL131" s="42">
        <v>4931.0566252293893</v>
      </c>
      <c r="AM131" s="170"/>
      <c r="AN131" s="42">
        <v>604.19618471992703</v>
      </c>
      <c r="AO131" s="170"/>
      <c r="AP131" s="42">
        <v>3512.3229382524496</v>
      </c>
      <c r="AQ131" s="170"/>
      <c r="AR131" s="42">
        <v>1578.8312811520125</v>
      </c>
      <c r="AS131" s="170"/>
      <c r="AT131" s="42">
        <v>59505.706256303063</v>
      </c>
      <c r="AU131" s="170"/>
      <c r="AV131" s="42">
        <v>952.77404842824865</v>
      </c>
      <c r="AW131" s="170"/>
      <c r="AX131" s="42">
        <v>207.30334122836535</v>
      </c>
      <c r="AY131" s="170"/>
      <c r="AZ131" s="42">
        <v>3490.0281662047205</v>
      </c>
      <c r="BA131" s="44">
        <f>SUM(E131:AZ131)</f>
        <v>845663.09778639337</v>
      </c>
      <c r="BB131" s="42">
        <v>577404.9150091206</v>
      </c>
      <c r="BC131" s="42">
        <v>21829.448692203503</v>
      </c>
      <c r="BD131" s="42">
        <v>791903.90477037954</v>
      </c>
      <c r="BE131" s="42">
        <v>-1585885.2195208147</v>
      </c>
      <c r="BF131" s="42">
        <v>12564055.798359871</v>
      </c>
      <c r="BG131" s="44">
        <f t="shared" si="18"/>
        <v>12369308.847310759</v>
      </c>
      <c r="BH131" s="44">
        <f t="shared" si="19"/>
        <v>13214971.945097152</v>
      </c>
      <c r="BI131" s="42"/>
      <c r="BJ131" s="42"/>
      <c r="BK131" s="45">
        <f>+AE160</f>
        <v>12823982.433734361</v>
      </c>
      <c r="BL131" s="44">
        <f t="shared" si="20"/>
        <v>12823982.433734361</v>
      </c>
    </row>
    <row r="132" spans="1:64" s="152" customFormat="1">
      <c r="A132" s="170"/>
      <c r="B132" s="163"/>
      <c r="C132" s="163">
        <v>10</v>
      </c>
      <c r="D132" s="180">
        <f>SUM(E133:H133)</f>
        <v>0</v>
      </c>
      <c r="E132" s="170"/>
      <c r="F132" s="170"/>
      <c r="G132" s="170"/>
      <c r="H132" s="170"/>
      <c r="I132" s="170">
        <f>SUM(J133)</f>
        <v>0</v>
      </c>
      <c r="J132" s="170"/>
      <c r="K132" s="179">
        <f>SUM(L133:M133)</f>
        <v>1154.2375165261683</v>
      </c>
      <c r="L132" s="170"/>
      <c r="M132" s="170"/>
      <c r="N132" s="179">
        <f>SUM(O133:W133)</f>
        <v>17043.998378234672</v>
      </c>
      <c r="O132" s="170"/>
      <c r="P132" s="170"/>
      <c r="Q132" s="170"/>
      <c r="R132" s="170"/>
      <c r="S132" s="170"/>
      <c r="T132" s="170"/>
      <c r="U132" s="170"/>
      <c r="V132" s="170"/>
      <c r="W132" s="170"/>
      <c r="X132" s="179">
        <f>SUM(Y133)</f>
        <v>535.7229656101257</v>
      </c>
      <c r="Y132" s="170"/>
      <c r="Z132" s="179">
        <f>SUM(AA133)</f>
        <v>155.09916848274261</v>
      </c>
      <c r="AA132" s="170"/>
      <c r="AB132" s="179">
        <f>SUM(AC133)</f>
        <v>0</v>
      </c>
      <c r="AC132" s="170"/>
      <c r="AD132" s="179">
        <f>SUM(AE133)</f>
        <v>2974.6170099223805</v>
      </c>
      <c r="AE132" s="170"/>
      <c r="AF132" s="179">
        <f>SUM(AG133)</f>
        <v>0</v>
      </c>
      <c r="AG132" s="170"/>
      <c r="AH132" s="179">
        <f>SUM(AI133:AL133)</f>
        <v>12898.930671408387</v>
      </c>
      <c r="AI132" s="170"/>
      <c r="AJ132" s="170"/>
      <c r="AK132" s="170"/>
      <c r="AL132" s="170"/>
      <c r="AM132" s="179">
        <f>SUM(AN133)</f>
        <v>0</v>
      </c>
      <c r="AN132" s="170"/>
      <c r="AO132" s="179">
        <f>SUM(AP133)</f>
        <v>210711.91868881794</v>
      </c>
      <c r="AP132" s="170"/>
      <c r="AQ132" s="179">
        <f>SUM(AR133)</f>
        <v>7351.9655261953958</v>
      </c>
      <c r="AR132" s="170"/>
      <c r="AS132" s="179">
        <f>SUM(AT133)</f>
        <v>9431.3207305932592</v>
      </c>
      <c r="AT132" s="170"/>
      <c r="AU132" s="179">
        <f>SUM(AV133)</f>
        <v>2945.7101019711595</v>
      </c>
      <c r="AV132" s="170"/>
      <c r="AW132" s="179">
        <f>SUM(AX133)</f>
        <v>303728.99069696362</v>
      </c>
      <c r="AX132" s="170"/>
      <c r="AY132" s="179">
        <f>SUM(AZ133)</f>
        <v>0</v>
      </c>
      <c r="AZ132" s="170"/>
      <c r="BA132" s="171"/>
      <c r="BB132" s="170"/>
      <c r="BC132" s="170"/>
      <c r="BD132" s="170"/>
      <c r="BE132" s="170"/>
      <c r="BF132" s="170"/>
      <c r="BG132" s="171"/>
      <c r="BH132" s="171"/>
      <c r="BI132" s="170"/>
      <c r="BJ132" s="170"/>
      <c r="BK132" s="177"/>
      <c r="BL132" s="171"/>
    </row>
    <row r="133" spans="1:64">
      <c r="A133" s="139">
        <v>21</v>
      </c>
      <c r="B133" s="46" t="s">
        <v>69</v>
      </c>
      <c r="C133" s="154">
        <v>21</v>
      </c>
      <c r="D133" s="163"/>
      <c r="E133" s="42">
        <v>0</v>
      </c>
      <c r="F133" s="42">
        <v>0</v>
      </c>
      <c r="G133" s="42">
        <v>0</v>
      </c>
      <c r="H133" s="42">
        <v>0</v>
      </c>
      <c r="I133" s="170"/>
      <c r="J133" s="42">
        <v>0</v>
      </c>
      <c r="K133" s="170"/>
      <c r="L133" s="42">
        <v>1154.2375165261683</v>
      </c>
      <c r="M133" s="42">
        <v>0</v>
      </c>
      <c r="N133" s="170"/>
      <c r="O133" s="42">
        <v>55.647359665364711</v>
      </c>
      <c r="P133" s="42">
        <v>1500.8483643361219</v>
      </c>
      <c r="Q133" s="42">
        <v>2141.8283993479076</v>
      </c>
      <c r="R133" s="42">
        <v>226.38994922203531</v>
      </c>
      <c r="S133" s="42">
        <v>855.18106875923263</v>
      </c>
      <c r="T133" s="42">
        <v>5150.3768753574641</v>
      </c>
      <c r="U133" s="42">
        <v>3184.2466467985596</v>
      </c>
      <c r="V133" s="42">
        <v>3541.2909551271068</v>
      </c>
      <c r="W133" s="42">
        <v>388.18875962088129</v>
      </c>
      <c r="X133" s="170"/>
      <c r="Y133" s="42">
        <v>535.7229656101257</v>
      </c>
      <c r="Z133" s="170"/>
      <c r="AA133" s="42">
        <v>155.09916848274261</v>
      </c>
      <c r="AB133" s="170"/>
      <c r="AC133" s="42">
        <v>0</v>
      </c>
      <c r="AD133" s="170"/>
      <c r="AE133" s="42">
        <v>2974.6170099223805</v>
      </c>
      <c r="AF133" s="170"/>
      <c r="AG133" s="42">
        <v>0</v>
      </c>
      <c r="AH133" s="170"/>
      <c r="AI133" s="42">
        <v>0</v>
      </c>
      <c r="AJ133" s="42">
        <v>0</v>
      </c>
      <c r="AK133" s="42">
        <v>8078.4183624527705</v>
      </c>
      <c r="AL133" s="42">
        <v>4820.5123089556164</v>
      </c>
      <c r="AM133" s="170"/>
      <c r="AN133" s="42">
        <v>0</v>
      </c>
      <c r="AO133" s="170"/>
      <c r="AP133" s="42">
        <v>210711.91868881794</v>
      </c>
      <c r="AQ133" s="170"/>
      <c r="AR133" s="42">
        <v>7351.9655261953958</v>
      </c>
      <c r="AS133" s="170"/>
      <c r="AT133" s="42">
        <v>9431.3207305932592</v>
      </c>
      <c r="AU133" s="170"/>
      <c r="AV133" s="42">
        <v>2945.7101019711595</v>
      </c>
      <c r="AW133" s="170"/>
      <c r="AX133" s="42">
        <v>303728.99069696362</v>
      </c>
      <c r="AY133" s="170"/>
      <c r="AZ133" s="42">
        <v>0</v>
      </c>
      <c r="BA133" s="44">
        <f>SUM(E133:AZ133)</f>
        <v>568932.51145472587</v>
      </c>
      <c r="BB133" s="42">
        <v>1398159.2438019086</v>
      </c>
      <c r="BC133" s="42">
        <v>0</v>
      </c>
      <c r="BD133" s="42">
        <v>0</v>
      </c>
      <c r="BE133" s="42">
        <v>0</v>
      </c>
      <c r="BF133" s="42">
        <v>1586375.502123931</v>
      </c>
      <c r="BG133" s="44">
        <f t="shared" si="18"/>
        <v>2984534.7459258395</v>
      </c>
      <c r="BH133" s="44">
        <f t="shared" si="19"/>
        <v>3553467.2573805656</v>
      </c>
      <c r="BI133" s="42"/>
      <c r="BJ133" s="42"/>
      <c r="BK133" s="45">
        <f>+AG160</f>
        <v>5221031.8401655601</v>
      </c>
      <c r="BL133" s="44">
        <f t="shared" si="20"/>
        <v>5221031.8401655601</v>
      </c>
    </row>
    <row r="134" spans="1:64" s="152" customFormat="1">
      <c r="A134" s="170"/>
      <c r="B134" s="163"/>
      <c r="C134" s="163">
        <v>9</v>
      </c>
      <c r="D134" s="180">
        <f>SUM(E135:H138)</f>
        <v>16883.534464153425</v>
      </c>
      <c r="E134" s="170"/>
      <c r="F134" s="170"/>
      <c r="G134" s="170"/>
      <c r="H134" s="170"/>
      <c r="I134" s="170">
        <f>SUM(J135:J138)</f>
        <v>17582.831522451834</v>
      </c>
      <c r="J134" s="170"/>
      <c r="K134" s="179">
        <f>SUM(L135:M138)</f>
        <v>339553.39913023019</v>
      </c>
      <c r="L134" s="170"/>
      <c r="M134" s="170"/>
      <c r="N134" s="179">
        <f>SUM(O135:W138)</f>
        <v>3380384.4496000456</v>
      </c>
      <c r="O134" s="170"/>
      <c r="P134" s="170"/>
      <c r="Q134" s="170"/>
      <c r="R134" s="170"/>
      <c r="S134" s="170"/>
      <c r="T134" s="170"/>
      <c r="U134" s="170"/>
      <c r="V134" s="170"/>
      <c r="W134" s="170"/>
      <c r="X134" s="179">
        <f>SUM(Y135:Y138)</f>
        <v>0</v>
      </c>
      <c r="Y134" s="170"/>
      <c r="Z134" s="179">
        <f>SUM(AA135:AA138)</f>
        <v>311.11922817376575</v>
      </c>
      <c r="AA134" s="170"/>
      <c r="AB134" s="179">
        <f>SUM(AC135:AC138)</f>
        <v>0</v>
      </c>
      <c r="AC134" s="170"/>
      <c r="AD134" s="179">
        <f>SUM(AE135:AE138)</f>
        <v>20286.73693421184</v>
      </c>
      <c r="AE134" s="170"/>
      <c r="AF134" s="179">
        <f>SUM(AG135:AG138)</f>
        <v>0</v>
      </c>
      <c r="AG134" s="170"/>
      <c r="AH134" s="179">
        <f>SUM(AI135:AL138)</f>
        <v>284890.79869771039</v>
      </c>
      <c r="AI134" s="170"/>
      <c r="AJ134" s="170"/>
      <c r="AK134" s="170"/>
      <c r="AL134" s="170"/>
      <c r="AM134" s="179">
        <f>SUM(AN135:AN138)</f>
        <v>22060.837467246427</v>
      </c>
      <c r="AN134" s="170"/>
      <c r="AO134" s="179">
        <f>SUM(AP135:AP138)</f>
        <v>79508.712369517365</v>
      </c>
      <c r="AP134" s="170"/>
      <c r="AQ134" s="179">
        <f>SUM(AR135:AR138)</f>
        <v>52496.40469701749</v>
      </c>
      <c r="AR134" s="170"/>
      <c r="AS134" s="179">
        <f>SUM(AT135:AT138)</f>
        <v>7394.8004852608001</v>
      </c>
      <c r="AT134" s="170"/>
      <c r="AU134" s="179">
        <f>SUM(AV135:AV138)</f>
        <v>85.075320845385207</v>
      </c>
      <c r="AV134" s="170"/>
      <c r="AW134" s="179">
        <f>SUM(AX135:AX138)</f>
        <v>305.39948905640244</v>
      </c>
      <c r="AX134" s="170"/>
      <c r="AY134" s="179">
        <f>SUM(AZ135:AZ138)</f>
        <v>5644.201644241436</v>
      </c>
      <c r="AZ134" s="170"/>
      <c r="BA134" s="171"/>
      <c r="BB134" s="170"/>
      <c r="BC134" s="170"/>
      <c r="BD134" s="170"/>
      <c r="BE134" s="170"/>
      <c r="BF134" s="170"/>
      <c r="BG134" s="171"/>
      <c r="BH134" s="171"/>
      <c r="BI134" s="170"/>
      <c r="BJ134" s="170"/>
      <c r="BK134" s="177"/>
      <c r="BL134" s="171"/>
    </row>
    <row r="135" spans="1:64">
      <c r="A135" s="139">
        <v>22</v>
      </c>
      <c r="B135" s="46" t="s">
        <v>70</v>
      </c>
      <c r="C135" s="154">
        <v>22</v>
      </c>
      <c r="D135" s="163"/>
      <c r="E135" s="42">
        <v>1924.3989232836709</v>
      </c>
      <c r="F135" s="42">
        <v>1557.4068546657695</v>
      </c>
      <c r="G135" s="42">
        <v>12838.147339357462</v>
      </c>
      <c r="H135" s="42">
        <v>563.58134684652555</v>
      </c>
      <c r="I135" s="170"/>
      <c r="J135" s="42">
        <v>0</v>
      </c>
      <c r="K135" s="170"/>
      <c r="L135" s="42">
        <v>51253.373182867639</v>
      </c>
      <c r="M135" s="42">
        <v>0</v>
      </c>
      <c r="N135" s="170"/>
      <c r="O135" s="42">
        <v>1236.4307640833038</v>
      </c>
      <c r="P135" s="42">
        <v>26486.000471217223</v>
      </c>
      <c r="Q135" s="42">
        <v>54174.015287874339</v>
      </c>
      <c r="R135" s="42">
        <v>10052.73904737472</v>
      </c>
      <c r="S135" s="42">
        <v>35154.707648610573</v>
      </c>
      <c r="T135" s="42">
        <v>48127.886186534852</v>
      </c>
      <c r="U135" s="42">
        <v>71989.333285005516</v>
      </c>
      <c r="V135" s="42">
        <v>254480.80552107107</v>
      </c>
      <c r="W135" s="42">
        <v>8545.0890062717408</v>
      </c>
      <c r="X135" s="170"/>
      <c r="Y135" s="42">
        <v>0</v>
      </c>
      <c r="Z135" s="170"/>
      <c r="AA135" s="42">
        <v>7.9626403918571231</v>
      </c>
      <c r="AB135" s="170"/>
      <c r="AC135" s="42">
        <v>0</v>
      </c>
      <c r="AD135" s="170"/>
      <c r="AE135" s="42">
        <v>11830.788132821739</v>
      </c>
      <c r="AF135" s="170"/>
      <c r="AG135" s="42">
        <v>0</v>
      </c>
      <c r="AH135" s="170"/>
      <c r="AI135" s="42">
        <v>0</v>
      </c>
      <c r="AJ135" s="42">
        <v>0</v>
      </c>
      <c r="AK135" s="42">
        <v>0</v>
      </c>
      <c r="AL135" s="42">
        <v>156959.44089818871</v>
      </c>
      <c r="AM135" s="170"/>
      <c r="AN135" s="42">
        <v>553.70662071028016</v>
      </c>
      <c r="AO135" s="170"/>
      <c r="AP135" s="42">
        <v>5639.4474221054861</v>
      </c>
      <c r="AQ135" s="170"/>
      <c r="AR135" s="42">
        <v>343.61511056948609</v>
      </c>
      <c r="AS135" s="170"/>
      <c r="AT135" s="42">
        <v>0.72636488034043034</v>
      </c>
      <c r="AU135" s="170"/>
      <c r="AV135" s="42">
        <v>85.075320845385207</v>
      </c>
      <c r="AW135" s="170"/>
      <c r="AX135" s="42">
        <v>305.39948905640244</v>
      </c>
      <c r="AY135" s="170"/>
      <c r="AZ135" s="42">
        <v>5644.201644241436</v>
      </c>
      <c r="BA135" s="44">
        <f>SUM(E135:AZ135)</f>
        <v>759754.27850887587</v>
      </c>
      <c r="BB135" s="42">
        <v>457484.105294512</v>
      </c>
      <c r="BC135" s="42">
        <v>0</v>
      </c>
      <c r="BD135" s="42">
        <v>0</v>
      </c>
      <c r="BE135" s="42">
        <v>0</v>
      </c>
      <c r="BF135" s="42">
        <v>147608.1848645742</v>
      </c>
      <c r="BG135" s="44">
        <f t="shared" si="18"/>
        <v>605092.29015908623</v>
      </c>
      <c r="BH135" s="44">
        <f t="shared" si="19"/>
        <v>1364846.5686679622</v>
      </c>
      <c r="BI135" s="42"/>
      <c r="BJ135" s="42"/>
      <c r="BK135" s="45">
        <f>+AI160</f>
        <v>1997585.5889484189</v>
      </c>
      <c r="BL135" s="44">
        <f t="shared" si="20"/>
        <v>1997585.5889484189</v>
      </c>
    </row>
    <row r="136" spans="1:64">
      <c r="A136" s="139">
        <v>23</v>
      </c>
      <c r="B136" s="46" t="s">
        <v>71</v>
      </c>
      <c r="C136" s="154">
        <v>23</v>
      </c>
      <c r="D136" s="163"/>
      <c r="E136" s="42">
        <v>0</v>
      </c>
      <c r="F136" s="42">
        <v>0</v>
      </c>
      <c r="G136" s="42">
        <v>0</v>
      </c>
      <c r="H136" s="42">
        <v>0</v>
      </c>
      <c r="I136" s="170"/>
      <c r="J136" s="42">
        <v>17582.831522451834</v>
      </c>
      <c r="K136" s="170"/>
      <c r="L136" s="42">
        <v>28830.002594736223</v>
      </c>
      <c r="M136" s="42">
        <v>0</v>
      </c>
      <c r="N136" s="170"/>
      <c r="O136" s="42">
        <v>695.49182664622697</v>
      </c>
      <c r="P136" s="42">
        <v>14898.365022433723</v>
      </c>
      <c r="Q136" s="42">
        <v>30472.86264933621</v>
      </c>
      <c r="R136" s="42">
        <v>5654.6618265682673</v>
      </c>
      <c r="S136" s="42">
        <v>19774.509457368174</v>
      </c>
      <c r="T136" s="42">
        <v>27071.917367982631</v>
      </c>
      <c r="U136" s="42">
        <v>40493.972133209711</v>
      </c>
      <c r="V136" s="42">
        <v>143145.35469317102</v>
      </c>
      <c r="W136" s="42">
        <v>4806.6092614839836</v>
      </c>
      <c r="X136" s="170"/>
      <c r="Y136" s="42">
        <v>0</v>
      </c>
      <c r="Z136" s="170"/>
      <c r="AA136" s="42">
        <v>8.8482064105950773</v>
      </c>
      <c r="AB136" s="170"/>
      <c r="AC136" s="42">
        <v>0</v>
      </c>
      <c r="AD136" s="170"/>
      <c r="AE136" s="42">
        <v>2957.6970332054348</v>
      </c>
      <c r="AF136" s="170"/>
      <c r="AG136" s="42">
        <v>0</v>
      </c>
      <c r="AH136" s="170"/>
      <c r="AI136" s="42">
        <v>0</v>
      </c>
      <c r="AJ136" s="42">
        <v>0</v>
      </c>
      <c r="AK136" s="42">
        <v>0</v>
      </c>
      <c r="AL136" s="42">
        <v>1713.7257409660642</v>
      </c>
      <c r="AM136" s="170"/>
      <c r="AN136" s="42">
        <v>21507.130846536147</v>
      </c>
      <c r="AO136" s="170"/>
      <c r="AP136" s="42">
        <v>68117.888685964484</v>
      </c>
      <c r="AQ136" s="170"/>
      <c r="AR136" s="42">
        <v>20861.115834579203</v>
      </c>
      <c r="AS136" s="170"/>
      <c r="AT136" s="42">
        <v>130.42531697615598</v>
      </c>
      <c r="AU136" s="170"/>
      <c r="AV136" s="42">
        <v>0</v>
      </c>
      <c r="AW136" s="170"/>
      <c r="AX136" s="42">
        <v>0</v>
      </c>
      <c r="AY136" s="170"/>
      <c r="AZ136" s="42">
        <v>0</v>
      </c>
      <c r="BA136" s="44">
        <f>SUM(E136:AZ136)</f>
        <v>448723.41002002603</v>
      </c>
      <c r="BB136" s="42">
        <v>544192.68697551347</v>
      </c>
      <c r="BC136" s="42">
        <v>0</v>
      </c>
      <c r="BD136" s="42">
        <v>0</v>
      </c>
      <c r="BE136" s="42">
        <v>0</v>
      </c>
      <c r="BF136" s="42">
        <v>148908.16230597126</v>
      </c>
      <c r="BG136" s="44">
        <f t="shared" si="18"/>
        <v>693100.84928148473</v>
      </c>
      <c r="BH136" s="44">
        <f t="shared" si="19"/>
        <v>1141824.2593015106</v>
      </c>
      <c r="BI136" s="42"/>
      <c r="BJ136" s="42"/>
      <c r="BK136" s="45">
        <f>+AJ160</f>
        <v>1334230.5724161428</v>
      </c>
      <c r="BL136" s="44">
        <f t="shared" si="20"/>
        <v>1334230.5724161428</v>
      </c>
    </row>
    <row r="137" spans="1:64">
      <c r="A137" s="139">
        <v>24</v>
      </c>
      <c r="B137" s="46" t="s">
        <v>72</v>
      </c>
      <c r="C137" s="154">
        <v>24</v>
      </c>
      <c r="D137" s="163"/>
      <c r="E137" s="42">
        <v>0</v>
      </c>
      <c r="F137" s="42">
        <v>0</v>
      </c>
      <c r="G137" s="42">
        <v>0</v>
      </c>
      <c r="H137" s="42">
        <v>0</v>
      </c>
      <c r="I137" s="170"/>
      <c r="J137" s="42">
        <v>0</v>
      </c>
      <c r="K137" s="170"/>
      <c r="L137" s="42">
        <v>259470.02335262636</v>
      </c>
      <c r="M137" s="42">
        <v>0</v>
      </c>
      <c r="N137" s="170"/>
      <c r="O137" s="42">
        <v>6259.4264398160494</v>
      </c>
      <c r="P137" s="42">
        <v>134085.28520190367</v>
      </c>
      <c r="Q137" s="42">
        <v>274255.76384402619</v>
      </c>
      <c r="R137" s="42">
        <v>50891.956439114459</v>
      </c>
      <c r="S137" s="42">
        <v>177970.58511631371</v>
      </c>
      <c r="T137" s="42">
        <v>243647.25631184396</v>
      </c>
      <c r="U137" s="42">
        <v>364445.74919888785</v>
      </c>
      <c r="V137" s="42">
        <v>1288308.1922385404</v>
      </c>
      <c r="W137" s="42">
        <v>43259.483353355885</v>
      </c>
      <c r="X137" s="170"/>
      <c r="Y137" s="42">
        <v>0</v>
      </c>
      <c r="Z137" s="170"/>
      <c r="AA137" s="42">
        <v>294.30838137131354</v>
      </c>
      <c r="AB137" s="170"/>
      <c r="AC137" s="42">
        <v>0</v>
      </c>
      <c r="AD137" s="170"/>
      <c r="AE137" s="42">
        <v>5498.2517681846657</v>
      </c>
      <c r="AF137" s="170"/>
      <c r="AG137" s="42">
        <v>0</v>
      </c>
      <c r="AH137" s="170"/>
      <c r="AI137" s="42">
        <v>0</v>
      </c>
      <c r="AJ137" s="42">
        <v>0</v>
      </c>
      <c r="AK137" s="42">
        <v>6719.4297799677806</v>
      </c>
      <c r="AL137" s="42">
        <v>26159.906805900828</v>
      </c>
      <c r="AM137" s="170"/>
      <c r="AN137" s="42">
        <v>0</v>
      </c>
      <c r="AO137" s="170"/>
      <c r="AP137" s="42">
        <v>5751.3762614473908</v>
      </c>
      <c r="AQ137" s="170"/>
      <c r="AR137" s="42">
        <v>31291.673751868802</v>
      </c>
      <c r="AS137" s="170"/>
      <c r="AT137" s="42">
        <v>7263.6488034043041</v>
      </c>
      <c r="AU137" s="170"/>
      <c r="AV137" s="42">
        <v>0</v>
      </c>
      <c r="AW137" s="170"/>
      <c r="AX137" s="42">
        <v>0</v>
      </c>
      <c r="AY137" s="170"/>
      <c r="AZ137" s="42">
        <v>0</v>
      </c>
      <c r="BA137" s="44">
        <f>SUM(E137:AZ137)</f>
        <v>2925572.3170485739</v>
      </c>
      <c r="BB137" s="42">
        <v>1217928.2780459223</v>
      </c>
      <c r="BC137" s="42">
        <v>0</v>
      </c>
      <c r="BD137" s="42">
        <v>0</v>
      </c>
      <c r="BE137" s="42">
        <v>0</v>
      </c>
      <c r="BF137" s="42">
        <v>351417.49889983417</v>
      </c>
      <c r="BG137" s="44">
        <f t="shared" si="18"/>
        <v>1569345.7769457565</v>
      </c>
      <c r="BH137" s="44">
        <f t="shared" si="19"/>
        <v>4494918.0939943306</v>
      </c>
      <c r="BI137" s="42"/>
      <c r="BJ137" s="42"/>
      <c r="BK137" s="45">
        <f>+AK160</f>
        <v>1578236.447777957</v>
      </c>
      <c r="BL137" s="44">
        <f t="shared" si="20"/>
        <v>1578236.447777957</v>
      </c>
    </row>
    <row r="138" spans="1:64">
      <c r="A138" s="139">
        <v>25</v>
      </c>
      <c r="B138" s="46" t="s">
        <v>73</v>
      </c>
      <c r="C138" s="154">
        <v>25</v>
      </c>
      <c r="D138" s="163"/>
      <c r="E138" s="42">
        <v>0</v>
      </c>
      <c r="F138" s="42">
        <v>0</v>
      </c>
      <c r="G138" s="42">
        <v>0</v>
      </c>
      <c r="H138" s="42">
        <v>0</v>
      </c>
      <c r="I138" s="170"/>
      <c r="J138" s="42">
        <v>0</v>
      </c>
      <c r="K138" s="170"/>
      <c r="L138" s="42">
        <v>0</v>
      </c>
      <c r="M138" s="42">
        <v>0</v>
      </c>
      <c r="N138" s="170"/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170"/>
      <c r="Y138" s="42">
        <v>0</v>
      </c>
      <c r="Z138" s="170"/>
      <c r="AA138" s="42">
        <v>0</v>
      </c>
      <c r="AB138" s="170"/>
      <c r="AC138" s="42">
        <v>0</v>
      </c>
      <c r="AD138" s="170"/>
      <c r="AE138" s="42">
        <v>0</v>
      </c>
      <c r="AF138" s="170"/>
      <c r="AG138" s="42">
        <v>0</v>
      </c>
      <c r="AH138" s="170"/>
      <c r="AI138" s="42">
        <v>27040.977123318375</v>
      </c>
      <c r="AJ138" s="42">
        <v>40971.205275163877</v>
      </c>
      <c r="AK138" s="42">
        <v>23582.119288191076</v>
      </c>
      <c r="AL138" s="42">
        <v>1743.9937860136588</v>
      </c>
      <c r="AM138" s="170"/>
      <c r="AN138" s="42">
        <v>0</v>
      </c>
      <c r="AO138" s="170"/>
      <c r="AP138" s="42">
        <v>0</v>
      </c>
      <c r="AQ138" s="170"/>
      <c r="AR138" s="42">
        <v>0</v>
      </c>
      <c r="AS138" s="170"/>
      <c r="AT138" s="42">
        <v>0</v>
      </c>
      <c r="AU138" s="170"/>
      <c r="AV138" s="42">
        <v>0</v>
      </c>
      <c r="AW138" s="170"/>
      <c r="AX138" s="42">
        <v>0</v>
      </c>
      <c r="AY138" s="170"/>
      <c r="AZ138" s="42">
        <v>0</v>
      </c>
      <c r="BA138" s="44">
        <f>SUM(E138:AZ138)</f>
        <v>93338.295472686994</v>
      </c>
      <c r="BB138" s="42">
        <v>66523.474267265803</v>
      </c>
      <c r="BC138" s="42">
        <v>0</v>
      </c>
      <c r="BD138" s="42">
        <v>169758.19106011704</v>
      </c>
      <c r="BE138" s="42">
        <v>0</v>
      </c>
      <c r="BF138" s="42">
        <v>196639.6057933814</v>
      </c>
      <c r="BG138" s="44">
        <f t="shared" si="18"/>
        <v>432921.27112076426</v>
      </c>
      <c r="BH138" s="44">
        <f t="shared" si="19"/>
        <v>526259.56659345119</v>
      </c>
      <c r="BI138" s="42"/>
      <c r="BJ138" s="42"/>
      <c r="BK138" s="45">
        <f>+AL160</f>
        <v>806559.38919364684</v>
      </c>
      <c r="BL138" s="44">
        <f t="shared" si="20"/>
        <v>806559.38919364684</v>
      </c>
    </row>
    <row r="139" spans="1:64" s="152" customFormat="1">
      <c r="A139" s="170"/>
      <c r="B139" s="163"/>
      <c r="C139" s="163">
        <v>11</v>
      </c>
      <c r="D139" s="180">
        <f>SUM(E140:H140)</f>
        <v>0</v>
      </c>
      <c r="E139" s="170"/>
      <c r="F139" s="170"/>
      <c r="G139" s="170"/>
      <c r="H139" s="170"/>
      <c r="I139" s="170">
        <f>SUM(J140)</f>
        <v>0</v>
      </c>
      <c r="J139" s="170"/>
      <c r="K139" s="179">
        <f>SUM(L140:M140)</f>
        <v>1027.9035993323873</v>
      </c>
      <c r="L139" s="170"/>
      <c r="M139" s="170"/>
      <c r="N139" s="179">
        <f>SUM(O140:W140)</f>
        <v>8973.9002481626958</v>
      </c>
      <c r="O139" s="170"/>
      <c r="P139" s="170"/>
      <c r="Q139" s="170"/>
      <c r="R139" s="170"/>
      <c r="S139" s="170"/>
      <c r="T139" s="170"/>
      <c r="U139" s="170"/>
      <c r="V139" s="170"/>
      <c r="W139" s="170"/>
      <c r="X139" s="179">
        <f>SUM(Y140)</f>
        <v>266.66773382253541</v>
      </c>
      <c r="Y139" s="170"/>
      <c r="Z139" s="179">
        <f>SUM(AA140)</f>
        <v>44.95359374176887</v>
      </c>
      <c r="AA139" s="170"/>
      <c r="AB139" s="179">
        <f>SUM(AC140)</f>
        <v>3639.0847378773801</v>
      </c>
      <c r="AC139" s="170"/>
      <c r="AD139" s="179">
        <f>SUM(AE140)</f>
        <v>1110.6372218832928</v>
      </c>
      <c r="AE139" s="170"/>
      <c r="AF139" s="179">
        <f>SUM(AG140)</f>
        <v>367.17308795732436</v>
      </c>
      <c r="AG139" s="170"/>
      <c r="AH139" s="179">
        <f>SUM(AI140:AL140)</f>
        <v>3617.2061301043268</v>
      </c>
      <c r="AI139" s="170"/>
      <c r="AJ139" s="170"/>
      <c r="AK139" s="170"/>
      <c r="AL139" s="170"/>
      <c r="AM139" s="179">
        <f>SUM(AN140)</f>
        <v>617.78828293706999</v>
      </c>
      <c r="AN139" s="170"/>
      <c r="AO139" s="179">
        <f>SUM(AP140)</f>
        <v>327.76959107808909</v>
      </c>
      <c r="AP139" s="170"/>
      <c r="AQ139" s="179">
        <f>SUM(AR140)</f>
        <v>2773.8876812819335</v>
      </c>
      <c r="AR139" s="170"/>
      <c r="AS139" s="179">
        <f>SUM(AT140)</f>
        <v>53247.576332129363</v>
      </c>
      <c r="AT139" s="170"/>
      <c r="AU139" s="179">
        <f>SUM(AV140)</f>
        <v>510.45580198778515</v>
      </c>
      <c r="AV139" s="170"/>
      <c r="AW139" s="179">
        <f>SUM(AX140)</f>
        <v>439.77860436287114</v>
      </c>
      <c r="AX139" s="170"/>
      <c r="AY139" s="179">
        <f>SUM(AZ140)</f>
        <v>677.30934147827429</v>
      </c>
      <c r="AZ139" s="170"/>
      <c r="BA139" s="171"/>
      <c r="BB139" s="170"/>
      <c r="BC139" s="170"/>
      <c r="BD139" s="170"/>
      <c r="BE139" s="170"/>
      <c r="BF139" s="170"/>
      <c r="BG139" s="171"/>
      <c r="BH139" s="171"/>
      <c r="BI139" s="170"/>
      <c r="BJ139" s="170"/>
      <c r="BK139" s="177"/>
      <c r="BL139" s="171"/>
    </row>
    <row r="140" spans="1:64">
      <c r="A140" s="139">
        <v>26</v>
      </c>
      <c r="B140" s="46" t="s">
        <v>14</v>
      </c>
      <c r="C140" s="154">
        <v>26</v>
      </c>
      <c r="D140" s="163"/>
      <c r="E140" s="42">
        <v>0</v>
      </c>
      <c r="F140" s="42">
        <v>0</v>
      </c>
      <c r="G140" s="42">
        <v>0</v>
      </c>
      <c r="H140" s="42">
        <v>0</v>
      </c>
      <c r="I140" s="170"/>
      <c r="J140" s="42">
        <v>0</v>
      </c>
      <c r="K140" s="170"/>
      <c r="L140" s="42">
        <v>961.0012349019205</v>
      </c>
      <c r="M140" s="42">
        <v>66.902364430466761</v>
      </c>
      <c r="N140" s="170"/>
      <c r="O140" s="42">
        <v>23.183088592341889</v>
      </c>
      <c r="P140" s="42">
        <v>496.61276087406401</v>
      </c>
      <c r="Q140" s="42">
        <v>1015.7633021634015</v>
      </c>
      <c r="R140" s="42">
        <v>188.48895279936661</v>
      </c>
      <c r="S140" s="42">
        <v>65.915110294093907</v>
      </c>
      <c r="T140" s="42">
        <v>902.39832397878729</v>
      </c>
      <c r="U140" s="42">
        <v>1349.8006841388053</v>
      </c>
      <c r="V140" s="42">
        <v>4771.5175251398323</v>
      </c>
      <c r="W140" s="42">
        <v>160.22050018200412</v>
      </c>
      <c r="X140" s="170"/>
      <c r="Y140" s="42">
        <v>266.66773382253541</v>
      </c>
      <c r="Z140" s="170"/>
      <c r="AA140" s="42">
        <v>44.95359374176887</v>
      </c>
      <c r="AB140" s="170"/>
      <c r="AC140" s="42">
        <v>3639.0847378773801</v>
      </c>
      <c r="AD140" s="170"/>
      <c r="AE140" s="42">
        <v>1110.6372218832928</v>
      </c>
      <c r="AF140" s="170"/>
      <c r="AG140" s="42">
        <v>367.17308795732436</v>
      </c>
      <c r="AH140" s="170"/>
      <c r="AI140" s="42">
        <v>1107.8542700176852</v>
      </c>
      <c r="AJ140" s="42">
        <v>1626.0903192850312</v>
      </c>
      <c r="AK140" s="42">
        <v>556.62602230488346</v>
      </c>
      <c r="AL140" s="42">
        <v>326.63551849672706</v>
      </c>
      <c r="AM140" s="170"/>
      <c r="AN140" s="42">
        <v>617.78828293706999</v>
      </c>
      <c r="AO140" s="170"/>
      <c r="AP140" s="42">
        <v>327.76959107808909</v>
      </c>
      <c r="AQ140" s="170"/>
      <c r="AR140" s="42">
        <v>2773.8876812819335</v>
      </c>
      <c r="AS140" s="170"/>
      <c r="AT140" s="42">
        <v>53247.576332129363</v>
      </c>
      <c r="AU140" s="170"/>
      <c r="AV140" s="42">
        <v>510.45580198778515</v>
      </c>
      <c r="AW140" s="170"/>
      <c r="AX140" s="42">
        <v>439.77860436287114</v>
      </c>
      <c r="AY140" s="170"/>
      <c r="AZ140" s="42">
        <v>677.30934147827429</v>
      </c>
      <c r="BA140" s="44">
        <f>SUM(E140:AZ140)</f>
        <v>77642.091988137108</v>
      </c>
      <c r="BB140" s="42">
        <v>141186.09446556005</v>
      </c>
      <c r="BC140" s="42">
        <v>0</v>
      </c>
      <c r="BD140" s="42">
        <v>0</v>
      </c>
      <c r="BE140" s="42">
        <v>0</v>
      </c>
      <c r="BF140" s="42">
        <v>11107.097599632243</v>
      </c>
      <c r="BG140" s="44">
        <f t="shared" si="18"/>
        <v>152293.1920651923</v>
      </c>
      <c r="BH140" s="44">
        <f t="shared" si="19"/>
        <v>229935.28405332941</v>
      </c>
      <c r="BI140" s="42"/>
      <c r="BJ140" s="42"/>
      <c r="BK140" s="45">
        <f>+AN160</f>
        <v>409182.05772257963</v>
      </c>
      <c r="BL140" s="44">
        <f t="shared" si="20"/>
        <v>409182.05772257963</v>
      </c>
    </row>
    <row r="141" spans="1:64" s="152" customFormat="1">
      <c r="A141" s="170"/>
      <c r="B141" s="163"/>
      <c r="C141" s="163">
        <v>12</v>
      </c>
      <c r="D141" s="180">
        <f>SUM(E142:H142)</f>
        <v>1983.0009095097209</v>
      </c>
      <c r="E141" s="170"/>
      <c r="F141" s="170"/>
      <c r="G141" s="170"/>
      <c r="H141" s="170"/>
      <c r="I141" s="170">
        <f>SUM(J142)</f>
        <v>1240.6682511962397</v>
      </c>
      <c r="J141" s="170"/>
      <c r="K141" s="179">
        <f>SUM(L142:M142)</f>
        <v>6508.1951706387854</v>
      </c>
      <c r="L141" s="170"/>
      <c r="M141" s="170"/>
      <c r="N141" s="179">
        <f>SUM(O142:W142)</f>
        <v>135199.37581240601</v>
      </c>
      <c r="O141" s="170"/>
      <c r="P141" s="170"/>
      <c r="Q141" s="170"/>
      <c r="R141" s="170"/>
      <c r="S141" s="170"/>
      <c r="T141" s="170"/>
      <c r="U141" s="170"/>
      <c r="V141" s="170"/>
      <c r="W141" s="170"/>
      <c r="X141" s="179">
        <f>SUM(Y142)</f>
        <v>1730.2261433507967</v>
      </c>
      <c r="Y141" s="170"/>
      <c r="Z141" s="179">
        <f>SUM(AA142)</f>
        <v>756.28018545729753</v>
      </c>
      <c r="AA141" s="170"/>
      <c r="AB141" s="179">
        <f>SUM(AC142)</f>
        <v>157859.09075515677</v>
      </c>
      <c r="AC141" s="170"/>
      <c r="AD141" s="179">
        <f>SUM(AE142)</f>
        <v>81992.081391338288</v>
      </c>
      <c r="AE141" s="170"/>
      <c r="AF141" s="179">
        <f>SUM(AG142)</f>
        <v>12914.086668470833</v>
      </c>
      <c r="AG141" s="170"/>
      <c r="AH141" s="179">
        <f>SUM(AI142:AL142)</f>
        <v>171991.09528704034</v>
      </c>
      <c r="AI141" s="170"/>
      <c r="AJ141" s="170"/>
      <c r="AK141" s="170"/>
      <c r="AL141" s="170"/>
      <c r="AM141" s="179">
        <f>SUM(AN142)</f>
        <v>0</v>
      </c>
      <c r="AN141" s="170"/>
      <c r="AO141" s="179">
        <f>SUM(AP142)</f>
        <v>1965664.8789420924</v>
      </c>
      <c r="AP141" s="170"/>
      <c r="AQ141" s="179">
        <f>SUM(AR142)</f>
        <v>0</v>
      </c>
      <c r="AR141" s="170"/>
      <c r="AS141" s="179">
        <f>SUM(AT142)</f>
        <v>0</v>
      </c>
      <c r="AT141" s="170"/>
      <c r="AU141" s="179">
        <f>SUM(AV142)</f>
        <v>0</v>
      </c>
      <c r="AV141" s="170"/>
      <c r="AW141" s="179">
        <f>SUM(AX142)</f>
        <v>0</v>
      </c>
      <c r="AX141" s="170"/>
      <c r="AY141" s="179">
        <f>SUM(AZ142)</f>
        <v>0</v>
      </c>
      <c r="AZ141" s="170"/>
      <c r="BA141" s="171"/>
      <c r="BB141" s="170"/>
      <c r="BC141" s="170"/>
      <c r="BD141" s="170"/>
      <c r="BE141" s="170"/>
      <c r="BF141" s="170"/>
      <c r="BG141" s="171"/>
      <c r="BH141" s="171"/>
      <c r="BI141" s="170"/>
      <c r="BJ141" s="170"/>
      <c r="BK141" s="177"/>
      <c r="BL141" s="171"/>
    </row>
    <row r="142" spans="1:64">
      <c r="A142" s="139">
        <v>27</v>
      </c>
      <c r="B142" s="46" t="s">
        <v>74</v>
      </c>
      <c r="C142" s="154">
        <v>27</v>
      </c>
      <c r="D142" s="163"/>
      <c r="E142" s="42">
        <v>1626.4660505526274</v>
      </c>
      <c r="F142" s="42">
        <v>74.377774575610857</v>
      </c>
      <c r="G142" s="42">
        <v>282.15708438148266</v>
      </c>
      <c r="H142" s="42">
        <v>0</v>
      </c>
      <c r="I142" s="170"/>
      <c r="J142" s="42">
        <v>1240.6682511962397</v>
      </c>
      <c r="K142" s="170"/>
      <c r="L142" s="42">
        <v>6508.1951706387854</v>
      </c>
      <c r="M142" s="42">
        <v>0</v>
      </c>
      <c r="N142" s="170"/>
      <c r="O142" s="42">
        <v>2824.7635157985396</v>
      </c>
      <c r="P142" s="42">
        <v>1057.1588677903073</v>
      </c>
      <c r="Q142" s="42">
        <v>12986.405691666247</v>
      </c>
      <c r="R142" s="42">
        <v>1276.5050114142662</v>
      </c>
      <c r="S142" s="42">
        <v>12390.854458634114</v>
      </c>
      <c r="T142" s="42">
        <v>3376.6633343967205</v>
      </c>
      <c r="U142" s="42">
        <v>31079.413737319475</v>
      </c>
      <c r="V142" s="42">
        <v>21917.518691632817</v>
      </c>
      <c r="W142" s="42">
        <v>48290.092503753513</v>
      </c>
      <c r="X142" s="170"/>
      <c r="Y142" s="42">
        <v>1730.2261433507967</v>
      </c>
      <c r="Z142" s="170"/>
      <c r="AA142" s="42">
        <v>756.28018545729753</v>
      </c>
      <c r="AB142" s="170"/>
      <c r="AC142" s="42">
        <v>157859.09075515677</v>
      </c>
      <c r="AD142" s="170"/>
      <c r="AE142" s="42">
        <v>81992.081391338288</v>
      </c>
      <c r="AF142" s="170"/>
      <c r="AG142" s="42">
        <v>12914.086668470833</v>
      </c>
      <c r="AH142" s="170"/>
      <c r="AI142" s="42">
        <v>36231.573243624734</v>
      </c>
      <c r="AJ142" s="42">
        <v>50696.219090787119</v>
      </c>
      <c r="AK142" s="42">
        <v>76153.117124382057</v>
      </c>
      <c r="AL142" s="42">
        <v>8910.1858282464345</v>
      </c>
      <c r="AM142" s="170"/>
      <c r="AN142" s="42">
        <v>0</v>
      </c>
      <c r="AO142" s="170"/>
      <c r="AP142" s="42">
        <v>1965664.8789420924</v>
      </c>
      <c r="AQ142" s="170"/>
      <c r="AR142" s="42">
        <v>0</v>
      </c>
      <c r="AS142" s="170"/>
      <c r="AT142" s="42">
        <v>0</v>
      </c>
      <c r="AU142" s="170"/>
      <c r="AV142" s="42">
        <v>0</v>
      </c>
      <c r="AW142" s="170"/>
      <c r="AX142" s="42">
        <v>0</v>
      </c>
      <c r="AY142" s="170"/>
      <c r="AZ142" s="42">
        <v>0</v>
      </c>
      <c r="BA142" s="44">
        <f>SUM(E142:AZ142)</f>
        <v>2537838.9795166575</v>
      </c>
      <c r="BB142" s="42">
        <v>271592.95244417229</v>
      </c>
      <c r="BC142" s="42">
        <v>0</v>
      </c>
      <c r="BD142" s="42">
        <v>730197.28767389827</v>
      </c>
      <c r="BE142" s="42">
        <v>0</v>
      </c>
      <c r="BF142" s="42">
        <v>843963.38968138199</v>
      </c>
      <c r="BG142" s="44">
        <f t="shared" si="18"/>
        <v>1845753.6297994526</v>
      </c>
      <c r="BH142" s="44">
        <f t="shared" si="19"/>
        <v>4383592.6093161106</v>
      </c>
      <c r="BI142" s="42"/>
      <c r="BJ142" s="42"/>
      <c r="BK142" s="45">
        <f>+AP160</f>
        <v>6531006.5170660093</v>
      </c>
      <c r="BL142" s="44">
        <f t="shared" si="20"/>
        <v>6531006.5170660093</v>
      </c>
    </row>
    <row r="143" spans="1:64" s="152" customFormat="1">
      <c r="A143" s="170"/>
      <c r="B143" s="163"/>
      <c r="C143" s="163" t="s">
        <v>286</v>
      </c>
      <c r="D143" s="180">
        <f>SUM(E144:H144)</f>
        <v>6033.1655807515635</v>
      </c>
      <c r="E143" s="170"/>
      <c r="F143" s="170"/>
      <c r="G143" s="170"/>
      <c r="H143" s="170"/>
      <c r="I143" s="170">
        <f>SUM(J144)</f>
        <v>5583.0071303830782</v>
      </c>
      <c r="J143" s="170"/>
      <c r="K143" s="179">
        <f>SUM(L144:M144)</f>
        <v>21180.744987143316</v>
      </c>
      <c r="L143" s="170"/>
      <c r="M143" s="170"/>
      <c r="N143" s="179">
        <f>SUM(O144:W144)</f>
        <v>331732.66573140421</v>
      </c>
      <c r="O143" s="170"/>
      <c r="P143" s="170"/>
      <c r="Q143" s="170"/>
      <c r="R143" s="170"/>
      <c r="S143" s="170"/>
      <c r="T143" s="170"/>
      <c r="U143" s="170"/>
      <c r="V143" s="170"/>
      <c r="W143" s="170"/>
      <c r="X143" s="179">
        <f>SUM(Y144)</f>
        <v>33122.214259615554</v>
      </c>
      <c r="Y143" s="170"/>
      <c r="Z143" s="179">
        <f>SUM(AA144)</f>
        <v>944.63700271782386</v>
      </c>
      <c r="AA143" s="170"/>
      <c r="AB143" s="179">
        <f>SUM(AC144)</f>
        <v>315930.34780032717</v>
      </c>
      <c r="AC143" s="170"/>
      <c r="AD143" s="179">
        <f>SUM(AE144)</f>
        <v>26146.850037888249</v>
      </c>
      <c r="AE143" s="170"/>
      <c r="AF143" s="179">
        <f>SUM(AG144)</f>
        <v>657715.32195838878</v>
      </c>
      <c r="AG143" s="170"/>
      <c r="AH143" s="179">
        <f>SUM(AI144:AL144)</f>
        <v>157651.43489989932</v>
      </c>
      <c r="AI143" s="170"/>
      <c r="AJ143" s="170"/>
      <c r="AK143" s="170"/>
      <c r="AL143" s="170"/>
      <c r="AM143" s="179">
        <f>SUM(AN144)</f>
        <v>2732.1050363994095</v>
      </c>
      <c r="AN143" s="170"/>
      <c r="AO143" s="179">
        <f>SUM(AP144)</f>
        <v>112505.21719831345</v>
      </c>
      <c r="AP143" s="170"/>
      <c r="AQ143" s="179">
        <f>SUM(AR144)</f>
        <v>35186.575587977037</v>
      </c>
      <c r="AR143" s="170"/>
      <c r="AS143" s="179">
        <f>SUM(AT144)</f>
        <v>0</v>
      </c>
      <c r="AT143" s="170"/>
      <c r="AU143" s="179">
        <f>SUM(AV144)</f>
        <v>0</v>
      </c>
      <c r="AV143" s="170"/>
      <c r="AW143" s="179">
        <f>SUM(AX144)</f>
        <v>7329.5877373536587</v>
      </c>
      <c r="AX143" s="170"/>
      <c r="AY143" s="179">
        <f>SUM(AZ144)</f>
        <v>0</v>
      </c>
      <c r="AZ143" s="170"/>
      <c r="BA143" s="171"/>
      <c r="BB143" s="170"/>
      <c r="BC143" s="170"/>
      <c r="BD143" s="170"/>
      <c r="BE143" s="170"/>
      <c r="BF143" s="170"/>
      <c r="BG143" s="171"/>
      <c r="BH143" s="171"/>
      <c r="BI143" s="170"/>
      <c r="BJ143" s="170"/>
      <c r="BK143" s="177"/>
      <c r="BL143" s="171"/>
    </row>
    <row r="144" spans="1:64">
      <c r="A144" s="139">
        <v>28</v>
      </c>
      <c r="B144" s="46" t="s">
        <v>75</v>
      </c>
      <c r="C144" s="154">
        <v>28</v>
      </c>
      <c r="D144" s="163"/>
      <c r="E144" s="42">
        <v>3729.7102402823675</v>
      </c>
      <c r="F144" s="42">
        <v>742.18826853538701</v>
      </c>
      <c r="G144" s="42">
        <v>1363.8705595865492</v>
      </c>
      <c r="H144" s="42">
        <v>197.39651234726014</v>
      </c>
      <c r="I144" s="170"/>
      <c r="J144" s="42">
        <v>5583.0071303830782</v>
      </c>
      <c r="K144" s="170"/>
      <c r="L144" s="42">
        <v>19130.203091348187</v>
      </c>
      <c r="M144" s="42">
        <v>2050.5418957951301</v>
      </c>
      <c r="N144" s="170"/>
      <c r="O144" s="42">
        <v>85.609813239968673</v>
      </c>
      <c r="P144" s="42">
        <v>18514.738679152033</v>
      </c>
      <c r="Q144" s="42">
        <v>71444.778698767623</v>
      </c>
      <c r="R144" s="42">
        <v>3752.161617040415</v>
      </c>
      <c r="S144" s="42">
        <v>45070.777470125293</v>
      </c>
      <c r="T144" s="42">
        <v>85849.886029429195</v>
      </c>
      <c r="U144" s="42">
        <v>22075.852918450975</v>
      </c>
      <c r="V144" s="42">
        <v>81680.699724224934</v>
      </c>
      <c r="W144" s="42">
        <v>3258.1607809737397</v>
      </c>
      <c r="X144" s="170"/>
      <c r="Y144" s="42">
        <v>33122.214259615554</v>
      </c>
      <c r="Z144" s="170"/>
      <c r="AA144" s="42">
        <v>944.63700271782386</v>
      </c>
      <c r="AB144" s="170"/>
      <c r="AC144" s="42">
        <v>315930.34780032717</v>
      </c>
      <c r="AD144" s="170"/>
      <c r="AE144" s="42">
        <v>26146.850037888249</v>
      </c>
      <c r="AF144" s="170"/>
      <c r="AG144" s="42">
        <v>657715.32195838878</v>
      </c>
      <c r="AH144" s="170"/>
      <c r="AI144" s="42">
        <v>28644.778260018458</v>
      </c>
      <c r="AJ144" s="42">
        <v>40343.071731316086</v>
      </c>
      <c r="AK144" s="42">
        <v>83899.605552395675</v>
      </c>
      <c r="AL144" s="42">
        <v>4763.979356169094</v>
      </c>
      <c r="AM144" s="170"/>
      <c r="AN144" s="42">
        <v>2732.1050363994095</v>
      </c>
      <c r="AO144" s="170"/>
      <c r="AP144" s="42">
        <v>112505.21719831345</v>
      </c>
      <c r="AQ144" s="170"/>
      <c r="AR144" s="42">
        <v>35186.575587977037</v>
      </c>
      <c r="AS144" s="170"/>
      <c r="AT144" s="42">
        <v>0</v>
      </c>
      <c r="AU144" s="170"/>
      <c r="AV144" s="42">
        <v>0</v>
      </c>
      <c r="AW144" s="170"/>
      <c r="AX144" s="42">
        <v>7329.5877373536587</v>
      </c>
      <c r="AY144" s="170"/>
      <c r="AZ144" s="42">
        <v>0</v>
      </c>
      <c r="BA144" s="44">
        <f>SUM(E144:AZ144)</f>
        <v>1713793.8749485624</v>
      </c>
      <c r="BB144" s="42">
        <v>3062771.5506466404</v>
      </c>
      <c r="BC144" s="42">
        <v>0</v>
      </c>
      <c r="BD144" s="42">
        <v>0</v>
      </c>
      <c r="BE144" s="42">
        <v>0</v>
      </c>
      <c r="BF144" s="42">
        <v>394369.96740845294</v>
      </c>
      <c r="BG144" s="44">
        <f t="shared" si="18"/>
        <v>3457141.5180550935</v>
      </c>
      <c r="BH144" s="44">
        <f t="shared" si="19"/>
        <v>5170935.3930036556</v>
      </c>
      <c r="BI144" s="42"/>
      <c r="BJ144" s="42"/>
      <c r="BK144" s="45">
        <f>+AR160</f>
        <v>1395505.0560560622</v>
      </c>
      <c r="BL144" s="44">
        <f t="shared" si="20"/>
        <v>1395505.0560560622</v>
      </c>
    </row>
    <row r="145" spans="1:64" s="152" customFormat="1">
      <c r="A145" s="170"/>
      <c r="B145" s="163"/>
      <c r="C145" s="163">
        <v>15</v>
      </c>
      <c r="D145" s="180">
        <f>SUM(E146:H146)</f>
        <v>0</v>
      </c>
      <c r="E145" s="170"/>
      <c r="F145" s="170"/>
      <c r="G145" s="170"/>
      <c r="H145" s="170"/>
      <c r="I145" s="170">
        <f>SUM(J146)</f>
        <v>0</v>
      </c>
      <c r="J145" s="170"/>
      <c r="K145" s="179">
        <f>SUM(L146:M146)</f>
        <v>0</v>
      </c>
      <c r="L145" s="170"/>
      <c r="M145" s="170"/>
      <c r="N145" s="179">
        <f>SUM(O146:W146)</f>
        <v>0</v>
      </c>
      <c r="O145" s="170"/>
      <c r="P145" s="170"/>
      <c r="Q145" s="170"/>
      <c r="R145" s="170"/>
      <c r="S145" s="170"/>
      <c r="T145" s="170"/>
      <c r="U145" s="170"/>
      <c r="V145" s="170"/>
      <c r="W145" s="170"/>
      <c r="X145" s="179">
        <f>SUM(Y146)</f>
        <v>0</v>
      </c>
      <c r="Y145" s="170"/>
      <c r="Z145" s="179">
        <f>SUM(AA146)</f>
        <v>0</v>
      </c>
      <c r="AA145" s="170"/>
      <c r="AB145" s="179">
        <f>SUM(AC146)</f>
        <v>0</v>
      </c>
      <c r="AC145" s="170"/>
      <c r="AD145" s="179">
        <f>SUM(AE146)</f>
        <v>0</v>
      </c>
      <c r="AE145" s="170"/>
      <c r="AF145" s="179">
        <f>SUM(AG146)</f>
        <v>0</v>
      </c>
      <c r="AG145" s="170"/>
      <c r="AH145" s="179">
        <f>SUM(AI146:AL146)</f>
        <v>0</v>
      </c>
      <c r="AI145" s="170"/>
      <c r="AJ145" s="170"/>
      <c r="AK145" s="170"/>
      <c r="AL145" s="170"/>
      <c r="AM145" s="179">
        <f>SUM(AN146)</f>
        <v>0</v>
      </c>
      <c r="AN145" s="170"/>
      <c r="AO145" s="179">
        <f>SUM(AP146)</f>
        <v>0</v>
      </c>
      <c r="AP145" s="170"/>
      <c r="AQ145" s="179">
        <f>SUM(AR146)</f>
        <v>0</v>
      </c>
      <c r="AR145" s="170"/>
      <c r="AS145" s="179">
        <f>SUM(AT146)</f>
        <v>0</v>
      </c>
      <c r="AT145" s="170"/>
      <c r="AU145" s="179">
        <f>SUM(AV146)</f>
        <v>2542.9261661429678</v>
      </c>
      <c r="AV145" s="170"/>
      <c r="AW145" s="179">
        <f>SUM(AX146)</f>
        <v>0</v>
      </c>
      <c r="AX145" s="170"/>
      <c r="AY145" s="179">
        <f>SUM(AZ146)</f>
        <v>0</v>
      </c>
      <c r="AZ145" s="170"/>
      <c r="BA145" s="171"/>
      <c r="BB145" s="170"/>
      <c r="BC145" s="170"/>
      <c r="BD145" s="170"/>
      <c r="BE145" s="170"/>
      <c r="BF145" s="170"/>
      <c r="BG145" s="171"/>
      <c r="BH145" s="171"/>
      <c r="BI145" s="170"/>
      <c r="BJ145" s="170"/>
      <c r="BK145" s="177"/>
      <c r="BL145" s="171"/>
    </row>
    <row r="146" spans="1:64" s="187" customFormat="1">
      <c r="A146" s="184">
        <v>29</v>
      </c>
      <c r="B146" s="46" t="s">
        <v>19</v>
      </c>
      <c r="C146" s="154">
        <v>29</v>
      </c>
      <c r="D146" s="163"/>
      <c r="E146" s="184">
        <v>0</v>
      </c>
      <c r="F146" s="184">
        <v>0</v>
      </c>
      <c r="G146" s="184">
        <v>0</v>
      </c>
      <c r="H146" s="184">
        <v>0</v>
      </c>
      <c r="I146" s="170"/>
      <c r="J146" s="184">
        <v>0</v>
      </c>
      <c r="K146" s="170"/>
      <c r="L146" s="184">
        <v>0</v>
      </c>
      <c r="M146" s="184">
        <v>0</v>
      </c>
      <c r="N146" s="184"/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184">
        <v>0</v>
      </c>
      <c r="V146" s="184">
        <v>0</v>
      </c>
      <c r="W146" s="184">
        <v>0</v>
      </c>
      <c r="X146" s="170"/>
      <c r="Y146" s="184">
        <v>0</v>
      </c>
      <c r="Z146" s="170"/>
      <c r="AA146" s="184">
        <v>0</v>
      </c>
      <c r="AB146" s="170"/>
      <c r="AC146" s="184">
        <v>0</v>
      </c>
      <c r="AD146" s="170"/>
      <c r="AE146" s="184">
        <v>0</v>
      </c>
      <c r="AF146" s="170"/>
      <c r="AG146" s="184">
        <v>0</v>
      </c>
      <c r="AH146" s="170"/>
      <c r="AI146" s="184">
        <v>0</v>
      </c>
      <c r="AJ146" s="184">
        <v>0</v>
      </c>
      <c r="AK146" s="184">
        <v>0</v>
      </c>
      <c r="AL146" s="184">
        <v>0</v>
      </c>
      <c r="AM146" s="170"/>
      <c r="AN146" s="184">
        <v>0</v>
      </c>
      <c r="AO146" s="170"/>
      <c r="AP146" s="184">
        <v>0</v>
      </c>
      <c r="AQ146" s="170"/>
      <c r="AR146" s="184">
        <v>0</v>
      </c>
      <c r="AS146" s="170"/>
      <c r="AT146" s="184">
        <v>0</v>
      </c>
      <c r="AU146" s="170"/>
      <c r="AV146" s="184">
        <v>2542.9261661429678</v>
      </c>
      <c r="AW146" s="170"/>
      <c r="AX146" s="184">
        <v>0</v>
      </c>
      <c r="AY146" s="170"/>
      <c r="AZ146" s="184">
        <v>0</v>
      </c>
      <c r="BA146" s="185">
        <f>SUM(E146:AZ146)</f>
        <v>2542.9261661429678</v>
      </c>
      <c r="BB146" s="184">
        <v>80772.865040754696</v>
      </c>
      <c r="BC146" s="184">
        <v>1739350.289314867</v>
      </c>
      <c r="BD146" s="184">
        <v>0</v>
      </c>
      <c r="BE146" s="184">
        <v>0</v>
      </c>
      <c r="BF146" s="184">
        <v>50147.876967110991</v>
      </c>
      <c r="BG146" s="185">
        <f t="shared" si="18"/>
        <v>1870271.0313227326</v>
      </c>
      <c r="BH146" s="185">
        <f t="shared" si="19"/>
        <v>1872813.9574888756</v>
      </c>
      <c r="BI146" s="184"/>
      <c r="BJ146" s="184"/>
      <c r="BK146" s="186">
        <f>+AT160</f>
        <v>3646802.7639983147</v>
      </c>
      <c r="BL146" s="185">
        <f t="shared" si="20"/>
        <v>3646802.7639983147</v>
      </c>
    </row>
    <row r="147" spans="1:64" s="152" customFormat="1">
      <c r="A147" s="170"/>
      <c r="B147" s="163"/>
      <c r="C147" s="163">
        <v>17</v>
      </c>
      <c r="D147" s="180">
        <f>SUM(E148:H148)</f>
        <v>0</v>
      </c>
      <c r="E147" s="170"/>
      <c r="F147" s="170"/>
      <c r="G147" s="170"/>
      <c r="H147" s="170"/>
      <c r="I147" s="170">
        <f>SUM(J148)</f>
        <v>0</v>
      </c>
      <c r="J147" s="170"/>
      <c r="K147" s="179">
        <f>SUM(L148:M148)</f>
        <v>0</v>
      </c>
      <c r="L147" s="170"/>
      <c r="M147" s="170"/>
      <c r="N147" s="179">
        <f>SUM(O148:W148)</f>
        <v>0</v>
      </c>
      <c r="O147" s="170"/>
      <c r="P147" s="170"/>
      <c r="Q147" s="170"/>
      <c r="R147" s="170"/>
      <c r="S147" s="170"/>
      <c r="T147" s="170"/>
      <c r="U147" s="170"/>
      <c r="V147" s="170"/>
      <c r="W147" s="170"/>
      <c r="X147" s="179">
        <f>SUM(Y148)</f>
        <v>76.861884044020314</v>
      </c>
      <c r="Y147" s="170"/>
      <c r="Z147" s="179">
        <f>SUM(AA148)</f>
        <v>9.5927361524599508</v>
      </c>
      <c r="AA147" s="170"/>
      <c r="AB147" s="179">
        <f>SUM(AC148)</f>
        <v>0</v>
      </c>
      <c r="AC147" s="170"/>
      <c r="AD147" s="179">
        <f>SUM(AE148)</f>
        <v>0</v>
      </c>
      <c r="AE147" s="170"/>
      <c r="AF147" s="179">
        <f>SUM(AG148)</f>
        <v>46.138625234191792</v>
      </c>
      <c r="AG147" s="170"/>
      <c r="AH147" s="179">
        <f>SUM(AI148:AL148)</f>
        <v>7.6015286278065206</v>
      </c>
      <c r="AI147" s="170"/>
      <c r="AJ147" s="170"/>
      <c r="AK147" s="170"/>
      <c r="AL147" s="170"/>
      <c r="AM147" s="179">
        <f>SUM(AN148)</f>
        <v>0</v>
      </c>
      <c r="AN147" s="170"/>
      <c r="AO147" s="179">
        <f>SUM(AP148)</f>
        <v>468.37220364078394</v>
      </c>
      <c r="AP147" s="170"/>
      <c r="AQ147" s="179">
        <f>SUM(AR148)</f>
        <v>0</v>
      </c>
      <c r="AR147" s="170"/>
      <c r="AS147" s="179">
        <f>SUM(AT148)</f>
        <v>841.88578686006201</v>
      </c>
      <c r="AT147" s="170"/>
      <c r="AU147" s="179">
        <f>SUM(AV148)</f>
        <v>250.40146444778085</v>
      </c>
      <c r="AV147" s="170"/>
      <c r="AW147" s="179">
        <f>SUM(AX148)</f>
        <v>0</v>
      </c>
      <c r="AX147" s="170"/>
      <c r="AY147" s="179">
        <f>SUM(AZ148)</f>
        <v>0</v>
      </c>
      <c r="AZ147" s="170"/>
      <c r="BA147" s="171"/>
      <c r="BB147" s="170"/>
      <c r="BC147" s="170"/>
      <c r="BD147" s="170"/>
      <c r="BE147" s="170"/>
      <c r="BF147" s="170"/>
      <c r="BG147" s="171"/>
      <c r="BH147" s="171"/>
      <c r="BI147" s="170"/>
      <c r="BJ147" s="170"/>
      <c r="BK147" s="177"/>
      <c r="BL147" s="171"/>
    </row>
    <row r="148" spans="1:64" s="187" customFormat="1">
      <c r="A148" s="184">
        <v>30</v>
      </c>
      <c r="B148" s="46" t="s">
        <v>76</v>
      </c>
      <c r="C148" s="154">
        <v>30</v>
      </c>
      <c r="D148" s="163"/>
      <c r="E148" s="184">
        <v>0</v>
      </c>
      <c r="F148" s="184">
        <v>0</v>
      </c>
      <c r="G148" s="184">
        <v>0</v>
      </c>
      <c r="H148" s="184">
        <v>0</v>
      </c>
      <c r="I148" s="170"/>
      <c r="J148" s="184">
        <v>0</v>
      </c>
      <c r="K148" s="170"/>
      <c r="L148" s="184">
        <v>0</v>
      </c>
      <c r="M148" s="184">
        <v>0</v>
      </c>
      <c r="N148" s="184"/>
      <c r="O148" s="184">
        <v>0</v>
      </c>
      <c r="P148" s="184">
        <v>0</v>
      </c>
      <c r="Q148" s="184">
        <v>0</v>
      </c>
      <c r="R148" s="184">
        <v>0</v>
      </c>
      <c r="S148" s="184">
        <v>0</v>
      </c>
      <c r="T148" s="184">
        <v>0</v>
      </c>
      <c r="U148" s="184">
        <v>0</v>
      </c>
      <c r="V148" s="184">
        <v>0</v>
      </c>
      <c r="W148" s="184">
        <v>0</v>
      </c>
      <c r="X148" s="170"/>
      <c r="Y148" s="184">
        <v>76.861884044020314</v>
      </c>
      <c r="Z148" s="170"/>
      <c r="AA148" s="184">
        <v>9.5927361524599508</v>
      </c>
      <c r="AB148" s="170"/>
      <c r="AC148" s="184">
        <v>0</v>
      </c>
      <c r="AD148" s="170"/>
      <c r="AE148" s="184">
        <v>0</v>
      </c>
      <c r="AF148" s="170"/>
      <c r="AG148" s="184">
        <v>46.138625234191792</v>
      </c>
      <c r="AH148" s="170"/>
      <c r="AI148" s="184">
        <v>0</v>
      </c>
      <c r="AJ148" s="184">
        <v>0</v>
      </c>
      <c r="AK148" s="184">
        <v>0</v>
      </c>
      <c r="AL148" s="184">
        <v>7.6015286278065206</v>
      </c>
      <c r="AM148" s="170"/>
      <c r="AN148" s="184">
        <v>0</v>
      </c>
      <c r="AO148" s="170"/>
      <c r="AP148" s="184">
        <v>468.37220364078394</v>
      </c>
      <c r="AQ148" s="170"/>
      <c r="AR148" s="184">
        <v>0</v>
      </c>
      <c r="AS148" s="170"/>
      <c r="AT148" s="184">
        <v>841.88578686006201</v>
      </c>
      <c r="AU148" s="170"/>
      <c r="AV148" s="184">
        <v>250.40146444778085</v>
      </c>
      <c r="AW148" s="170"/>
      <c r="AX148" s="184">
        <v>0</v>
      </c>
      <c r="AY148" s="170"/>
      <c r="AZ148" s="184">
        <v>0</v>
      </c>
      <c r="BA148" s="185">
        <f>SUM(E148:AZ148)</f>
        <v>1700.8542290071052</v>
      </c>
      <c r="BB148" s="184">
        <v>99886.334498184471</v>
      </c>
      <c r="BC148" s="184">
        <v>0</v>
      </c>
      <c r="BD148" s="184">
        <v>0</v>
      </c>
      <c r="BE148" s="184">
        <v>0</v>
      </c>
      <c r="BF148" s="184">
        <v>41803.445302657565</v>
      </c>
      <c r="BG148" s="185">
        <f t="shared" si="18"/>
        <v>141689.77980084205</v>
      </c>
      <c r="BH148" s="185">
        <f t="shared" si="19"/>
        <v>143390.63402984914</v>
      </c>
      <c r="BI148" s="184"/>
      <c r="BJ148" s="184"/>
      <c r="BK148" s="186">
        <f>+AV160</f>
        <v>241584.62225483032</v>
      </c>
      <c r="BL148" s="185">
        <f t="shared" si="20"/>
        <v>241584.62225483032</v>
      </c>
    </row>
    <row r="149" spans="1:64" s="152" customFormat="1">
      <c r="A149" s="170"/>
      <c r="B149" s="163"/>
      <c r="C149" s="163">
        <v>16</v>
      </c>
      <c r="D149" s="180">
        <f>SUM(E150:H150)</f>
        <v>0</v>
      </c>
      <c r="E149" s="170"/>
      <c r="F149" s="170"/>
      <c r="G149" s="170"/>
      <c r="H149" s="170"/>
      <c r="I149" s="170">
        <f>SUM(J150)</f>
        <v>0</v>
      </c>
      <c r="J149" s="170"/>
      <c r="K149" s="179">
        <f>SUM(L150:M150)</f>
        <v>0</v>
      </c>
      <c r="L149" s="170"/>
      <c r="M149" s="170"/>
      <c r="N149" s="179">
        <f>SUM(O150:W150)</f>
        <v>0</v>
      </c>
      <c r="O149" s="170"/>
      <c r="P149" s="170"/>
      <c r="Q149" s="170"/>
      <c r="R149" s="170"/>
      <c r="S149" s="170"/>
      <c r="T149" s="170"/>
      <c r="U149" s="170"/>
      <c r="V149" s="170"/>
      <c r="W149" s="170"/>
      <c r="X149" s="179">
        <f>SUM(Y150)</f>
        <v>0</v>
      </c>
      <c r="Y149" s="170"/>
      <c r="Z149" s="179">
        <f>SUM(AA150)</f>
        <v>0</v>
      </c>
      <c r="AA149" s="170"/>
      <c r="AB149" s="179">
        <f>SUM(AC150)</f>
        <v>0</v>
      </c>
      <c r="AC149" s="170"/>
      <c r="AD149" s="179">
        <f>SUM(AE150)</f>
        <v>0</v>
      </c>
      <c r="AE149" s="170"/>
      <c r="AF149" s="179">
        <f>SUM(AG150)</f>
        <v>44913.119940789547</v>
      </c>
      <c r="AG149" s="170"/>
      <c r="AH149" s="179">
        <f>SUM(AI150:AL150)</f>
        <v>89.101858282464335</v>
      </c>
      <c r="AI149" s="170"/>
      <c r="AJ149" s="170"/>
      <c r="AK149" s="170"/>
      <c r="AL149" s="170"/>
      <c r="AM149" s="179">
        <f>SUM(AN150)</f>
        <v>0</v>
      </c>
      <c r="AN149" s="170"/>
      <c r="AO149" s="179">
        <f>SUM(AP150)</f>
        <v>7553.8512178739957</v>
      </c>
      <c r="AP149" s="170"/>
      <c r="AQ149" s="179">
        <f>SUM(AR150)</f>
        <v>0</v>
      </c>
      <c r="AR149" s="170"/>
      <c r="AS149" s="179">
        <f>SUM(AT150)</f>
        <v>0</v>
      </c>
      <c r="AT149" s="170"/>
      <c r="AU149" s="179">
        <f>SUM(AV150)</f>
        <v>0</v>
      </c>
      <c r="AV149" s="170"/>
      <c r="AW149" s="179">
        <f>SUM(AX150)</f>
        <v>33593.943796204265</v>
      </c>
      <c r="AX149" s="170"/>
      <c r="AY149" s="179">
        <f>SUM(AZ150)</f>
        <v>0</v>
      </c>
      <c r="AZ149" s="170"/>
      <c r="BA149" s="171"/>
      <c r="BB149" s="170"/>
      <c r="BC149" s="170"/>
      <c r="BD149" s="170"/>
      <c r="BE149" s="170"/>
      <c r="BF149" s="170"/>
      <c r="BG149" s="171"/>
      <c r="BH149" s="171"/>
      <c r="BI149" s="170"/>
      <c r="BJ149" s="170"/>
      <c r="BK149" s="177"/>
      <c r="BL149" s="171"/>
    </row>
    <row r="150" spans="1:64" s="187" customFormat="1">
      <c r="A150" s="184">
        <v>31</v>
      </c>
      <c r="B150" s="46" t="s">
        <v>202</v>
      </c>
      <c r="C150" s="154">
        <v>31</v>
      </c>
      <c r="D150" s="163"/>
      <c r="E150" s="184">
        <v>0</v>
      </c>
      <c r="F150" s="184">
        <v>0</v>
      </c>
      <c r="G150" s="184">
        <v>0</v>
      </c>
      <c r="H150" s="184">
        <v>0</v>
      </c>
      <c r="I150" s="170"/>
      <c r="J150" s="184">
        <v>0</v>
      </c>
      <c r="K150" s="170"/>
      <c r="L150" s="184">
        <v>0</v>
      </c>
      <c r="M150" s="184">
        <v>0</v>
      </c>
      <c r="N150" s="184"/>
      <c r="O150" s="184">
        <v>0</v>
      </c>
      <c r="P150" s="184">
        <v>0</v>
      </c>
      <c r="Q150" s="184">
        <v>0</v>
      </c>
      <c r="R150" s="184">
        <v>0</v>
      </c>
      <c r="S150" s="184">
        <v>0</v>
      </c>
      <c r="T150" s="184">
        <v>0</v>
      </c>
      <c r="U150" s="184">
        <v>0</v>
      </c>
      <c r="V150" s="184">
        <v>0</v>
      </c>
      <c r="W150" s="184">
        <v>0</v>
      </c>
      <c r="X150" s="170"/>
      <c r="Y150" s="184">
        <v>0</v>
      </c>
      <c r="Z150" s="170"/>
      <c r="AA150" s="184">
        <v>0</v>
      </c>
      <c r="AB150" s="170"/>
      <c r="AC150" s="184">
        <v>0</v>
      </c>
      <c r="AD150" s="170"/>
      <c r="AE150" s="184">
        <v>0</v>
      </c>
      <c r="AF150" s="170"/>
      <c r="AG150" s="184">
        <v>44913.119940789547</v>
      </c>
      <c r="AH150" s="170"/>
      <c r="AI150" s="184">
        <v>0</v>
      </c>
      <c r="AJ150" s="184">
        <v>0</v>
      </c>
      <c r="AK150" s="184">
        <v>0</v>
      </c>
      <c r="AL150" s="184">
        <v>89.101858282464335</v>
      </c>
      <c r="AM150" s="170"/>
      <c r="AN150" s="184">
        <v>0</v>
      </c>
      <c r="AO150" s="170"/>
      <c r="AP150" s="184">
        <v>7553.8512178739957</v>
      </c>
      <c r="AQ150" s="170"/>
      <c r="AR150" s="184">
        <v>0</v>
      </c>
      <c r="AS150" s="170"/>
      <c r="AT150" s="184">
        <v>0</v>
      </c>
      <c r="AU150" s="170"/>
      <c r="AV150" s="184">
        <v>0</v>
      </c>
      <c r="AW150" s="170"/>
      <c r="AX150" s="184">
        <v>33593.943796204265</v>
      </c>
      <c r="AY150" s="170"/>
      <c r="AZ150" s="184">
        <v>0</v>
      </c>
      <c r="BA150" s="185">
        <f>SUM(E150:AZ150)</f>
        <v>86150.016813150272</v>
      </c>
      <c r="BB150" s="184">
        <v>1495320.9511331725</v>
      </c>
      <c r="BC150" s="184">
        <v>0</v>
      </c>
      <c r="BD150" s="184">
        <v>0</v>
      </c>
      <c r="BE150" s="184">
        <v>0</v>
      </c>
      <c r="BF150" s="184">
        <v>913689.89975973871</v>
      </c>
      <c r="BG150" s="185">
        <f t="shared" si="18"/>
        <v>2409010.8508929112</v>
      </c>
      <c r="BH150" s="185">
        <f t="shared" si="19"/>
        <v>2495160.8677060613</v>
      </c>
      <c r="BI150" s="184"/>
      <c r="BJ150" s="184"/>
      <c r="BK150" s="186">
        <f>+AX160</f>
        <v>771679.86582078482</v>
      </c>
      <c r="BL150" s="185">
        <f t="shared" si="20"/>
        <v>771679.86582078482</v>
      </c>
    </row>
    <row r="151" spans="1:64" s="152" customFormat="1">
      <c r="A151" s="170"/>
      <c r="B151" s="163"/>
      <c r="C151" s="163">
        <v>18</v>
      </c>
      <c r="D151" s="180">
        <f>SUM(E152:H152)</f>
        <v>12673.121926652329</v>
      </c>
      <c r="E151" s="170"/>
      <c r="F151" s="170"/>
      <c r="G151" s="170"/>
      <c r="H151" s="170"/>
      <c r="I151" s="170">
        <f>SUM(J152)</f>
        <v>3892.7162070609274</v>
      </c>
      <c r="J151" s="170"/>
      <c r="K151" s="179">
        <f>SUM(L152:M152)</f>
        <v>11353.389592273747</v>
      </c>
      <c r="L151" s="170"/>
      <c r="M151" s="170"/>
      <c r="N151" s="179">
        <f>SUM(O152:W152)</f>
        <v>226384.7584253324</v>
      </c>
      <c r="O151" s="170"/>
      <c r="P151" s="170"/>
      <c r="Q151" s="170"/>
      <c r="R151" s="170"/>
      <c r="S151" s="170"/>
      <c r="T151" s="170"/>
      <c r="U151" s="170"/>
      <c r="V151" s="170"/>
      <c r="W151" s="170"/>
      <c r="X151" s="179">
        <f>SUM(Y152)</f>
        <v>3049.6120475210441</v>
      </c>
      <c r="Y151" s="170"/>
      <c r="Z151" s="179">
        <f>SUM(AA152)</f>
        <v>91.027346150126903</v>
      </c>
      <c r="AA151" s="170"/>
      <c r="AB151" s="179">
        <f>SUM(AC152)</f>
        <v>10893.850716939623</v>
      </c>
      <c r="AC151" s="170"/>
      <c r="AD151" s="179">
        <f>SUM(AE152)</f>
        <v>156522.11983195067</v>
      </c>
      <c r="AE151" s="170"/>
      <c r="AF151" s="179">
        <f>SUM(AG152)</f>
        <v>116136.92594650494</v>
      </c>
      <c r="AG151" s="170"/>
      <c r="AH151" s="179">
        <f>SUM(AI152:AL152)</f>
        <v>117954.5726947326</v>
      </c>
      <c r="AI151" s="170"/>
      <c r="AJ151" s="170"/>
      <c r="AK151" s="170"/>
      <c r="AL151" s="170"/>
      <c r="AM151" s="179">
        <f>SUM(AN152)</f>
        <v>1766.7612568716177</v>
      </c>
      <c r="AN151" s="170"/>
      <c r="AO151" s="179">
        <f>SUM(AP152)</f>
        <v>61302.085434608976</v>
      </c>
      <c r="AP151" s="170"/>
      <c r="AQ151" s="179">
        <f>SUM(AR152)</f>
        <v>28116.305451684042</v>
      </c>
      <c r="AR151" s="170"/>
      <c r="AS151" s="179">
        <f>SUM(AT152)</f>
        <v>0</v>
      </c>
      <c r="AT151" s="170"/>
      <c r="AU151" s="179">
        <f>SUM(AV152)</f>
        <v>425.37660422692608</v>
      </c>
      <c r="AV151" s="170"/>
      <c r="AW151" s="179">
        <f>SUM(AX152)</f>
        <v>1649.157240904573</v>
      </c>
      <c r="AX151" s="170"/>
      <c r="AY151" s="179">
        <f>SUM(AZ152)</f>
        <v>15952.731772234412</v>
      </c>
      <c r="AZ151" s="170"/>
      <c r="BA151" s="171"/>
      <c r="BB151" s="170"/>
      <c r="BC151" s="170"/>
      <c r="BD151" s="170"/>
      <c r="BE151" s="170"/>
      <c r="BF151" s="170"/>
      <c r="BG151" s="171"/>
      <c r="BH151" s="171"/>
      <c r="BI151" s="170"/>
      <c r="BJ151" s="170"/>
      <c r="BK151" s="177"/>
      <c r="BL151" s="171"/>
    </row>
    <row r="152" spans="1:64" s="187" customFormat="1">
      <c r="A152" s="184">
        <v>32</v>
      </c>
      <c r="B152" s="46" t="s">
        <v>78</v>
      </c>
      <c r="C152" s="154">
        <v>32</v>
      </c>
      <c r="D152" s="163"/>
      <c r="E152" s="184">
        <v>569.77708923687283</v>
      </c>
      <c r="F152" s="184">
        <v>2149.1888606564239</v>
      </c>
      <c r="G152" s="184">
        <v>9087.3278138428032</v>
      </c>
      <c r="H152" s="184">
        <v>866.82816291622953</v>
      </c>
      <c r="I152" s="170"/>
      <c r="J152" s="184">
        <v>3892.7162070609274</v>
      </c>
      <c r="K152" s="170"/>
      <c r="L152" s="184">
        <v>10887.306660004924</v>
      </c>
      <c r="M152" s="184">
        <v>466.08293226882228</v>
      </c>
      <c r="N152" s="184"/>
      <c r="O152" s="184">
        <v>1.0362338428802336</v>
      </c>
      <c r="P152" s="184">
        <v>1638.0728013947228</v>
      </c>
      <c r="Q152" s="184">
        <v>7628.211363511994</v>
      </c>
      <c r="R152" s="184">
        <v>2135.4156026233813</v>
      </c>
      <c r="S152" s="184">
        <v>23950.241740923972</v>
      </c>
      <c r="T152" s="184">
        <v>3684.1964453960218</v>
      </c>
      <c r="U152" s="184">
        <v>184050.4416525035</v>
      </c>
      <c r="V152" s="184">
        <v>3119.6307758919402</v>
      </c>
      <c r="W152" s="184">
        <v>177.51180924397767</v>
      </c>
      <c r="X152" s="170"/>
      <c r="Y152" s="184">
        <v>3049.6120475210441</v>
      </c>
      <c r="Z152" s="170"/>
      <c r="AA152" s="184">
        <v>91.027346150126903</v>
      </c>
      <c r="AB152" s="170"/>
      <c r="AC152" s="184">
        <v>10893.850716939623</v>
      </c>
      <c r="AD152" s="170"/>
      <c r="AE152" s="184">
        <v>156522.11983195067</v>
      </c>
      <c r="AF152" s="170"/>
      <c r="AG152" s="184">
        <v>116136.92594650494</v>
      </c>
      <c r="AH152" s="170"/>
      <c r="AI152" s="184">
        <v>33971.162131495897</v>
      </c>
      <c r="AJ152" s="184">
        <v>63378.087352621718</v>
      </c>
      <c r="AK152" s="184">
        <v>573.71566742903519</v>
      </c>
      <c r="AL152" s="184">
        <v>20031.607543185972</v>
      </c>
      <c r="AM152" s="170"/>
      <c r="AN152" s="184">
        <v>1766.7612568716177</v>
      </c>
      <c r="AO152" s="170"/>
      <c r="AP152" s="184">
        <v>61302.085434608976</v>
      </c>
      <c r="AQ152" s="170"/>
      <c r="AR152" s="184">
        <v>28116.305451684042</v>
      </c>
      <c r="AS152" s="170"/>
      <c r="AT152" s="184">
        <v>0</v>
      </c>
      <c r="AU152" s="170"/>
      <c r="AV152" s="184">
        <v>425.37660422692608</v>
      </c>
      <c r="AW152" s="170"/>
      <c r="AX152" s="184">
        <v>1649.157240904573</v>
      </c>
      <c r="AY152" s="170"/>
      <c r="AZ152" s="184">
        <v>15952.731772234412</v>
      </c>
      <c r="BA152" s="185">
        <f>SUM(E152:AZ152)</f>
        <v>768164.51249564881</v>
      </c>
      <c r="BB152" s="184">
        <v>201274.46245878146</v>
      </c>
      <c r="BC152" s="184">
        <v>0</v>
      </c>
      <c r="BD152" s="184">
        <v>0</v>
      </c>
      <c r="BE152" s="184">
        <v>0</v>
      </c>
      <c r="BF152" s="184">
        <v>49305.377117689553</v>
      </c>
      <c r="BG152" s="185">
        <f t="shared" si="18"/>
        <v>250579.83957647101</v>
      </c>
      <c r="BH152" s="185">
        <f t="shared" si="19"/>
        <v>1018744.3520721198</v>
      </c>
      <c r="BI152" s="184"/>
      <c r="BJ152" s="184"/>
      <c r="BK152" s="186">
        <f>+AZ160</f>
        <v>734500.48799271579</v>
      </c>
      <c r="BL152" s="185">
        <f t="shared" si="20"/>
        <v>734500.48799271579</v>
      </c>
    </row>
    <row r="153" spans="1:64">
      <c r="A153" s="533" t="s">
        <v>79</v>
      </c>
      <c r="B153" s="534"/>
      <c r="C153" s="155">
        <v>190</v>
      </c>
      <c r="D153" s="164">
        <f t="shared" ref="D153:D160" si="22">SUM(E153:H153)</f>
        <v>911472.5769840529</v>
      </c>
      <c r="E153" s="44">
        <f>SUM(E105:E152)</f>
        <v>41303.118029140867</v>
      </c>
      <c r="F153" s="44">
        <f>SUM(F105:F152)</f>
        <v>8837.1272550695321</v>
      </c>
      <c r="G153" s="44">
        <f>SUM(G105:G152)</f>
        <v>856611.52290828433</v>
      </c>
      <c r="H153" s="44">
        <f>SUM(H105:H152)</f>
        <v>4720.8087915581127</v>
      </c>
      <c r="I153" s="171">
        <f>SUM(J153)</f>
        <v>73638.518422441586</v>
      </c>
      <c r="J153" s="44">
        <f>SUM(J105:J152)</f>
        <v>73638.518422441586</v>
      </c>
      <c r="K153" s="171">
        <f>SUM(L153:M153)</f>
        <v>1473530.5917050694</v>
      </c>
      <c r="L153" s="44">
        <f>SUM(L105:L152)</f>
        <v>1264664.4803927678</v>
      </c>
      <c r="M153" s="44">
        <f>SUM(M105:M152)</f>
        <v>208866.1113123016</v>
      </c>
      <c r="N153" s="171">
        <f>SUM(O153:W153)</f>
        <v>19700599.878587496</v>
      </c>
      <c r="O153" s="44">
        <f t="shared" ref="O153:W153" si="23">SUM(O105:O152)</f>
        <v>70631.407103627367</v>
      </c>
      <c r="P153" s="44">
        <f t="shared" si="23"/>
        <v>744032.68766444572</v>
      </c>
      <c r="Q153" s="44">
        <f t="shared" si="23"/>
        <v>3259540.5628160872</v>
      </c>
      <c r="R153" s="44">
        <f t="shared" si="23"/>
        <v>246156.85111349245</v>
      </c>
      <c r="S153" s="44">
        <f t="shared" si="23"/>
        <v>2216429.7138644243</v>
      </c>
      <c r="T153" s="44">
        <f t="shared" si="23"/>
        <v>1982630.47095382</v>
      </c>
      <c r="U153" s="44">
        <f t="shared" si="23"/>
        <v>2348921.4178765318</v>
      </c>
      <c r="V153" s="44">
        <f t="shared" si="23"/>
        <v>8133795.6796146519</v>
      </c>
      <c r="W153" s="44">
        <f t="shared" si="23"/>
        <v>698461.08758041717</v>
      </c>
      <c r="X153" s="171">
        <f>SUM(Y153)</f>
        <v>204855.60082368049</v>
      </c>
      <c r="Y153" s="44">
        <f>SUM(Y105:Y152)</f>
        <v>204855.60082368049</v>
      </c>
      <c r="Z153" s="171">
        <f>SUM(AA153)</f>
        <v>9132.5864173678856</v>
      </c>
      <c r="AA153" s="44">
        <f>SUM(AA105:AA152)</f>
        <v>9132.5864173678856</v>
      </c>
      <c r="AB153" s="171">
        <f>SUM(AC153)</f>
        <v>4227180.9806571752</v>
      </c>
      <c r="AC153" s="44">
        <f>SUM(AC105:AC152)</f>
        <v>4227180.9806571752</v>
      </c>
      <c r="AD153" s="171">
        <f>SUM(AE153)</f>
        <v>701271.53556038416</v>
      </c>
      <c r="AE153" s="44">
        <f>SUM(AE105:AE152)</f>
        <v>701271.53556038416</v>
      </c>
      <c r="AF153" s="171">
        <f>SUM(AG153)</f>
        <v>1812246.4101508439</v>
      </c>
      <c r="AG153" s="44">
        <f>SUM(AG105:AG152)</f>
        <v>1812246.4101508439</v>
      </c>
      <c r="AH153" s="171">
        <f>SUM(AI153:AL153)</f>
        <v>1825015.0207906247</v>
      </c>
      <c r="AI153" s="44">
        <f>SUM(AI105:AI152)</f>
        <v>320031.70649898169</v>
      </c>
      <c r="AJ153" s="44">
        <f>SUM(AJ105:AJ152)</f>
        <v>398844.99518909614</v>
      </c>
      <c r="AK153" s="44">
        <f>SUM(AK105:AK152)</f>
        <v>717984.75671808748</v>
      </c>
      <c r="AL153" s="44">
        <f>SUM(AL105:AL152)</f>
        <v>388153.56238445936</v>
      </c>
      <c r="AM153" s="171">
        <f>SUM(AN153)</f>
        <v>49685.588646693635</v>
      </c>
      <c r="AN153" s="44">
        <f>SUM(AN105:AN152)</f>
        <v>49685.588646693635</v>
      </c>
      <c r="AO153" s="171">
        <f>SUM(AP153)</f>
        <v>2546294.3949081297</v>
      </c>
      <c r="AP153" s="44">
        <f>SUM(AP105:AP152)</f>
        <v>2546294.3949081297</v>
      </c>
      <c r="AQ153" s="171">
        <f>SUM(AR153)</f>
        <v>190801.95877147184</v>
      </c>
      <c r="AR153" s="44">
        <f>SUM(AR105:AR152)</f>
        <v>190801.95877147184</v>
      </c>
      <c r="AS153" s="171">
        <f>SUM(AT153)</f>
        <v>1716783.0377860079</v>
      </c>
      <c r="AT153" s="44">
        <f>SUM(AT105:AT152)</f>
        <v>1716783.0377860079</v>
      </c>
      <c r="AU153" s="171">
        <f>SUM(AV153)</f>
        <v>37826.402088511531</v>
      </c>
      <c r="AV153" s="44">
        <f>SUM(AV105:AV152)</f>
        <v>37826.402088511531</v>
      </c>
      <c r="AW153" s="171">
        <f>SUM(AX153)</f>
        <v>354916.24649846065</v>
      </c>
      <c r="AX153" s="44">
        <f>SUM(AX105:AX152)</f>
        <v>354916.24649846065</v>
      </c>
      <c r="AY153" s="171">
        <f>SUM(AZ153)</f>
        <v>140985.94064341974</v>
      </c>
      <c r="AZ153" s="44">
        <f t="shared" ref="AZ153:BL153" si="24">SUM(AZ105:AZ152)</f>
        <v>140985.94064341974</v>
      </c>
      <c r="BA153" s="44">
        <f t="shared" si="24"/>
        <v>35976237.269441843</v>
      </c>
      <c r="BB153" s="44">
        <f t="shared" si="24"/>
        <v>27458194.395167395</v>
      </c>
      <c r="BC153" s="44">
        <f t="shared" si="24"/>
        <v>2807787.2119007111</v>
      </c>
      <c r="BD153" s="44">
        <f t="shared" si="24"/>
        <v>25376648.438769829</v>
      </c>
      <c r="BE153" s="44">
        <f t="shared" si="24"/>
        <v>-46095807.7614135</v>
      </c>
      <c r="BF153" s="44">
        <f t="shared" si="24"/>
        <v>81410818.365602911</v>
      </c>
      <c r="BG153" s="44">
        <f t="shared" si="24"/>
        <v>90957640.650027364</v>
      </c>
      <c r="BH153" s="44">
        <f t="shared" si="24"/>
        <v>126933877.91946918</v>
      </c>
      <c r="BI153" s="44">
        <f t="shared" si="24"/>
        <v>0</v>
      </c>
      <c r="BJ153" s="44">
        <f t="shared" si="24"/>
        <v>0</v>
      </c>
      <c r="BK153" s="44">
        <f t="shared" si="24"/>
        <v>126933877.91946919</v>
      </c>
      <c r="BL153" s="44">
        <f t="shared" si="24"/>
        <v>126933877.91946919</v>
      </c>
    </row>
    <row r="154" spans="1:64">
      <c r="A154" s="533" t="s">
        <v>80</v>
      </c>
      <c r="B154" s="534"/>
      <c r="C154" s="155">
        <v>200</v>
      </c>
      <c r="D154" s="164">
        <f t="shared" si="22"/>
        <v>490065.95875614998</v>
      </c>
      <c r="E154" s="42">
        <f>+E86-E153</f>
        <v>22207.198162280518</v>
      </c>
      <c r="F154" s="42">
        <f>+F86-F153</f>
        <v>4751.4048697282124</v>
      </c>
      <c r="G154" s="42">
        <f>+G86-G153</f>
        <v>460569.14695630921</v>
      </c>
      <c r="H154" s="42">
        <f>+H86-H153</f>
        <v>2538.2087678320404</v>
      </c>
      <c r="I154" s="171">
        <f t="shared" ref="I154:I160" si="25">SUM(J154)</f>
        <v>39592.777713056348</v>
      </c>
      <c r="J154" s="42">
        <f>+J86-J153</f>
        <v>39592.777713056348</v>
      </c>
      <c r="K154" s="171">
        <f t="shared" ref="K154:K160" si="26">SUM(L154:M154)</f>
        <v>792264.29891054903</v>
      </c>
      <c r="L154" s="42">
        <f>+L86-L153</f>
        <v>679964.51757140877</v>
      </c>
      <c r="M154" s="42">
        <f>+M86-M153</f>
        <v>112299.78133914026</v>
      </c>
      <c r="N154" s="171">
        <f t="shared" ref="N154:N160" si="27">SUM(O154:W154)</f>
        <v>10592302.62255075</v>
      </c>
      <c r="O154" s="42">
        <f t="shared" ref="O154:W154" si="28">+O86-O153</f>
        <v>37975.962321399289</v>
      </c>
      <c r="P154" s="42">
        <f t="shared" si="28"/>
        <v>400039.56414431008</v>
      </c>
      <c r="Q154" s="42">
        <f t="shared" si="28"/>
        <v>1752537.4995993711</v>
      </c>
      <c r="R154" s="42">
        <f t="shared" si="28"/>
        <v>132349.66831858846</v>
      </c>
      <c r="S154" s="42">
        <f t="shared" si="28"/>
        <v>1191694.3857320151</v>
      </c>
      <c r="T154" s="42">
        <f t="shared" si="28"/>
        <v>1065988.9580245048</v>
      </c>
      <c r="U154" s="42">
        <f t="shared" si="28"/>
        <v>1262930.4004992112</v>
      </c>
      <c r="V154" s="42">
        <f t="shared" si="28"/>
        <v>4373248.8269109223</v>
      </c>
      <c r="W154" s="42">
        <f t="shared" si="28"/>
        <v>375537.35700042767</v>
      </c>
      <c r="X154" s="171">
        <f t="shared" ref="X154:X160" si="29">SUM(Y154)</f>
        <v>110143.47437243917</v>
      </c>
      <c r="Y154" s="42">
        <f>+Y86-Y153</f>
        <v>110143.47437243917</v>
      </c>
      <c r="Z154" s="171">
        <f t="shared" ref="Z154:Z160" si="30">SUM(AA154)</f>
        <v>4910.2626141094443</v>
      </c>
      <c r="AA154" s="42">
        <f>+AA86-AA153</f>
        <v>4910.2626141094443</v>
      </c>
      <c r="AB154" s="171">
        <f t="shared" ref="AB154:AB160" si="31">SUM(AC154)</f>
        <v>2272802.8823161917</v>
      </c>
      <c r="AC154" s="42">
        <f>+AC86-AC153</f>
        <v>2272802.8823161917</v>
      </c>
      <c r="AD154" s="171">
        <f t="shared" ref="AD154:AD160" si="32">SUM(AE154)</f>
        <v>377048.43360176054</v>
      </c>
      <c r="AE154" s="42">
        <f>+AE86-AE153</f>
        <v>377048.43360176054</v>
      </c>
      <c r="AF154" s="171">
        <f t="shared" ref="AF154:AF160" si="33">SUM(AG154)</f>
        <v>974379.58850242267</v>
      </c>
      <c r="AG154" s="42">
        <f>+AG86-AG153</f>
        <v>974379.58850242267</v>
      </c>
      <c r="AH154" s="171">
        <f t="shared" ref="AH154:AH160" si="34">SUM(AI154:AL154)</f>
        <v>981244.81031290581</v>
      </c>
      <c r="AI154" s="42">
        <f>+AI86-AI153</f>
        <v>172069.51590002055</v>
      </c>
      <c r="AJ154" s="42">
        <f>+AJ86-AJ153</f>
        <v>214444.58110762906</v>
      </c>
      <c r="AK154" s="42">
        <f>+AK86-AK153</f>
        <v>386034.53033947595</v>
      </c>
      <c r="AL154" s="42">
        <f>+AL86-AL153</f>
        <v>208696.1829657802</v>
      </c>
      <c r="AM154" s="171">
        <f t="shared" ref="AM154:AM160" si="35">SUM(AN154)</f>
        <v>26714.150542053671</v>
      </c>
      <c r="AN154" s="42">
        <f>+AN86-AN153</f>
        <v>26714.150542053671</v>
      </c>
      <c r="AO154" s="171">
        <f t="shared" ref="AO154:AO160" si="36">SUM(AP154)</f>
        <v>1369050.7377029909</v>
      </c>
      <c r="AP154" s="42">
        <f>+AP86-AP153</f>
        <v>1369050.7377029909</v>
      </c>
      <c r="AQ154" s="171">
        <f t="shared" ref="AQ154:AQ160" si="37">SUM(AR154)</f>
        <v>102587.33747897352</v>
      </c>
      <c r="AR154" s="42">
        <f>+AR86-AR153</f>
        <v>102587.33747897352</v>
      </c>
      <c r="AS154" s="171">
        <f t="shared" ref="AS154:AS160" si="38">SUM(AT154)</f>
        <v>923052.37330647139</v>
      </c>
      <c r="AT154" s="42">
        <f>+AT86-AT153</f>
        <v>923052.37330647139</v>
      </c>
      <c r="AU154" s="171">
        <f t="shared" ref="AU154:AU160" si="39">SUM(AV154)</f>
        <v>20337.893288177729</v>
      </c>
      <c r="AV154" s="42">
        <f>+AV86-AV153</f>
        <v>20337.893288177729</v>
      </c>
      <c r="AW154" s="171">
        <f t="shared" ref="AW154:AW160" si="40">SUM(AX154)</f>
        <v>190825.67595606926</v>
      </c>
      <c r="AX154" s="42">
        <f>+AX86-AX153</f>
        <v>190825.67595606926</v>
      </c>
      <c r="AY154" s="171">
        <f t="shared" ref="AY154:AY160" si="41">SUM(AZ154)</f>
        <v>75803.059704959189</v>
      </c>
      <c r="AZ154" s="42">
        <f t="shared" ref="AZ154:BG154" si="42">+AZ86-AZ153</f>
        <v>75803.059704959189</v>
      </c>
      <c r="BA154" s="44">
        <f t="shared" si="42"/>
        <v>19343126.337630033</v>
      </c>
      <c r="BB154" s="47">
        <f t="shared" si="42"/>
        <v>26741590.233786166</v>
      </c>
      <c r="BC154" s="47">
        <f t="shared" si="42"/>
        <v>2734509.5603783969</v>
      </c>
      <c r="BD154" s="47">
        <f t="shared" si="42"/>
        <v>24714368.479227711</v>
      </c>
      <c r="BE154" s="47">
        <f t="shared" si="42"/>
        <v>0</v>
      </c>
      <c r="BF154" s="47">
        <f t="shared" si="42"/>
        <v>0</v>
      </c>
      <c r="BG154" s="47">
        <f t="shared" si="42"/>
        <v>54190468.27339229</v>
      </c>
      <c r="BH154" s="47">
        <f>+BA154+BB154+BD154+BC154</f>
        <v>73533594.611022308</v>
      </c>
      <c r="BI154" s="47"/>
      <c r="BJ154" s="47"/>
      <c r="BK154" s="47"/>
      <c r="BL154" s="47"/>
    </row>
    <row r="155" spans="1:64">
      <c r="A155" s="531" t="s">
        <v>81</v>
      </c>
      <c r="B155" s="532"/>
      <c r="C155" s="155">
        <v>201</v>
      </c>
      <c r="D155" s="164">
        <f t="shared" si="22"/>
        <v>472423.40279708948</v>
      </c>
      <c r="E155" s="42">
        <v>136650.54158825494</v>
      </c>
      <c r="F155" s="42">
        <v>154922.13399801045</v>
      </c>
      <c r="G155" s="42">
        <v>159498.08647634581</v>
      </c>
      <c r="H155" s="42">
        <v>21352.640734478286</v>
      </c>
      <c r="I155" s="171">
        <f t="shared" si="25"/>
        <v>701326.39926988585</v>
      </c>
      <c r="J155" s="42">
        <v>701326.39926988585</v>
      </c>
      <c r="K155" s="171">
        <f t="shared" si="26"/>
        <v>773748.28309953329</v>
      </c>
      <c r="L155" s="42">
        <v>522816.91806774249</v>
      </c>
      <c r="M155" s="42">
        <v>250931.36503179086</v>
      </c>
      <c r="N155" s="171">
        <f t="shared" si="27"/>
        <v>4146451.4506837563</v>
      </c>
      <c r="O155" s="42">
        <v>18840.515869276089</v>
      </c>
      <c r="P155" s="42">
        <v>268055.91375080554</v>
      </c>
      <c r="Q155" s="42">
        <v>582670.87664040842</v>
      </c>
      <c r="R155" s="42">
        <v>44546.489296051535</v>
      </c>
      <c r="S155" s="42">
        <v>652552.96479628142</v>
      </c>
      <c r="T155" s="42">
        <v>503713.81068374863</v>
      </c>
      <c r="U155" s="42">
        <v>534567.53276422736</v>
      </c>
      <c r="V155" s="42">
        <v>1450230.735957457</v>
      </c>
      <c r="W155" s="42">
        <v>91272.610925500674</v>
      </c>
      <c r="X155" s="171">
        <f t="shared" si="29"/>
        <v>93073.554547216088</v>
      </c>
      <c r="Y155" s="42">
        <v>93073.554547216088</v>
      </c>
      <c r="Z155" s="171">
        <f t="shared" si="30"/>
        <v>3490.7976504569451</v>
      </c>
      <c r="AA155" s="42">
        <v>3490.7976504569451</v>
      </c>
      <c r="AB155" s="171">
        <f t="shared" si="31"/>
        <v>2827761.2639940274</v>
      </c>
      <c r="AC155" s="42">
        <v>2827761.2639940274</v>
      </c>
      <c r="AD155" s="171">
        <f t="shared" si="32"/>
        <v>1972140.7355222609</v>
      </c>
      <c r="AE155" s="42">
        <v>1972140.7355222609</v>
      </c>
      <c r="AF155" s="171">
        <f t="shared" si="33"/>
        <v>1029904.011796128</v>
      </c>
      <c r="AG155" s="42">
        <v>1029904.011796128</v>
      </c>
      <c r="AH155" s="171">
        <f t="shared" si="34"/>
        <v>796062.06043087528</v>
      </c>
      <c r="AI155" s="42">
        <v>309484.11898880568</v>
      </c>
      <c r="AJ155" s="42">
        <v>191587.68114437515</v>
      </c>
      <c r="AK155" s="42">
        <v>190144.66969931012</v>
      </c>
      <c r="AL155" s="42">
        <v>104845.59059838434</v>
      </c>
      <c r="AM155" s="171">
        <f t="shared" si="35"/>
        <v>131177.95953230342</v>
      </c>
      <c r="AN155" s="42">
        <v>131177.95953230342</v>
      </c>
      <c r="AO155" s="171">
        <f t="shared" si="36"/>
        <v>1153984.1771519587</v>
      </c>
      <c r="AP155" s="42">
        <v>1153984.1771519587</v>
      </c>
      <c r="AQ155" s="171">
        <f t="shared" si="37"/>
        <v>384311.78043959331</v>
      </c>
      <c r="AR155" s="42">
        <v>384311.78043959331</v>
      </c>
      <c r="AS155" s="171">
        <f t="shared" si="38"/>
        <v>0</v>
      </c>
      <c r="AT155" s="42">
        <v>0</v>
      </c>
      <c r="AU155" s="171">
        <f t="shared" si="39"/>
        <v>176864.92887338324</v>
      </c>
      <c r="AV155" s="42">
        <v>176864.92887338324</v>
      </c>
      <c r="AW155" s="171">
        <f t="shared" si="40"/>
        <v>137123.72236614017</v>
      </c>
      <c r="AX155" s="42">
        <v>137123.72236614017</v>
      </c>
      <c r="AY155" s="171">
        <f t="shared" si="41"/>
        <v>365554.65614437824</v>
      </c>
      <c r="AZ155" s="42">
        <v>365554.65614437824</v>
      </c>
      <c r="BA155" s="44">
        <f>SUM(E155:AZ155)</f>
        <v>29858374.965800881</v>
      </c>
      <c r="BB155" s="47"/>
      <c r="BC155" s="47"/>
      <c r="BD155" s="47"/>
      <c r="BE155" s="47"/>
      <c r="BF155" s="47"/>
      <c r="BG155" s="47">
        <f>+BG154+BA154</f>
        <v>73533594.611022323</v>
      </c>
      <c r="BH155" s="47"/>
      <c r="BI155" s="47"/>
      <c r="BJ155" s="47"/>
      <c r="BK155" s="47"/>
      <c r="BL155" s="47"/>
    </row>
    <row r="156" spans="1:64">
      <c r="A156" s="531" t="s">
        <v>82</v>
      </c>
      <c r="B156" s="532"/>
      <c r="C156" s="155">
        <v>202</v>
      </c>
      <c r="D156" s="164">
        <f t="shared" si="22"/>
        <v>430823.97370957409</v>
      </c>
      <c r="E156" s="42">
        <v>45304.653821787419</v>
      </c>
      <c r="F156" s="42">
        <v>31242.215199442588</v>
      </c>
      <c r="G156" s="42">
        <v>335409.88670108054</v>
      </c>
      <c r="H156" s="42">
        <v>18867.217987263572</v>
      </c>
      <c r="I156" s="171">
        <f t="shared" si="25"/>
        <v>836689.29489209934</v>
      </c>
      <c r="J156" s="42">
        <v>836689.29489209934</v>
      </c>
      <c r="K156" s="171">
        <f t="shared" si="26"/>
        <v>4789416.7946495209</v>
      </c>
      <c r="L156" s="42">
        <v>4380076.9836996291</v>
      </c>
      <c r="M156" s="42">
        <v>409339.81094989215</v>
      </c>
      <c r="N156" s="171">
        <f t="shared" si="27"/>
        <v>28231732.264359988</v>
      </c>
      <c r="O156" s="42">
        <v>74866.347849601865</v>
      </c>
      <c r="P156" s="42">
        <v>243170.74813512212</v>
      </c>
      <c r="Q156" s="42">
        <v>2266950.8117280728</v>
      </c>
      <c r="R156" s="42">
        <v>373203.40204632684</v>
      </c>
      <c r="S156" s="42">
        <v>1577168.052849981</v>
      </c>
      <c r="T156" s="42">
        <v>2162338.2576495633</v>
      </c>
      <c r="U156" s="42">
        <v>4456950.2873774637</v>
      </c>
      <c r="V156" s="42">
        <v>16210024.459333509</v>
      </c>
      <c r="W156" s="42">
        <v>867059.89739034756</v>
      </c>
      <c r="X156" s="171">
        <f t="shared" si="29"/>
        <v>150688.5170867758</v>
      </c>
      <c r="Y156" s="42">
        <v>150688.5170867758</v>
      </c>
      <c r="Z156" s="171">
        <f t="shared" si="30"/>
        <v>21439.361708535573</v>
      </c>
      <c r="AA156" s="42">
        <v>21439.361708535573</v>
      </c>
      <c r="AB156" s="171">
        <f t="shared" si="31"/>
        <v>2033907.1157521615</v>
      </c>
      <c r="AC156" s="42">
        <v>2033907.1157521615</v>
      </c>
      <c r="AD156" s="171">
        <f t="shared" si="32"/>
        <v>9619932.2714068294</v>
      </c>
      <c r="AE156" s="42">
        <v>9619932.2714068294</v>
      </c>
      <c r="AF156" s="171">
        <f t="shared" si="33"/>
        <v>871053.98055339674</v>
      </c>
      <c r="AG156" s="42">
        <v>871053.98055339674</v>
      </c>
      <c r="AH156" s="171">
        <f t="shared" si="34"/>
        <v>1318174.0282266755</v>
      </c>
      <c r="AI156" s="42">
        <v>784761.29304427933</v>
      </c>
      <c r="AJ156" s="42">
        <v>288245.84782264597</v>
      </c>
      <c r="AK156" s="42">
        <v>172554.74541854687</v>
      </c>
      <c r="AL156" s="42">
        <v>72612.141941203343</v>
      </c>
      <c r="AM156" s="171">
        <f t="shared" si="35"/>
        <v>191019.08951511115</v>
      </c>
      <c r="AN156" s="42">
        <v>191019.08951511115</v>
      </c>
      <c r="AO156" s="171">
        <f t="shared" si="36"/>
        <v>1365883.8814068558</v>
      </c>
      <c r="AP156" s="42">
        <v>1365883.8814068558</v>
      </c>
      <c r="AQ156" s="171">
        <f t="shared" si="37"/>
        <v>557365.44393566856</v>
      </c>
      <c r="AR156" s="42">
        <v>557365.44393566856</v>
      </c>
      <c r="AS156" s="171">
        <f t="shared" si="38"/>
        <v>0</v>
      </c>
      <c r="AT156" s="42">
        <v>0</v>
      </c>
      <c r="AU156" s="171">
        <f t="shared" si="39"/>
        <v>-17304.215797482346</v>
      </c>
      <c r="AV156" s="42">
        <v>-17304.215797482346</v>
      </c>
      <c r="AW156" s="171">
        <f t="shared" si="40"/>
        <v>84399.964184218508</v>
      </c>
      <c r="AX156" s="42">
        <v>84399.964184218508</v>
      </c>
      <c r="AY156" s="171">
        <f t="shared" si="41"/>
        <v>112667.90259547326</v>
      </c>
      <c r="AZ156" s="42">
        <v>112667.90259547326</v>
      </c>
      <c r="BA156" s="44">
        <f>SUM(E156:AZ156)</f>
        <v>100764955.36266124</v>
      </c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</row>
    <row r="157" spans="1:64">
      <c r="A157" s="531" t="s">
        <v>83</v>
      </c>
      <c r="B157" s="532"/>
      <c r="C157" s="155">
        <v>203</v>
      </c>
      <c r="D157" s="164">
        <f t="shared" si="22"/>
        <v>26803.312080983367</v>
      </c>
      <c r="E157" s="42">
        <v>586.5560344383448</v>
      </c>
      <c r="F157" s="42">
        <v>536.65284316467921</v>
      </c>
      <c r="G157" s="42">
        <v>25380.972678051847</v>
      </c>
      <c r="H157" s="42">
        <v>299.13052532849679</v>
      </c>
      <c r="I157" s="171">
        <f t="shared" si="25"/>
        <v>446409.02148767316</v>
      </c>
      <c r="J157" s="42">
        <v>446409.02148767316</v>
      </c>
      <c r="K157" s="171">
        <f t="shared" si="26"/>
        <v>281714.17329803581</v>
      </c>
      <c r="L157" s="42">
        <v>187519.3537502457</v>
      </c>
      <c r="M157" s="42">
        <v>94194.819547790117</v>
      </c>
      <c r="N157" s="171">
        <f t="shared" si="27"/>
        <v>714601.57706228271</v>
      </c>
      <c r="O157" s="42">
        <v>1997.0114901597331</v>
      </c>
      <c r="P157" s="42">
        <v>3356.7305397236546</v>
      </c>
      <c r="Q157" s="42">
        <v>41245.839086381195</v>
      </c>
      <c r="R157" s="42">
        <v>15977.541269151247</v>
      </c>
      <c r="S157" s="42">
        <v>77507.343956620985</v>
      </c>
      <c r="T157" s="42">
        <v>92791.433827529298</v>
      </c>
      <c r="U157" s="42">
        <v>253653.33913392387</v>
      </c>
      <c r="V157" s="42">
        <v>77491.691432831547</v>
      </c>
      <c r="W157" s="42">
        <v>150580.64632596119</v>
      </c>
      <c r="X157" s="171">
        <f t="shared" si="29"/>
        <v>95036.015855355334</v>
      </c>
      <c r="Y157" s="42">
        <v>95036.015855355334</v>
      </c>
      <c r="Z157" s="171">
        <f t="shared" si="30"/>
        <v>17354.937282344163</v>
      </c>
      <c r="AA157" s="42">
        <v>17354.937282344163</v>
      </c>
      <c r="AB157" s="171">
        <f t="shared" si="31"/>
        <v>73802.309645084417</v>
      </c>
      <c r="AC157" s="42">
        <v>73802.309645084417</v>
      </c>
      <c r="AD157" s="171">
        <f t="shared" si="32"/>
        <v>149403.63084982435</v>
      </c>
      <c r="AE157" s="42">
        <v>149403.63084982435</v>
      </c>
      <c r="AF157" s="171">
        <f t="shared" si="33"/>
        <v>491515.11963631184</v>
      </c>
      <c r="AG157" s="42">
        <v>491515.11963631184</v>
      </c>
      <c r="AH157" s="171">
        <f t="shared" si="34"/>
        <v>585566.95275280066</v>
      </c>
      <c r="AI157" s="42">
        <v>336841.20470366027</v>
      </c>
      <c r="AJ157" s="42">
        <v>189638.18666220451</v>
      </c>
      <c r="AK157" s="42">
        <v>29239.241951485787</v>
      </c>
      <c r="AL157" s="42">
        <v>29848.319435450092</v>
      </c>
      <c r="AM157" s="171">
        <f t="shared" si="35"/>
        <v>8848.8315762235234</v>
      </c>
      <c r="AN157" s="42">
        <v>8848.8315762235234</v>
      </c>
      <c r="AO157" s="171">
        <f t="shared" si="36"/>
        <v>75861.925015380024</v>
      </c>
      <c r="AP157" s="42">
        <v>75861.925015380024</v>
      </c>
      <c r="AQ157" s="171">
        <f t="shared" si="37"/>
        <v>121937.88886309598</v>
      </c>
      <c r="AR157" s="42">
        <v>121937.88886309598</v>
      </c>
      <c r="AS157" s="171">
        <f t="shared" si="38"/>
        <v>0</v>
      </c>
      <c r="AT157" s="42">
        <v>0</v>
      </c>
      <c r="AU157" s="171">
        <f t="shared" si="39"/>
        <v>21475.832709600898</v>
      </c>
      <c r="AV157" s="42">
        <v>21475.832709600898</v>
      </c>
      <c r="AW157" s="171">
        <f t="shared" si="40"/>
        <v>3882.04145511447</v>
      </c>
      <c r="AX157" s="42">
        <v>3882.04145511447</v>
      </c>
      <c r="AY157" s="171">
        <f t="shared" si="41"/>
        <v>31243.987704647716</v>
      </c>
      <c r="AZ157" s="42">
        <v>31243.987704647716</v>
      </c>
      <c r="BA157" s="44">
        <f>SUM(E157:AZ157)</f>
        <v>6264111.8024685327</v>
      </c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</row>
    <row r="158" spans="1:64">
      <c r="A158" s="531" t="s">
        <v>84</v>
      </c>
      <c r="B158" s="532"/>
      <c r="C158" s="155">
        <v>204</v>
      </c>
      <c r="D158" s="164">
        <f t="shared" si="22"/>
        <v>21826.533700965127</v>
      </c>
      <c r="E158" s="42">
        <v>181.22956190980642</v>
      </c>
      <c r="F158" s="42">
        <v>2424.7538865457582</v>
      </c>
      <c r="G158" s="42">
        <v>18873.030965730868</v>
      </c>
      <c r="H158" s="42">
        <v>347.51928677869483</v>
      </c>
      <c r="I158" s="171">
        <f t="shared" si="25"/>
        <v>497917.75473625102</v>
      </c>
      <c r="J158" s="42">
        <v>497917.75473625102</v>
      </c>
      <c r="K158" s="171">
        <f t="shared" si="26"/>
        <v>92095.083949610664</v>
      </c>
      <c r="L158" s="42">
        <v>19244.542119385271</v>
      </c>
      <c r="M158" s="42">
        <v>72850.541830225397</v>
      </c>
      <c r="N158" s="171">
        <f t="shared" si="27"/>
        <v>395948.44438370096</v>
      </c>
      <c r="O158" s="42">
        <v>426.46399458212824</v>
      </c>
      <c r="P158" s="42">
        <v>4549.4975182336975</v>
      </c>
      <c r="Q158" s="42">
        <v>15431.306612449682</v>
      </c>
      <c r="R158" s="42">
        <v>1639.7265656531986</v>
      </c>
      <c r="S158" s="42">
        <v>39004.846287059379</v>
      </c>
      <c r="T158" s="42">
        <v>55779.931652504063</v>
      </c>
      <c r="U158" s="42">
        <v>263556.02820525545</v>
      </c>
      <c r="V158" s="42">
        <v>12169.26995599263</v>
      </c>
      <c r="W158" s="42">
        <v>3391.3735919706919</v>
      </c>
      <c r="X158" s="171">
        <f t="shared" si="29"/>
        <v>22562.651136621684</v>
      </c>
      <c r="Y158" s="42">
        <v>22562.651136621684</v>
      </c>
      <c r="Z158" s="171">
        <f t="shared" si="30"/>
        <v>81.703888982658128</v>
      </c>
      <c r="AA158" s="42">
        <v>81.703888982658128</v>
      </c>
      <c r="AB158" s="171">
        <f t="shared" si="31"/>
        <v>340371.27278276742</v>
      </c>
      <c r="AC158" s="42">
        <v>340371.27278276742</v>
      </c>
      <c r="AD158" s="171">
        <f t="shared" si="32"/>
        <v>4185.8267932995832</v>
      </c>
      <c r="AE158" s="42">
        <v>4185.8267932995832</v>
      </c>
      <c r="AF158" s="171">
        <f t="shared" si="33"/>
        <v>41932.729526457057</v>
      </c>
      <c r="AG158" s="42">
        <v>41932.729526457057</v>
      </c>
      <c r="AH158" s="171">
        <f t="shared" si="34"/>
        <v>210549.12582228374</v>
      </c>
      <c r="AI158" s="42">
        <v>74397.74981267142</v>
      </c>
      <c r="AJ158" s="42">
        <v>51469.280490192075</v>
      </c>
      <c r="AK158" s="42">
        <v>82278.503651050676</v>
      </c>
      <c r="AL158" s="42">
        <v>2403.591868369544</v>
      </c>
      <c r="AM158" s="171">
        <f t="shared" si="35"/>
        <v>1736.4379101942031</v>
      </c>
      <c r="AN158" s="42">
        <v>1736.4379101942031</v>
      </c>
      <c r="AO158" s="171">
        <f t="shared" si="36"/>
        <v>19931.400880694542</v>
      </c>
      <c r="AP158" s="42">
        <v>19931.400880694542</v>
      </c>
      <c r="AQ158" s="171">
        <f t="shared" si="37"/>
        <v>38500.646567258882</v>
      </c>
      <c r="AR158" s="42">
        <v>38500.646567258882</v>
      </c>
      <c r="AS158" s="171">
        <f t="shared" si="38"/>
        <v>1006967.3529058355</v>
      </c>
      <c r="AT158" s="42">
        <v>1006967.3529058355</v>
      </c>
      <c r="AU158" s="171">
        <f t="shared" si="39"/>
        <v>2383.7810926392876</v>
      </c>
      <c r="AV158" s="42">
        <v>2383.7810926392876</v>
      </c>
      <c r="AW158" s="171">
        <f t="shared" si="40"/>
        <v>532.2153607818226</v>
      </c>
      <c r="AX158" s="42">
        <v>532.2153607818226</v>
      </c>
      <c r="AY158" s="171">
        <f t="shared" si="41"/>
        <v>8244.941199837589</v>
      </c>
      <c r="AZ158" s="42">
        <v>8244.941199837589</v>
      </c>
      <c r="BA158" s="44">
        <f>SUM(E158:AZ158)</f>
        <v>5389709.2715753969</v>
      </c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</row>
    <row r="159" spans="1:64">
      <c r="A159" s="533" t="s">
        <v>85</v>
      </c>
      <c r="B159" s="534"/>
      <c r="C159" s="155">
        <v>209</v>
      </c>
      <c r="D159" s="164">
        <f t="shared" si="22"/>
        <v>951877.22228861204</v>
      </c>
      <c r="E159" s="44">
        <f>SUM(E155:E158)</f>
        <v>182722.9810063905</v>
      </c>
      <c r="F159" s="44">
        <f t="shared" ref="F159:AZ159" si="43">SUM(F155:F158)</f>
        <v>189125.75592716347</v>
      </c>
      <c r="G159" s="44">
        <f t="shared" si="43"/>
        <v>539161.97682120907</v>
      </c>
      <c r="H159" s="44">
        <f t="shared" si="43"/>
        <v>40866.508533849046</v>
      </c>
      <c r="I159" s="171">
        <f t="shared" si="25"/>
        <v>2482342.4703859095</v>
      </c>
      <c r="J159" s="44">
        <f t="shared" si="43"/>
        <v>2482342.4703859095</v>
      </c>
      <c r="K159" s="171">
        <f t="shared" si="26"/>
        <v>5936974.3349967012</v>
      </c>
      <c r="L159" s="44">
        <f t="shared" si="43"/>
        <v>5109657.7976370025</v>
      </c>
      <c r="M159" s="44">
        <f t="shared" si="43"/>
        <v>827316.53735969844</v>
      </c>
      <c r="N159" s="171">
        <f t="shared" si="27"/>
        <v>33488733.736489728</v>
      </c>
      <c r="O159" s="44">
        <f t="shared" si="43"/>
        <v>96130.339203619806</v>
      </c>
      <c r="P159" s="44">
        <f t="shared" si="43"/>
        <v>519132.88994388503</v>
      </c>
      <c r="Q159" s="44">
        <f t="shared" si="43"/>
        <v>2906298.8340673121</v>
      </c>
      <c r="R159" s="44">
        <f t="shared" si="43"/>
        <v>435367.15917718288</v>
      </c>
      <c r="S159" s="44">
        <f t="shared" si="43"/>
        <v>2346233.2078899429</v>
      </c>
      <c r="T159" s="44">
        <f t="shared" si="43"/>
        <v>2814623.4338133452</v>
      </c>
      <c r="U159" s="44">
        <f t="shared" si="43"/>
        <v>5508727.1874808697</v>
      </c>
      <c r="V159" s="44">
        <f t="shared" si="43"/>
        <v>17749916.15667979</v>
      </c>
      <c r="W159" s="44">
        <f t="shared" si="43"/>
        <v>1112304.5282337801</v>
      </c>
      <c r="X159" s="171">
        <f t="shared" si="29"/>
        <v>361360.73862596886</v>
      </c>
      <c r="Y159" s="44">
        <f t="shared" si="43"/>
        <v>361360.73862596886</v>
      </c>
      <c r="Z159" s="171">
        <f t="shared" si="30"/>
        <v>42366.800530319342</v>
      </c>
      <c r="AA159" s="44">
        <f t="shared" si="43"/>
        <v>42366.800530319342</v>
      </c>
      <c r="AB159" s="171">
        <f t="shared" si="31"/>
        <v>5275841.9621740412</v>
      </c>
      <c r="AC159" s="44">
        <f t="shared" si="43"/>
        <v>5275841.9621740412</v>
      </c>
      <c r="AD159" s="171">
        <f t="shared" si="32"/>
        <v>11745662.464572215</v>
      </c>
      <c r="AE159" s="44">
        <f t="shared" si="43"/>
        <v>11745662.464572215</v>
      </c>
      <c r="AF159" s="171">
        <f t="shared" si="33"/>
        <v>2434405.8415122936</v>
      </c>
      <c r="AG159" s="44">
        <f t="shared" si="43"/>
        <v>2434405.8415122936</v>
      </c>
      <c r="AH159" s="171">
        <f t="shared" si="34"/>
        <v>2910352.1672326354</v>
      </c>
      <c r="AI159" s="44">
        <f t="shared" si="43"/>
        <v>1505484.3665494167</v>
      </c>
      <c r="AJ159" s="44">
        <f t="shared" si="43"/>
        <v>720940.99611941772</v>
      </c>
      <c r="AK159" s="44">
        <f t="shared" si="43"/>
        <v>474217.16072039347</v>
      </c>
      <c r="AL159" s="44">
        <f t="shared" si="43"/>
        <v>209709.64384340734</v>
      </c>
      <c r="AM159" s="171">
        <f t="shared" si="35"/>
        <v>332782.31853383232</v>
      </c>
      <c r="AN159" s="44">
        <f t="shared" si="43"/>
        <v>332782.31853383232</v>
      </c>
      <c r="AO159" s="171">
        <f t="shared" si="36"/>
        <v>2615661.3844548888</v>
      </c>
      <c r="AP159" s="44">
        <f t="shared" si="43"/>
        <v>2615661.3844548888</v>
      </c>
      <c r="AQ159" s="171">
        <f t="shared" si="37"/>
        <v>1102115.7598056169</v>
      </c>
      <c r="AR159" s="44">
        <f t="shared" si="43"/>
        <v>1102115.7598056169</v>
      </c>
      <c r="AS159" s="171">
        <f t="shared" si="38"/>
        <v>1006967.3529058355</v>
      </c>
      <c r="AT159" s="44">
        <f t="shared" si="43"/>
        <v>1006967.3529058355</v>
      </c>
      <c r="AU159" s="171">
        <f t="shared" si="39"/>
        <v>183420.32687814106</v>
      </c>
      <c r="AV159" s="44">
        <f t="shared" si="43"/>
        <v>183420.32687814106</v>
      </c>
      <c r="AW159" s="171">
        <f t="shared" si="40"/>
        <v>225937.94336625494</v>
      </c>
      <c r="AX159" s="44">
        <f t="shared" si="43"/>
        <v>225937.94336625494</v>
      </c>
      <c r="AY159" s="171">
        <f t="shared" si="41"/>
        <v>517711.48764433683</v>
      </c>
      <c r="AZ159" s="44">
        <f t="shared" si="43"/>
        <v>517711.48764433683</v>
      </c>
      <c r="BA159" s="44">
        <f>SUM(E159:AZ159)</f>
        <v>142277151.40250611</v>
      </c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</row>
    <row r="160" spans="1:64">
      <c r="A160" s="533" t="s">
        <v>86</v>
      </c>
      <c r="B160" s="534"/>
      <c r="C160" s="155">
        <v>210</v>
      </c>
      <c r="D160" s="164">
        <f t="shared" si="22"/>
        <v>2353415.7580288146</v>
      </c>
      <c r="E160" s="44">
        <f t="shared" ref="E160:AZ160" si="44">+E159+E153+E154</f>
        <v>246233.29719781189</v>
      </c>
      <c r="F160" s="44">
        <f t="shared" si="44"/>
        <v>202714.28805196122</v>
      </c>
      <c r="G160" s="44">
        <f t="shared" si="44"/>
        <v>1856342.6466858026</v>
      </c>
      <c r="H160" s="44">
        <f t="shared" si="44"/>
        <v>48125.526093239198</v>
      </c>
      <c r="I160" s="171">
        <f t="shared" si="25"/>
        <v>2595573.7665214073</v>
      </c>
      <c r="J160" s="44">
        <f t="shared" si="44"/>
        <v>2595573.7665214073</v>
      </c>
      <c r="K160" s="171">
        <f t="shared" si="26"/>
        <v>8202769.22561232</v>
      </c>
      <c r="L160" s="44">
        <f t="shared" si="44"/>
        <v>7054286.7956011798</v>
      </c>
      <c r="M160" s="44">
        <f t="shared" si="44"/>
        <v>1148482.4300111402</v>
      </c>
      <c r="N160" s="171">
        <f t="shared" si="27"/>
        <v>63781636.237627976</v>
      </c>
      <c r="O160" s="44">
        <f t="shared" si="44"/>
        <v>204737.70862864645</v>
      </c>
      <c r="P160" s="44">
        <f t="shared" si="44"/>
        <v>1663205.1417526407</v>
      </c>
      <c r="Q160" s="44">
        <f t="shared" si="44"/>
        <v>7918376.8964827703</v>
      </c>
      <c r="R160" s="44">
        <f t="shared" si="44"/>
        <v>813873.67860926385</v>
      </c>
      <c r="S160" s="44">
        <f t="shared" si="44"/>
        <v>5754357.3074863832</v>
      </c>
      <c r="T160" s="44">
        <f t="shared" si="44"/>
        <v>5863242.8627916696</v>
      </c>
      <c r="U160" s="44">
        <f t="shared" si="44"/>
        <v>9120579.0058566127</v>
      </c>
      <c r="V160" s="44">
        <f t="shared" si="44"/>
        <v>30256960.663205363</v>
      </c>
      <c r="W160" s="44">
        <f t="shared" si="44"/>
        <v>2186302.9728146251</v>
      </c>
      <c r="X160" s="171">
        <f t="shared" si="29"/>
        <v>676359.81382208853</v>
      </c>
      <c r="Y160" s="44">
        <f t="shared" si="44"/>
        <v>676359.81382208853</v>
      </c>
      <c r="Z160" s="171">
        <f t="shared" si="30"/>
        <v>56409.649561796672</v>
      </c>
      <c r="AA160" s="44">
        <f t="shared" si="44"/>
        <v>56409.649561796672</v>
      </c>
      <c r="AB160" s="171">
        <f t="shared" si="31"/>
        <v>11775825.825147409</v>
      </c>
      <c r="AC160" s="44">
        <f t="shared" si="44"/>
        <v>11775825.825147409</v>
      </c>
      <c r="AD160" s="171">
        <f t="shared" si="32"/>
        <v>12823982.433734361</v>
      </c>
      <c r="AE160" s="44">
        <f t="shared" si="44"/>
        <v>12823982.433734361</v>
      </c>
      <c r="AF160" s="171">
        <f t="shared" si="33"/>
        <v>5221031.8401655601</v>
      </c>
      <c r="AG160" s="44">
        <f t="shared" si="44"/>
        <v>5221031.8401655601</v>
      </c>
      <c r="AH160" s="171">
        <f t="shared" si="34"/>
        <v>5716611.9983361652</v>
      </c>
      <c r="AI160" s="44">
        <f t="shared" si="44"/>
        <v>1997585.5889484189</v>
      </c>
      <c r="AJ160" s="44">
        <f t="shared" si="44"/>
        <v>1334230.5724161428</v>
      </c>
      <c r="AK160" s="44">
        <f t="shared" si="44"/>
        <v>1578236.447777957</v>
      </c>
      <c r="AL160" s="44">
        <f t="shared" si="44"/>
        <v>806559.38919364684</v>
      </c>
      <c r="AM160" s="171">
        <f t="shared" si="35"/>
        <v>409182.05772257963</v>
      </c>
      <c r="AN160" s="44">
        <f t="shared" si="44"/>
        <v>409182.05772257963</v>
      </c>
      <c r="AO160" s="171">
        <f t="shared" si="36"/>
        <v>6531006.5170660093</v>
      </c>
      <c r="AP160" s="44">
        <f t="shared" si="44"/>
        <v>6531006.5170660093</v>
      </c>
      <c r="AQ160" s="171">
        <f t="shared" si="37"/>
        <v>1395505.0560560622</v>
      </c>
      <c r="AR160" s="44">
        <f t="shared" si="44"/>
        <v>1395505.0560560622</v>
      </c>
      <c r="AS160" s="171">
        <f t="shared" si="38"/>
        <v>3646802.7639983147</v>
      </c>
      <c r="AT160" s="44">
        <f t="shared" si="44"/>
        <v>3646802.7639983147</v>
      </c>
      <c r="AU160" s="171">
        <f t="shared" si="39"/>
        <v>241584.62225483032</v>
      </c>
      <c r="AV160" s="44">
        <f t="shared" si="44"/>
        <v>241584.62225483032</v>
      </c>
      <c r="AW160" s="171">
        <f t="shared" si="40"/>
        <v>771679.86582078482</v>
      </c>
      <c r="AX160" s="44">
        <f t="shared" si="44"/>
        <v>771679.86582078482</v>
      </c>
      <c r="AY160" s="171">
        <f t="shared" si="41"/>
        <v>734500.48799271579</v>
      </c>
      <c r="AZ160" s="44">
        <f t="shared" si="44"/>
        <v>734500.48799271579</v>
      </c>
      <c r="BA160" s="44">
        <f>+BA159+BA153+BA154</f>
        <v>197596515.00957799</v>
      </c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</row>
    <row r="162" spans="1:62" s="36" customFormat="1" ht="12.75">
      <c r="A162" s="138"/>
      <c r="C162" s="138"/>
      <c r="D162" s="161"/>
      <c r="E162" s="36">
        <v>182722.98100639053</v>
      </c>
      <c r="F162" s="36">
        <v>189125.75592716347</v>
      </c>
      <c r="G162" s="36">
        <v>539161.97682120907</v>
      </c>
      <c r="H162" s="36">
        <v>40866.508533849046</v>
      </c>
      <c r="I162" s="161"/>
      <c r="J162" s="36">
        <v>2482342.4703859091</v>
      </c>
      <c r="K162" s="161"/>
      <c r="L162" s="36">
        <v>5109657.7976370025</v>
      </c>
      <c r="M162" s="36">
        <v>827316.53735969844</v>
      </c>
      <c r="N162" s="161"/>
      <c r="O162" s="36">
        <v>96130.33920361982</v>
      </c>
      <c r="P162" s="36">
        <v>519132.88994388503</v>
      </c>
      <c r="Q162" s="36">
        <v>2906298.8340673121</v>
      </c>
      <c r="R162" s="36">
        <v>435367.15917718282</v>
      </c>
      <c r="S162" s="36">
        <v>2346233.2078899425</v>
      </c>
      <c r="T162" s="36">
        <v>2814623.4338133452</v>
      </c>
      <c r="U162" s="36">
        <v>5508727.1874808697</v>
      </c>
      <c r="V162" s="36">
        <v>17749916.15667979</v>
      </c>
      <c r="W162" s="36">
        <v>1112304.5282337801</v>
      </c>
      <c r="X162" s="161"/>
      <c r="Y162" s="36">
        <v>361360.73862596892</v>
      </c>
      <c r="Z162" s="161"/>
      <c r="AA162" s="36">
        <v>42366.800530319342</v>
      </c>
      <c r="AB162" s="161"/>
      <c r="AC162" s="36">
        <v>5275841.9621740412</v>
      </c>
      <c r="AD162" s="161"/>
      <c r="AE162" s="36">
        <v>11745662.464572215</v>
      </c>
      <c r="AF162" s="161"/>
      <c r="AG162" s="36">
        <v>2434405.8415122936</v>
      </c>
      <c r="AH162" s="161"/>
      <c r="AI162" s="36">
        <v>1505484.3665494167</v>
      </c>
      <c r="AJ162" s="36">
        <v>720940.99611941772</v>
      </c>
      <c r="AK162" s="36">
        <v>474217.16072039353</v>
      </c>
      <c r="AL162" s="36">
        <v>209709.64384340734</v>
      </c>
      <c r="AM162" s="161"/>
      <c r="AN162" s="36">
        <v>332782.31853383227</v>
      </c>
      <c r="AO162" s="161"/>
      <c r="AP162" s="36">
        <v>2615661.3844548892</v>
      </c>
      <c r="AQ162" s="161"/>
      <c r="AR162" s="36">
        <v>1102115.7598056167</v>
      </c>
      <c r="AS162" s="161"/>
      <c r="AT162" s="36">
        <v>1006967.3529058355</v>
      </c>
      <c r="AU162" s="161"/>
      <c r="AV162" s="36">
        <v>183420.32687814109</v>
      </c>
      <c r="AW162" s="161"/>
      <c r="AX162" s="36">
        <v>225937.94336625497</v>
      </c>
      <c r="AY162" s="161"/>
      <c r="AZ162" s="36">
        <v>517711.48764433688</v>
      </c>
      <c r="BB162" s="36">
        <v>54199784.628953561</v>
      </c>
      <c r="BC162" s="36">
        <v>5542296.7722791079</v>
      </c>
      <c r="BD162" s="36">
        <v>50091016.917997539</v>
      </c>
      <c r="BE162" s="36">
        <v>-46095807.7614135</v>
      </c>
      <c r="BF162" s="36">
        <v>81410818.365602911</v>
      </c>
      <c r="BI162" s="36">
        <v>73533594.611022249</v>
      </c>
      <c r="BJ162" s="36">
        <v>12823982.433734361</v>
      </c>
    </row>
  </sheetData>
  <mergeCells count="27">
    <mergeCell ref="A40:B40"/>
    <mergeCell ref="A3:B3"/>
    <mergeCell ref="A36:B36"/>
    <mergeCell ref="A37:B37"/>
    <mergeCell ref="A38:B38"/>
    <mergeCell ref="A39:B39"/>
    <mergeCell ref="A93:B93"/>
    <mergeCell ref="A41:B41"/>
    <mergeCell ref="A42:B42"/>
    <mergeCell ref="A43:B43"/>
    <mergeCell ref="A53:B53"/>
    <mergeCell ref="A86:B86"/>
    <mergeCell ref="A87:B87"/>
    <mergeCell ref="A88:B88"/>
    <mergeCell ref="A89:B89"/>
    <mergeCell ref="A90:B90"/>
    <mergeCell ref="A91:B91"/>
    <mergeCell ref="A92:B92"/>
    <mergeCell ref="A158:B158"/>
    <mergeCell ref="A159:B159"/>
    <mergeCell ref="A160:B160"/>
    <mergeCell ref="A103:B103"/>
    <mergeCell ref="A153:B153"/>
    <mergeCell ref="A154:B154"/>
    <mergeCell ref="A155:B155"/>
    <mergeCell ref="A156:B156"/>
    <mergeCell ref="A157:B157"/>
  </mergeCells>
  <pageMargins left="0.7" right="0.7" top="0.25" bottom="0.25" header="0.3" footer="0.3"/>
  <pageSetup paperSize="9" scale="60" orientation="landscape" horizontalDpi="360" verticalDpi="360" r:id="rId1"/>
  <rowBreaks count="2" manualBreakCount="2">
    <brk id="47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H166"/>
  <sheetViews>
    <sheetView zoomScale="60" zoomScaleNormal="60" workbookViewId="0">
      <pane xSplit="2" ySplit="6" topLeftCell="DZ136" activePane="bottomRight" state="frozen"/>
      <selection activeCell="ED155" sqref="ED155"/>
      <selection pane="topRight" activeCell="ED155" sqref="ED155"/>
      <selection pane="bottomLeft" activeCell="ED155" sqref="ED155"/>
      <selection pane="bottomRight" activeCell="ED155" sqref="ED155"/>
    </sheetView>
  </sheetViews>
  <sheetFormatPr defaultRowHeight="20.25" customHeight="1"/>
  <cols>
    <col min="1" max="1" width="70.7109375" style="75" customWidth="1"/>
    <col min="2" max="2" width="5.85546875" style="80" customWidth="1"/>
    <col min="3" max="3" width="16.7109375" style="74" customWidth="1"/>
    <col min="4" max="4" width="17" style="72" customWidth="1"/>
    <col min="5" max="5" width="17.28515625" style="72" customWidth="1"/>
    <col min="6" max="6" width="15.5703125" style="72" customWidth="1"/>
    <col min="7" max="7" width="13" style="72" bestFit="1" customWidth="1"/>
    <col min="8" max="8" width="14.42578125" style="72" bestFit="1" customWidth="1"/>
    <col min="9" max="9" width="13.42578125" style="72" bestFit="1" customWidth="1"/>
    <col min="10" max="10" width="15.28515625" style="72" customWidth="1"/>
    <col min="11" max="11" width="14.5703125" style="72" customWidth="1"/>
    <col min="12" max="12" width="18.7109375" style="72" customWidth="1"/>
    <col min="13" max="13" width="14.140625" style="72" customWidth="1"/>
    <col min="14" max="14" width="12" style="73" customWidth="1"/>
    <col min="15" max="15" width="11.7109375" style="72" customWidth="1"/>
    <col min="16" max="16" width="16.140625" style="72" bestFit="1" customWidth="1"/>
    <col min="17" max="17" width="13.28515625" style="72" bestFit="1" customWidth="1"/>
    <col min="18" max="18" width="13" style="72" bestFit="1" customWidth="1"/>
    <col min="19" max="19" width="14.7109375" style="72" customWidth="1"/>
    <col min="20" max="20" width="13.42578125" style="72" bestFit="1" customWidth="1"/>
    <col min="21" max="21" width="17" style="72" customWidth="1"/>
    <col min="22" max="22" width="14" style="72" customWidth="1"/>
    <col min="23" max="23" width="13.140625" style="72" customWidth="1"/>
    <col min="24" max="24" width="14" style="72" bestFit="1" customWidth="1"/>
    <col min="25" max="25" width="11.7109375" style="74" customWidth="1"/>
    <col min="26" max="26" width="14.42578125" style="72" customWidth="1"/>
    <col min="27" max="27" width="13" style="72" bestFit="1" customWidth="1"/>
    <col min="28" max="28" width="13.7109375" style="72" customWidth="1"/>
    <col min="29" max="30" width="12.85546875" style="72" bestFit="1" customWidth="1"/>
    <col min="31" max="31" width="10.5703125" style="74" customWidth="1"/>
    <col min="32" max="32" width="12.85546875" style="72" bestFit="1" customWidth="1"/>
    <col min="33" max="33" width="11.7109375" style="72" bestFit="1" customWidth="1"/>
    <col min="34" max="34" width="13.42578125" style="74" customWidth="1"/>
    <col min="35" max="35" width="14.7109375" style="72" bestFit="1" customWidth="1"/>
    <col min="36" max="36" width="15.7109375" style="72" customWidth="1"/>
    <col min="37" max="37" width="15.5703125" style="72" customWidth="1"/>
    <col min="38" max="38" width="16.28515625" style="72" customWidth="1"/>
    <col min="39" max="39" width="12.85546875" style="72" bestFit="1" customWidth="1"/>
    <col min="40" max="40" width="14.28515625" style="74" customWidth="1"/>
    <col min="41" max="41" width="14.7109375" style="72" bestFit="1" customWidth="1"/>
    <col min="42" max="42" width="15.85546875" style="74" customWidth="1"/>
    <col min="43" max="44" width="14.7109375" style="72" bestFit="1" customWidth="1"/>
    <col min="45" max="45" width="15.5703125" style="74" customWidth="1"/>
    <col min="46" max="46" width="13.42578125" style="75" bestFit="1" customWidth="1"/>
    <col min="47" max="47" width="14.85546875" style="75" customWidth="1"/>
    <col min="48" max="48" width="15.5703125" style="74" customWidth="1"/>
    <col min="49" max="49" width="10.85546875" style="75" customWidth="1"/>
    <col min="50" max="51" width="9.140625" style="75"/>
    <col min="52" max="52" width="12.140625" style="75" customWidth="1"/>
    <col min="53" max="53" width="11.140625" style="75" bestFit="1" customWidth="1"/>
    <col min="54" max="54" width="12.5703125" style="75" customWidth="1"/>
    <col min="55" max="55" width="11.42578125" style="75" customWidth="1"/>
    <col min="56" max="56" width="11.5703125" style="75" customWidth="1"/>
    <col min="57" max="59" width="9.140625" style="75"/>
    <col min="60" max="60" width="11.140625" style="75" bestFit="1" customWidth="1"/>
    <col min="61" max="74" width="9.140625" style="75"/>
    <col min="75" max="75" width="13.28515625" style="75" customWidth="1"/>
    <col min="76" max="81" width="9.140625" style="75"/>
    <col min="82" max="82" width="10.85546875" style="75" customWidth="1"/>
    <col min="83" max="84" width="9.140625" style="75"/>
    <col min="85" max="85" width="11.85546875" style="75" customWidth="1"/>
    <col min="86" max="86" width="10.85546875" style="75" customWidth="1"/>
    <col min="87" max="95" width="9.140625" style="75"/>
    <col min="96" max="96" width="11.5703125" style="74" customWidth="1"/>
    <col min="97" max="97" width="14.140625" style="75" customWidth="1"/>
    <col min="98" max="98" width="11.5703125" style="74" customWidth="1"/>
    <col min="99" max="99" width="9.140625" style="75"/>
    <col min="100" max="100" width="14.140625" style="74" customWidth="1"/>
    <col min="101" max="101" width="12.42578125" style="75" customWidth="1"/>
    <col min="102" max="102" width="9.140625" style="75"/>
    <col min="103" max="103" width="11.140625" style="75" bestFit="1" customWidth="1"/>
    <col min="104" max="104" width="9.140625" style="75"/>
    <col min="105" max="105" width="13.42578125" style="75" customWidth="1"/>
    <col min="106" max="106" width="13.7109375" style="74" customWidth="1"/>
    <col min="107" max="107" width="14.7109375" style="75" customWidth="1"/>
    <col min="108" max="108" width="11" style="75" customWidth="1"/>
    <col min="109" max="109" width="15.85546875" style="74" customWidth="1"/>
    <col min="110" max="110" width="14.5703125" style="75" customWidth="1"/>
    <col min="111" max="111" width="14.140625" style="74" customWidth="1"/>
    <col min="112" max="112" width="12" style="75" customWidth="1"/>
    <col min="113" max="113" width="17.28515625" style="74" customWidth="1"/>
    <col min="114" max="114" width="11.140625" style="75" bestFit="1" customWidth="1"/>
    <col min="115" max="115" width="11" style="75" customWidth="1"/>
    <col min="116" max="116" width="11.140625" style="75" customWidth="1"/>
    <col min="117" max="117" width="9.140625" style="75"/>
    <col min="118" max="118" width="13.42578125" style="74" customWidth="1"/>
    <col min="119" max="119" width="10.7109375" style="75" customWidth="1"/>
    <col min="120" max="120" width="14.5703125" style="74" customWidth="1"/>
    <col min="121" max="121" width="11.140625" style="75" bestFit="1" customWidth="1"/>
    <col min="122" max="122" width="11.140625" style="74" customWidth="1"/>
    <col min="123" max="123" width="11.85546875" style="75" customWidth="1"/>
    <col min="124" max="124" width="11.85546875" style="74" customWidth="1"/>
    <col min="125" max="125" width="9.140625" style="75"/>
    <col min="126" max="126" width="14.28515625" style="74" customWidth="1"/>
    <col min="127" max="127" width="11.140625" style="75" bestFit="1" customWidth="1"/>
    <col min="128" max="128" width="19.42578125" style="74" customWidth="1"/>
    <col min="129" max="129" width="9.140625" style="75"/>
    <col min="130" max="130" width="16.5703125" style="74" customWidth="1"/>
    <col min="131" max="131" width="15" style="75" customWidth="1"/>
    <col min="132" max="132" width="10.140625" style="75" customWidth="1"/>
    <col min="133" max="134" width="9.140625" style="75"/>
    <col min="135" max="135" width="13.5703125" style="74" customWidth="1"/>
    <col min="136" max="138" width="9.140625" style="75"/>
    <col min="139" max="139" width="18.28515625" style="76" customWidth="1"/>
    <col min="140" max="140" width="15.7109375" style="75" customWidth="1"/>
    <col min="141" max="141" width="13.140625" style="75" customWidth="1"/>
    <col min="142" max="142" width="13.5703125" style="75" customWidth="1"/>
    <col min="143" max="143" width="15.42578125" style="75" customWidth="1"/>
    <col min="144" max="144" width="14" style="75" customWidth="1"/>
    <col min="145" max="145" width="14.42578125" style="75" customWidth="1"/>
    <col min="146" max="146" width="13.140625" style="75" customWidth="1"/>
    <col min="147" max="147" width="13.5703125" style="75" customWidth="1"/>
    <col min="148" max="148" width="13.140625" style="75" customWidth="1"/>
    <col min="149" max="149" width="13.140625" style="74" customWidth="1"/>
    <col min="150" max="150" width="21.140625" style="77" customWidth="1"/>
    <col min="151" max="151" width="14.5703125" style="77" customWidth="1"/>
    <col min="152" max="152" width="12.140625" style="75" bestFit="1" customWidth="1"/>
    <col min="153" max="153" width="16.5703125" style="75" customWidth="1"/>
    <col min="154" max="154" width="15.28515625" style="75" customWidth="1"/>
    <col min="155" max="155" width="13.28515625" style="75" customWidth="1"/>
    <col min="156" max="161" width="9.140625" style="75"/>
    <col min="162" max="162" width="15.7109375" style="77" customWidth="1"/>
    <col min="163" max="163" width="14.42578125" style="77" customWidth="1"/>
    <col min="164" max="16384" width="9.140625" style="75"/>
  </cols>
  <sheetData>
    <row r="1" spans="1:163" ht="20.25" customHeight="1">
      <c r="A1" s="539" t="s">
        <v>89</v>
      </c>
      <c r="B1" s="539"/>
      <c r="C1" s="539"/>
    </row>
    <row r="2" spans="1:163" ht="20.25" customHeight="1">
      <c r="A2" s="539" t="s">
        <v>90</v>
      </c>
      <c r="B2" s="539"/>
      <c r="C2" s="539"/>
      <c r="AJ2" s="78"/>
      <c r="AK2" s="78"/>
      <c r="AL2" s="78"/>
      <c r="AM2" s="78"/>
      <c r="AN2" s="79"/>
      <c r="AO2" s="78"/>
      <c r="AP2" s="79"/>
      <c r="AQ2" s="78"/>
      <c r="AR2" s="78"/>
      <c r="AS2" s="79"/>
    </row>
    <row r="3" spans="1:163" ht="20.25" customHeight="1">
      <c r="A3" s="539" t="s">
        <v>91</v>
      </c>
      <c r="B3" s="539"/>
      <c r="C3" s="539"/>
      <c r="AJ3" s="78"/>
      <c r="AK3" s="78"/>
      <c r="AL3" s="78"/>
      <c r="AM3" s="78"/>
      <c r="AN3" s="79"/>
      <c r="AO3" s="78"/>
      <c r="AP3" s="79"/>
      <c r="AQ3" s="78"/>
      <c r="AR3" s="78"/>
      <c r="AS3" s="79"/>
    </row>
    <row r="4" spans="1:163" ht="20.25" customHeight="1">
      <c r="AJ4" s="78"/>
      <c r="AK4" s="78"/>
      <c r="AL4" s="78"/>
      <c r="AM4" s="78"/>
      <c r="AN4" s="79"/>
      <c r="AO4" s="78"/>
      <c r="AP4" s="79"/>
      <c r="AQ4" s="78"/>
      <c r="AR4" s="78"/>
      <c r="AS4" s="79"/>
    </row>
    <row r="5" spans="1:163" ht="20.25" customHeight="1" thickBot="1">
      <c r="AJ5" s="78"/>
      <c r="AK5" s="78"/>
      <c r="AL5" s="78"/>
      <c r="AM5" s="78"/>
      <c r="AN5" s="79"/>
      <c r="AO5" s="78"/>
      <c r="AP5" s="79"/>
      <c r="AQ5" s="78"/>
      <c r="AR5" s="78"/>
      <c r="AS5" s="79"/>
    </row>
    <row r="6" spans="1:163" s="84" customFormat="1" ht="20.25" customHeight="1" thickTop="1" thickBot="1">
      <c r="A6" s="81" t="s">
        <v>52</v>
      </c>
      <c r="B6" s="82" t="s">
        <v>92</v>
      </c>
      <c r="C6" s="83">
        <v>1</v>
      </c>
      <c r="D6" s="84">
        <v>1</v>
      </c>
      <c r="E6" s="84">
        <v>2</v>
      </c>
      <c r="F6" s="84">
        <v>3</v>
      </c>
      <c r="G6" s="84">
        <v>4</v>
      </c>
      <c r="H6" s="84">
        <v>5</v>
      </c>
      <c r="I6" s="84">
        <v>6</v>
      </c>
      <c r="J6" s="84">
        <v>7</v>
      </c>
      <c r="K6" s="84">
        <v>8</v>
      </c>
      <c r="L6" s="84">
        <v>9</v>
      </c>
      <c r="M6" s="84">
        <v>10</v>
      </c>
      <c r="N6" s="83">
        <v>2</v>
      </c>
      <c r="O6" s="84">
        <v>11</v>
      </c>
      <c r="P6" s="84">
        <v>12</v>
      </c>
      <c r="Q6" s="84">
        <v>13</v>
      </c>
      <c r="R6" s="84">
        <v>14</v>
      </c>
      <c r="S6" s="84">
        <v>15</v>
      </c>
      <c r="T6" s="84">
        <v>16</v>
      </c>
      <c r="U6" s="84">
        <v>17</v>
      </c>
      <c r="V6" s="84">
        <v>18</v>
      </c>
      <c r="W6" s="84">
        <v>19</v>
      </c>
      <c r="X6" s="84">
        <v>20</v>
      </c>
      <c r="Y6" s="83">
        <v>3</v>
      </c>
      <c r="Z6" s="84">
        <v>21</v>
      </c>
      <c r="AA6" s="84">
        <v>22</v>
      </c>
      <c r="AB6" s="84">
        <v>23</v>
      </c>
      <c r="AC6" s="84">
        <v>24</v>
      </c>
      <c r="AD6" s="84">
        <v>25</v>
      </c>
      <c r="AE6" s="83">
        <v>4</v>
      </c>
      <c r="AF6" s="84">
        <v>26</v>
      </c>
      <c r="AG6" s="84">
        <v>27</v>
      </c>
      <c r="AH6" s="83">
        <v>5</v>
      </c>
      <c r="AI6" s="84">
        <v>28</v>
      </c>
      <c r="AJ6" s="84">
        <v>29</v>
      </c>
      <c r="AK6" s="84">
        <v>30</v>
      </c>
      <c r="AL6" s="84">
        <v>31</v>
      </c>
      <c r="AM6" s="84">
        <v>32</v>
      </c>
      <c r="AN6" s="83">
        <v>6</v>
      </c>
      <c r="AO6" s="84">
        <v>33</v>
      </c>
      <c r="AP6" s="83">
        <v>7</v>
      </c>
      <c r="AQ6" s="84">
        <v>34</v>
      </c>
      <c r="AR6" s="84">
        <v>35</v>
      </c>
      <c r="AS6" s="83">
        <v>8</v>
      </c>
      <c r="AT6" s="84">
        <v>36</v>
      </c>
      <c r="AU6" s="84">
        <v>37</v>
      </c>
      <c r="AV6" s="83">
        <v>9</v>
      </c>
      <c r="AW6" s="84">
        <v>38</v>
      </c>
      <c r="AX6" s="84">
        <v>39</v>
      </c>
      <c r="AY6" s="84">
        <v>40</v>
      </c>
      <c r="AZ6" s="84">
        <v>41</v>
      </c>
      <c r="BA6" s="84">
        <v>42</v>
      </c>
      <c r="BB6" s="84">
        <v>43</v>
      </c>
      <c r="BC6" s="84">
        <v>44</v>
      </c>
      <c r="BD6" s="84">
        <v>45</v>
      </c>
      <c r="BE6" s="84">
        <v>46</v>
      </c>
      <c r="BF6" s="84">
        <v>47</v>
      </c>
      <c r="BG6" s="84">
        <v>48</v>
      </c>
      <c r="BH6" s="84">
        <v>49</v>
      </c>
      <c r="BI6" s="84">
        <v>50</v>
      </c>
      <c r="BJ6" s="84">
        <v>51</v>
      </c>
      <c r="BK6" s="84">
        <v>52</v>
      </c>
      <c r="BL6" s="84">
        <v>53</v>
      </c>
      <c r="BM6" s="84">
        <v>54</v>
      </c>
      <c r="BN6" s="84">
        <v>55</v>
      </c>
      <c r="BO6" s="84">
        <v>56</v>
      </c>
      <c r="BP6" s="84">
        <v>57</v>
      </c>
      <c r="BQ6" s="84">
        <v>58</v>
      </c>
      <c r="BR6" s="84">
        <v>59</v>
      </c>
      <c r="BS6" s="84">
        <v>60</v>
      </c>
      <c r="BT6" s="84">
        <v>61</v>
      </c>
      <c r="BU6" s="84">
        <v>62</v>
      </c>
      <c r="BV6" s="84">
        <v>63</v>
      </c>
      <c r="BW6" s="84">
        <v>64</v>
      </c>
      <c r="BX6" s="84">
        <v>65</v>
      </c>
      <c r="BY6" s="84">
        <v>66</v>
      </c>
      <c r="BZ6" s="84">
        <v>67</v>
      </c>
      <c r="CA6" s="84">
        <v>68</v>
      </c>
      <c r="CB6" s="84">
        <v>69</v>
      </c>
      <c r="CC6" s="84">
        <v>70</v>
      </c>
      <c r="CD6" s="84">
        <v>71</v>
      </c>
      <c r="CE6" s="84">
        <v>72</v>
      </c>
      <c r="CF6" s="84">
        <v>73</v>
      </c>
      <c r="CG6" s="84">
        <v>74</v>
      </c>
      <c r="CH6" s="84">
        <v>75</v>
      </c>
      <c r="CI6" s="84">
        <v>76</v>
      </c>
      <c r="CJ6" s="84">
        <v>77</v>
      </c>
      <c r="CK6" s="84">
        <v>78</v>
      </c>
      <c r="CL6" s="84">
        <v>79</v>
      </c>
      <c r="CM6" s="84">
        <v>80</v>
      </c>
      <c r="CN6" s="84">
        <v>81</v>
      </c>
      <c r="CO6" s="84">
        <v>82</v>
      </c>
      <c r="CP6" s="84">
        <v>83</v>
      </c>
      <c r="CQ6" s="84">
        <v>84</v>
      </c>
      <c r="CR6" s="83">
        <v>10</v>
      </c>
      <c r="CS6" s="84">
        <v>85</v>
      </c>
      <c r="CT6" s="83">
        <v>11</v>
      </c>
      <c r="CU6" s="84">
        <v>86</v>
      </c>
      <c r="CV6" s="83">
        <v>12</v>
      </c>
      <c r="CW6" s="84">
        <v>87</v>
      </c>
      <c r="CX6" s="84">
        <v>88</v>
      </c>
      <c r="CY6" s="84">
        <v>89</v>
      </c>
      <c r="CZ6" s="84">
        <v>90</v>
      </c>
      <c r="DA6" s="84">
        <v>91</v>
      </c>
      <c r="DB6" s="83">
        <v>13</v>
      </c>
      <c r="DC6" s="84">
        <v>92</v>
      </c>
      <c r="DD6" s="84">
        <v>93</v>
      </c>
      <c r="DE6" s="83">
        <v>14</v>
      </c>
      <c r="DF6" s="84">
        <v>94</v>
      </c>
      <c r="DG6" s="83">
        <v>15</v>
      </c>
      <c r="DH6" s="84">
        <v>95</v>
      </c>
      <c r="DI6" s="83">
        <v>16</v>
      </c>
      <c r="DJ6" s="84">
        <v>96</v>
      </c>
      <c r="DK6" s="84">
        <v>97</v>
      </c>
      <c r="DL6" s="84">
        <v>98</v>
      </c>
      <c r="DM6" s="84">
        <v>99</v>
      </c>
      <c r="DN6" s="83">
        <v>17</v>
      </c>
      <c r="DO6" s="84">
        <v>100</v>
      </c>
      <c r="DP6" s="83">
        <v>18</v>
      </c>
      <c r="DQ6" s="84">
        <v>101</v>
      </c>
      <c r="DR6" s="83">
        <v>19</v>
      </c>
      <c r="DS6" s="84">
        <v>102</v>
      </c>
      <c r="DT6" s="83">
        <v>20</v>
      </c>
      <c r="DU6" s="84">
        <v>103</v>
      </c>
      <c r="DV6" s="83">
        <v>21</v>
      </c>
      <c r="DW6" s="84">
        <v>104</v>
      </c>
      <c r="DX6" s="83">
        <v>22</v>
      </c>
      <c r="DY6" s="84">
        <v>105</v>
      </c>
      <c r="DZ6" s="83">
        <v>23</v>
      </c>
      <c r="EA6" s="84">
        <v>106</v>
      </c>
      <c r="EB6" s="84">
        <v>107</v>
      </c>
      <c r="EC6" s="84">
        <v>108</v>
      </c>
      <c r="ED6" s="84">
        <v>109</v>
      </c>
      <c r="EE6" s="83">
        <v>24</v>
      </c>
      <c r="EF6" s="84">
        <v>110</v>
      </c>
      <c r="EG6" s="84">
        <v>111</v>
      </c>
      <c r="EH6" s="84">
        <v>112</v>
      </c>
      <c r="EI6" s="85">
        <v>180</v>
      </c>
      <c r="EJ6" s="84">
        <v>301</v>
      </c>
      <c r="EK6" s="84">
        <v>302</v>
      </c>
      <c r="EL6" s="84">
        <v>303</v>
      </c>
      <c r="EM6" s="84">
        <v>304</v>
      </c>
      <c r="EN6" s="84">
        <v>3051</v>
      </c>
      <c r="EO6" s="84">
        <v>3052</v>
      </c>
      <c r="EP6" s="84">
        <v>306</v>
      </c>
      <c r="EQ6" s="84">
        <v>3059</v>
      </c>
      <c r="ER6" s="84">
        <v>306</v>
      </c>
      <c r="ES6" s="83"/>
      <c r="ET6" s="86">
        <v>309</v>
      </c>
      <c r="EU6" s="86">
        <v>310</v>
      </c>
      <c r="EV6" s="84">
        <v>4011</v>
      </c>
      <c r="EW6" s="84">
        <v>4012</v>
      </c>
      <c r="EX6" s="84">
        <v>4019</v>
      </c>
      <c r="EY6" s="84">
        <v>402</v>
      </c>
      <c r="EZ6" s="84">
        <v>403</v>
      </c>
      <c r="FA6" s="84">
        <v>404</v>
      </c>
      <c r="FB6" s="84">
        <v>409</v>
      </c>
      <c r="FC6" s="84">
        <v>501</v>
      </c>
      <c r="FD6" s="84">
        <v>502</v>
      </c>
      <c r="FE6" s="84">
        <v>509</v>
      </c>
      <c r="FF6" s="86">
        <v>600</v>
      </c>
      <c r="FG6" s="86">
        <v>700</v>
      </c>
    </row>
    <row r="7" spans="1:163" s="90" customFormat="1" ht="20.25" customHeight="1" thickTop="1">
      <c r="A7" s="87"/>
      <c r="B7" s="88">
        <v>1</v>
      </c>
      <c r="C7" s="89">
        <f>SUM(D8:M17)</f>
        <v>1399864</v>
      </c>
      <c r="N7" s="91">
        <f>SUM(O7:X16)</f>
        <v>0</v>
      </c>
      <c r="Y7" s="89">
        <f>SUM(Z8:AD17)</f>
        <v>323730</v>
      </c>
      <c r="AE7" s="89">
        <f>SUM(AF8:AG17)</f>
        <v>0</v>
      </c>
      <c r="AH7" s="89">
        <f>SUM(AI8:AM17)</f>
        <v>46557</v>
      </c>
      <c r="AN7" s="89">
        <f>SUM(AO8:AO17)</f>
        <v>0</v>
      </c>
      <c r="AP7" s="92">
        <v>0</v>
      </c>
      <c r="AS7" s="92">
        <v>0</v>
      </c>
      <c r="AV7" s="89">
        <f>SUM(AW8:CQ17)</f>
        <v>11395220</v>
      </c>
      <c r="CR7" s="93">
        <v>0</v>
      </c>
      <c r="CT7" s="93">
        <v>0</v>
      </c>
      <c r="CV7" s="93">
        <v>0</v>
      </c>
      <c r="DB7" s="89">
        <f>SUM(DC8:DD17)</f>
        <v>41385</v>
      </c>
      <c r="DE7" s="89">
        <f>SUM(DF8:DF17)</f>
        <v>205143</v>
      </c>
      <c r="DG7" s="89">
        <f>SUM(DH8:DH17)</f>
        <v>16312</v>
      </c>
      <c r="DI7" s="89">
        <f>SUM(DJ8:DM17)</f>
        <v>535</v>
      </c>
      <c r="DN7" s="89">
        <f>SUM(DO8:DO17)</f>
        <v>0</v>
      </c>
      <c r="DP7" s="89">
        <f>SUM(DQ8:DQ17)</f>
        <v>0</v>
      </c>
      <c r="DR7" s="92">
        <f>SUM(DS8:DW9)</f>
        <v>0</v>
      </c>
      <c r="DT7" s="92">
        <f>SUM(DU8:DY9)</f>
        <v>0</v>
      </c>
      <c r="DV7" s="92">
        <v>0</v>
      </c>
      <c r="DX7" s="92">
        <v>0</v>
      </c>
      <c r="DZ7" s="89">
        <f>SUM(EA8:ED17)</f>
        <v>440068</v>
      </c>
      <c r="EE7" s="89">
        <f>SUM(EF8:EH17)</f>
        <v>7009</v>
      </c>
      <c r="EI7" s="94">
        <f>SUM(C7:EH7)</f>
        <v>13875823</v>
      </c>
      <c r="EJ7" s="89">
        <f>SUM(EJ8:EJ17)</f>
        <v>4514858</v>
      </c>
      <c r="EK7" s="89">
        <f t="shared" ref="EK7:ER7" si="0">SUM(EK8:EK17)</f>
        <v>0</v>
      </c>
      <c r="EL7" s="89">
        <f t="shared" si="0"/>
        <v>0</v>
      </c>
      <c r="EM7" s="89">
        <f>SUM(EM8:EM17)</f>
        <v>447401</v>
      </c>
      <c r="EN7" s="89">
        <f t="shared" si="0"/>
        <v>111313</v>
      </c>
      <c r="EO7" s="89">
        <f t="shared" si="0"/>
        <v>965978</v>
      </c>
      <c r="EP7" s="89">
        <f t="shared" si="0"/>
        <v>0</v>
      </c>
      <c r="EQ7" s="89">
        <f t="shared" si="0"/>
        <v>1077291</v>
      </c>
      <c r="ER7" s="89">
        <f t="shared" si="0"/>
        <v>0</v>
      </c>
      <c r="ET7" s="94">
        <f>SUM(ET8:ET17)</f>
        <v>6039550</v>
      </c>
      <c r="EU7" s="94">
        <f t="shared" ref="EU7:FG7" si="1">SUM(EU8:EU17)</f>
        <v>19915373</v>
      </c>
      <c r="EV7" s="94">
        <f t="shared" si="1"/>
        <v>0</v>
      </c>
      <c r="EW7" s="94">
        <f t="shared" si="1"/>
        <v>0</v>
      </c>
      <c r="EX7" s="94">
        <f t="shared" si="1"/>
        <v>0</v>
      </c>
      <c r="EY7" s="94">
        <f t="shared" si="1"/>
        <v>0</v>
      </c>
      <c r="EZ7" s="94">
        <f t="shared" si="1"/>
        <v>0</v>
      </c>
      <c r="FA7" s="94">
        <f t="shared" si="1"/>
        <v>0</v>
      </c>
      <c r="FB7" s="94">
        <f t="shared" si="1"/>
        <v>0</v>
      </c>
      <c r="FC7" s="94">
        <f t="shared" si="1"/>
        <v>0</v>
      </c>
      <c r="FD7" s="94">
        <f t="shared" si="1"/>
        <v>0</v>
      </c>
      <c r="FE7" s="94">
        <f t="shared" si="1"/>
        <v>0</v>
      </c>
      <c r="FF7" s="94">
        <f>SUM(FF8:FF17)</f>
        <v>19915374</v>
      </c>
      <c r="FG7" s="94">
        <f t="shared" si="1"/>
        <v>19915374</v>
      </c>
    </row>
    <row r="8" spans="1:163" ht="20.25" customHeight="1">
      <c r="A8" s="95" t="s">
        <v>93</v>
      </c>
      <c r="B8" s="96">
        <v>1</v>
      </c>
      <c r="C8" s="97"/>
      <c r="D8" s="22">
        <v>577902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78">
        <v>0</v>
      </c>
      <c r="K8" s="78">
        <v>0</v>
      </c>
      <c r="L8" s="78">
        <v>0</v>
      </c>
      <c r="M8" s="78">
        <v>0</v>
      </c>
      <c r="N8" s="91"/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98"/>
      <c r="Z8" s="78">
        <v>404</v>
      </c>
      <c r="AA8" s="78">
        <v>2647</v>
      </c>
      <c r="AB8" s="78">
        <v>826</v>
      </c>
      <c r="AC8" s="78">
        <v>0</v>
      </c>
      <c r="AD8" s="78">
        <v>1</v>
      </c>
      <c r="AE8" s="98"/>
      <c r="AF8" s="78">
        <v>0</v>
      </c>
      <c r="AG8" s="78">
        <v>0</v>
      </c>
      <c r="AH8" s="98"/>
      <c r="AI8" s="78">
        <v>0</v>
      </c>
      <c r="AJ8" s="78">
        <v>0</v>
      </c>
      <c r="AK8" s="78">
        <v>0</v>
      </c>
      <c r="AL8" s="78">
        <v>0</v>
      </c>
      <c r="AM8" s="99">
        <v>1381</v>
      </c>
      <c r="AN8" s="98"/>
      <c r="AO8" s="78">
        <v>0</v>
      </c>
      <c r="AP8" s="79"/>
      <c r="AQ8" s="78">
        <v>0</v>
      </c>
      <c r="AR8" s="78">
        <v>0</v>
      </c>
      <c r="AS8" s="79"/>
      <c r="AT8" s="78">
        <v>0</v>
      </c>
      <c r="AU8" s="78">
        <v>0</v>
      </c>
      <c r="AW8" s="78">
        <v>0</v>
      </c>
      <c r="AX8" s="78">
        <v>0</v>
      </c>
      <c r="AY8" s="78">
        <v>0</v>
      </c>
      <c r="AZ8" s="78">
        <v>0</v>
      </c>
      <c r="BA8" s="78">
        <v>0</v>
      </c>
      <c r="BB8" s="78">
        <v>10641915</v>
      </c>
      <c r="BC8" s="78">
        <v>0</v>
      </c>
      <c r="BD8" s="78">
        <v>192</v>
      </c>
      <c r="BE8" s="78">
        <v>0</v>
      </c>
      <c r="BF8" s="78">
        <v>0</v>
      </c>
      <c r="BG8" s="78">
        <v>0</v>
      </c>
      <c r="BH8" s="78">
        <v>0</v>
      </c>
      <c r="BI8" s="78">
        <v>0</v>
      </c>
      <c r="BJ8" s="78">
        <v>0</v>
      </c>
      <c r="BK8" s="78">
        <v>138</v>
      </c>
      <c r="BL8" s="78">
        <v>0</v>
      </c>
      <c r="BM8" s="78">
        <v>0</v>
      </c>
      <c r="BN8" s="78">
        <v>0</v>
      </c>
      <c r="BO8" s="78">
        <v>0</v>
      </c>
      <c r="BP8" s="78">
        <v>0</v>
      </c>
      <c r="BQ8" s="78">
        <v>0</v>
      </c>
      <c r="BR8" s="78">
        <v>0</v>
      </c>
      <c r="BS8" s="78">
        <v>0</v>
      </c>
      <c r="BT8" s="78">
        <v>0</v>
      </c>
      <c r="BU8" s="78">
        <v>0</v>
      </c>
      <c r="BV8" s="78">
        <v>0</v>
      </c>
      <c r="BW8" s="78">
        <v>0</v>
      </c>
      <c r="BX8" s="78">
        <v>0</v>
      </c>
      <c r="BY8" s="78">
        <v>0</v>
      </c>
      <c r="BZ8" s="78">
        <v>0</v>
      </c>
      <c r="CA8" s="78">
        <v>0</v>
      </c>
      <c r="CB8" s="78">
        <v>3</v>
      </c>
      <c r="CC8" s="78">
        <v>0</v>
      </c>
      <c r="CD8" s="78">
        <v>0</v>
      </c>
      <c r="CE8" s="78">
        <v>0</v>
      </c>
      <c r="CF8" s="78">
        <v>0</v>
      </c>
      <c r="CG8" s="78">
        <v>0</v>
      </c>
      <c r="CH8" s="78">
        <v>0</v>
      </c>
      <c r="CI8" s="78">
        <v>0</v>
      </c>
      <c r="CJ8" s="78">
        <v>0</v>
      </c>
      <c r="CK8" s="78">
        <v>0</v>
      </c>
      <c r="CL8" s="78">
        <v>0</v>
      </c>
      <c r="CM8" s="78">
        <v>0</v>
      </c>
      <c r="CN8" s="78">
        <v>0</v>
      </c>
      <c r="CO8" s="78">
        <v>0</v>
      </c>
      <c r="CP8" s="78">
        <v>0</v>
      </c>
      <c r="CQ8" s="78">
        <v>0</v>
      </c>
      <c r="CS8" s="78">
        <v>0</v>
      </c>
      <c r="CT8" s="79"/>
      <c r="CU8" s="78">
        <v>0</v>
      </c>
      <c r="CW8" s="78">
        <v>0</v>
      </c>
      <c r="CX8" s="78">
        <v>0</v>
      </c>
      <c r="CY8" s="78">
        <v>0</v>
      </c>
      <c r="CZ8" s="78">
        <v>0</v>
      </c>
      <c r="DA8" s="78">
        <v>0</v>
      </c>
      <c r="DC8" s="78">
        <v>36900</v>
      </c>
      <c r="DD8" s="78">
        <v>0</v>
      </c>
      <c r="DE8" s="79"/>
      <c r="DF8" s="78">
        <v>0</v>
      </c>
      <c r="DG8" s="79"/>
      <c r="DH8" s="78">
        <v>0</v>
      </c>
      <c r="DJ8" s="78">
        <v>0</v>
      </c>
      <c r="DK8" s="78">
        <v>0</v>
      </c>
      <c r="DL8" s="78">
        <v>0</v>
      </c>
      <c r="DM8" s="78">
        <v>0</v>
      </c>
      <c r="DN8" s="79"/>
      <c r="DO8" s="78">
        <v>0</v>
      </c>
      <c r="DQ8" s="78">
        <v>0</v>
      </c>
      <c r="DR8" s="79"/>
      <c r="DS8" s="78">
        <v>0</v>
      </c>
      <c r="DT8" s="79"/>
      <c r="DU8" s="78">
        <v>0</v>
      </c>
      <c r="DV8" s="79"/>
      <c r="DW8" s="78">
        <v>0</v>
      </c>
      <c r="DX8" s="79"/>
      <c r="DY8" s="78">
        <v>0</v>
      </c>
      <c r="EA8" s="78">
        <v>508</v>
      </c>
      <c r="EB8" s="78">
        <v>0</v>
      </c>
      <c r="EC8" s="78">
        <v>0</v>
      </c>
      <c r="ED8" s="78">
        <v>0</v>
      </c>
      <c r="EE8" s="79"/>
      <c r="EF8" s="78">
        <v>31</v>
      </c>
      <c r="EG8" s="78">
        <v>0</v>
      </c>
      <c r="EH8" s="78">
        <v>0</v>
      </c>
      <c r="EI8" s="94">
        <f>SUM(C8:EH8)</f>
        <v>11262848</v>
      </c>
      <c r="EJ8" s="78">
        <v>0</v>
      </c>
      <c r="EK8" s="78">
        <v>0</v>
      </c>
      <c r="EL8" s="78">
        <v>0</v>
      </c>
      <c r="EM8" s="78">
        <v>349301</v>
      </c>
      <c r="EN8" s="78">
        <v>0</v>
      </c>
      <c r="EO8" s="78">
        <v>0</v>
      </c>
      <c r="EP8" s="78">
        <v>0</v>
      </c>
      <c r="EQ8" s="78">
        <v>0</v>
      </c>
      <c r="ER8" s="78">
        <v>0</v>
      </c>
      <c r="ES8" s="79"/>
      <c r="ET8" s="100">
        <f>SUM(EJ8:EO8)</f>
        <v>349301</v>
      </c>
      <c r="EU8" s="100">
        <f>EI8+ET8</f>
        <v>11612149</v>
      </c>
      <c r="EV8" s="101">
        <v>0</v>
      </c>
      <c r="EW8" s="78">
        <v>0</v>
      </c>
      <c r="EX8" s="78">
        <v>0</v>
      </c>
      <c r="EY8" s="78">
        <v>0</v>
      </c>
      <c r="EZ8" s="78">
        <v>0</v>
      </c>
      <c r="FA8" s="78">
        <v>0</v>
      </c>
      <c r="FB8" s="78">
        <v>0</v>
      </c>
      <c r="FC8" s="78">
        <v>0</v>
      </c>
      <c r="FD8" s="78">
        <v>0</v>
      </c>
      <c r="FE8" s="78">
        <v>0</v>
      </c>
      <c r="FF8" s="100">
        <v>11612150</v>
      </c>
      <c r="FG8" s="100">
        <v>11612150</v>
      </c>
    </row>
    <row r="9" spans="1:163" ht="20.25" customHeight="1">
      <c r="A9" s="95" t="s">
        <v>94</v>
      </c>
      <c r="B9" s="96">
        <v>2</v>
      </c>
      <c r="C9" s="102"/>
      <c r="D9" s="22">
        <v>0</v>
      </c>
      <c r="E9" s="22">
        <v>332814</v>
      </c>
      <c r="F9" s="22">
        <v>0</v>
      </c>
      <c r="G9" s="22">
        <v>0</v>
      </c>
      <c r="H9" s="22">
        <v>0</v>
      </c>
      <c r="I9" s="22">
        <v>0</v>
      </c>
      <c r="J9" s="78">
        <v>0</v>
      </c>
      <c r="K9" s="78">
        <v>0</v>
      </c>
      <c r="L9" s="78">
        <v>0</v>
      </c>
      <c r="M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98"/>
      <c r="Z9" s="78">
        <v>0</v>
      </c>
      <c r="AA9" s="78">
        <v>3228</v>
      </c>
      <c r="AB9" s="78">
        <v>193982</v>
      </c>
      <c r="AC9" s="78">
        <v>0</v>
      </c>
      <c r="AD9" s="78">
        <v>0</v>
      </c>
      <c r="AE9" s="98"/>
      <c r="AF9" s="78">
        <v>0</v>
      </c>
      <c r="AG9" s="78">
        <v>0</v>
      </c>
      <c r="AH9" s="98"/>
      <c r="AI9" s="78">
        <v>0</v>
      </c>
      <c r="AJ9" s="78">
        <v>0</v>
      </c>
      <c r="AK9" s="78">
        <v>0</v>
      </c>
      <c r="AL9" s="99">
        <v>35616</v>
      </c>
      <c r="AM9" s="99">
        <v>5326</v>
      </c>
      <c r="AN9" s="98"/>
      <c r="AO9" s="78">
        <v>0</v>
      </c>
      <c r="AP9" s="79"/>
      <c r="AQ9" s="78">
        <v>0</v>
      </c>
      <c r="AR9" s="78">
        <v>0</v>
      </c>
      <c r="AS9" s="79"/>
      <c r="AT9" s="78">
        <v>0</v>
      </c>
      <c r="AU9" s="78">
        <v>0</v>
      </c>
      <c r="AW9" s="78">
        <v>0</v>
      </c>
      <c r="AX9" s="78">
        <v>0</v>
      </c>
      <c r="AY9" s="78">
        <v>1</v>
      </c>
      <c r="AZ9" s="78">
        <v>0</v>
      </c>
      <c r="BA9" s="78">
        <v>0</v>
      </c>
      <c r="BB9" s="78">
        <v>0</v>
      </c>
      <c r="BC9" s="78">
        <v>0</v>
      </c>
      <c r="BD9" s="78">
        <v>446316</v>
      </c>
      <c r="BE9" s="78">
        <v>0</v>
      </c>
      <c r="BF9" s="78">
        <v>0</v>
      </c>
      <c r="BG9" s="78">
        <v>0</v>
      </c>
      <c r="BH9" s="78">
        <v>0</v>
      </c>
      <c r="BI9" s="78">
        <v>6</v>
      </c>
      <c r="BJ9" s="78">
        <v>383</v>
      </c>
      <c r="BK9" s="78">
        <v>13638</v>
      </c>
      <c r="BL9" s="78">
        <v>0</v>
      </c>
      <c r="BM9" s="78">
        <v>0</v>
      </c>
      <c r="BN9" s="78">
        <v>0</v>
      </c>
      <c r="BO9" s="78">
        <v>0</v>
      </c>
      <c r="BP9" s="78">
        <v>0</v>
      </c>
      <c r="BQ9" s="78">
        <v>0</v>
      </c>
      <c r="BR9" s="78">
        <v>0</v>
      </c>
      <c r="BS9" s="78">
        <v>0</v>
      </c>
      <c r="BT9" s="78">
        <v>0</v>
      </c>
      <c r="BU9" s="78">
        <v>0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8">
        <v>0</v>
      </c>
      <c r="CD9" s="78">
        <v>0</v>
      </c>
      <c r="CE9" s="78">
        <v>0</v>
      </c>
      <c r="CF9" s="78">
        <v>0</v>
      </c>
      <c r="CG9" s="78">
        <v>0</v>
      </c>
      <c r="CH9" s="78">
        <v>0</v>
      </c>
      <c r="CI9" s="78">
        <v>0</v>
      </c>
      <c r="CJ9" s="78">
        <v>0</v>
      </c>
      <c r="CK9" s="78">
        <v>0</v>
      </c>
      <c r="CL9" s="78">
        <v>0</v>
      </c>
      <c r="CM9" s="78">
        <v>0</v>
      </c>
      <c r="CN9" s="78">
        <v>0</v>
      </c>
      <c r="CO9" s="78">
        <v>0</v>
      </c>
      <c r="CP9" s="78">
        <v>0</v>
      </c>
      <c r="CQ9" s="78">
        <v>0</v>
      </c>
      <c r="CS9" s="78">
        <v>0</v>
      </c>
      <c r="CT9" s="79"/>
      <c r="CU9" s="78">
        <v>0</v>
      </c>
      <c r="CW9" s="78">
        <v>0</v>
      </c>
      <c r="CX9" s="78">
        <v>0</v>
      </c>
      <c r="CY9" s="78">
        <v>0</v>
      </c>
      <c r="CZ9" s="78">
        <v>0</v>
      </c>
      <c r="DA9" s="78">
        <v>0</v>
      </c>
      <c r="DC9" s="78">
        <v>0</v>
      </c>
      <c r="DD9" s="78">
        <v>0</v>
      </c>
      <c r="DE9" s="79"/>
      <c r="DF9" s="78">
        <v>18710</v>
      </c>
      <c r="DG9" s="79"/>
      <c r="DH9" s="78">
        <v>166</v>
      </c>
      <c r="DJ9" s="78">
        <v>0</v>
      </c>
      <c r="DK9" s="78">
        <v>438</v>
      </c>
      <c r="DL9" s="78">
        <v>0</v>
      </c>
      <c r="DM9" s="78">
        <v>0</v>
      </c>
      <c r="DN9" s="79"/>
      <c r="DO9" s="78">
        <v>0</v>
      </c>
      <c r="DQ9" s="78">
        <v>0</v>
      </c>
      <c r="DR9" s="79"/>
      <c r="DS9" s="78">
        <v>0</v>
      </c>
      <c r="DT9" s="79"/>
      <c r="DU9" s="78">
        <v>0</v>
      </c>
      <c r="DV9" s="79"/>
      <c r="DW9" s="78">
        <v>0</v>
      </c>
      <c r="DX9" s="79"/>
      <c r="DY9" s="78">
        <v>0</v>
      </c>
      <c r="EA9" s="78">
        <v>91178</v>
      </c>
      <c r="EB9" s="78">
        <v>159</v>
      </c>
      <c r="EC9" s="78">
        <v>1369</v>
      </c>
      <c r="ED9" s="78">
        <v>62</v>
      </c>
      <c r="EE9" s="79"/>
      <c r="EF9" s="78">
        <v>157</v>
      </c>
      <c r="EG9" s="78">
        <v>0</v>
      </c>
      <c r="EH9" s="78">
        <v>0</v>
      </c>
      <c r="EI9" s="94">
        <f t="shared" ref="EI9:EI72" si="2">SUM(C9:EH9)</f>
        <v>1143549</v>
      </c>
      <c r="EJ9" s="78">
        <v>1094963</v>
      </c>
      <c r="EK9" s="78">
        <v>0</v>
      </c>
      <c r="EL9" s="78">
        <v>0</v>
      </c>
      <c r="EM9" s="78">
        <v>33509</v>
      </c>
      <c r="EN9" s="78">
        <v>43748</v>
      </c>
      <c r="EO9" s="78">
        <v>631821</v>
      </c>
      <c r="EP9" s="78">
        <v>0</v>
      </c>
      <c r="EQ9" s="78">
        <v>675569</v>
      </c>
      <c r="ER9" s="78">
        <v>0</v>
      </c>
      <c r="ES9" s="79"/>
      <c r="ET9" s="100">
        <f t="shared" ref="ET9:ET17" si="3">SUM(EJ9:EO9)</f>
        <v>1804041</v>
      </c>
      <c r="EU9" s="100">
        <f t="shared" ref="EU9:EU17" si="4">EI9+ET9</f>
        <v>2947590</v>
      </c>
      <c r="EV9" s="101">
        <v>0</v>
      </c>
      <c r="EW9" s="78">
        <v>0</v>
      </c>
      <c r="EX9" s="78">
        <v>0</v>
      </c>
      <c r="EY9" s="78">
        <v>0</v>
      </c>
      <c r="EZ9" s="78">
        <v>0</v>
      </c>
      <c r="FA9" s="78">
        <v>0</v>
      </c>
      <c r="FB9" s="78">
        <v>0</v>
      </c>
      <c r="FC9" s="78">
        <v>0</v>
      </c>
      <c r="FD9" s="78">
        <v>0</v>
      </c>
      <c r="FE9" s="78">
        <v>0</v>
      </c>
      <c r="FF9" s="100">
        <v>2947591</v>
      </c>
      <c r="FG9" s="100">
        <v>2947591</v>
      </c>
    </row>
    <row r="10" spans="1:163" ht="20.25" customHeight="1">
      <c r="A10" s="95" t="s">
        <v>95</v>
      </c>
      <c r="B10" s="96">
        <v>3</v>
      </c>
      <c r="C10" s="102"/>
      <c r="D10" s="22">
        <v>0</v>
      </c>
      <c r="E10" s="22">
        <v>0</v>
      </c>
      <c r="F10" s="103">
        <v>199367</v>
      </c>
      <c r="G10" s="22">
        <v>0</v>
      </c>
      <c r="H10" s="22">
        <v>0</v>
      </c>
      <c r="I10" s="22">
        <v>0</v>
      </c>
      <c r="J10" s="78">
        <v>0</v>
      </c>
      <c r="K10" s="78">
        <v>0</v>
      </c>
      <c r="L10" s="78">
        <v>0</v>
      </c>
      <c r="M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98"/>
      <c r="Z10" s="78">
        <v>43</v>
      </c>
      <c r="AA10" s="78">
        <v>18403</v>
      </c>
      <c r="AB10" s="78">
        <v>82952</v>
      </c>
      <c r="AC10" s="78">
        <v>0</v>
      </c>
      <c r="AD10" s="78">
        <v>0</v>
      </c>
      <c r="AE10" s="98"/>
      <c r="AF10" s="78">
        <v>0</v>
      </c>
      <c r="AG10" s="78">
        <v>0</v>
      </c>
      <c r="AH10" s="98"/>
      <c r="AI10" s="78">
        <v>0</v>
      </c>
      <c r="AJ10" s="78">
        <v>0</v>
      </c>
      <c r="AK10" s="78">
        <v>0</v>
      </c>
      <c r="AL10" s="99">
        <v>3053</v>
      </c>
      <c r="AM10" s="99">
        <v>283</v>
      </c>
      <c r="AN10" s="98"/>
      <c r="AO10" s="78">
        <v>0</v>
      </c>
      <c r="AP10" s="79"/>
      <c r="AQ10" s="78">
        <v>0</v>
      </c>
      <c r="AR10" s="78">
        <v>0</v>
      </c>
      <c r="AS10" s="79"/>
      <c r="AT10" s="78">
        <v>0</v>
      </c>
      <c r="AU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137974</v>
      </c>
      <c r="BE10" s="78">
        <v>0</v>
      </c>
      <c r="BF10" s="78">
        <v>0</v>
      </c>
      <c r="BG10" s="78">
        <v>0</v>
      </c>
      <c r="BH10" s="78">
        <v>0</v>
      </c>
      <c r="BI10" s="78">
        <v>0</v>
      </c>
      <c r="BJ10" s="78">
        <v>1172</v>
      </c>
      <c r="BK10" s="78">
        <v>12641</v>
      </c>
      <c r="BL10" s="78">
        <v>0</v>
      </c>
      <c r="BM10" s="78">
        <v>0</v>
      </c>
      <c r="BN10" s="78">
        <v>0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0</v>
      </c>
      <c r="CF10" s="78">
        <v>0</v>
      </c>
      <c r="CG10" s="78">
        <v>0</v>
      </c>
      <c r="CH10" s="78">
        <v>0</v>
      </c>
      <c r="CI10" s="78">
        <v>0</v>
      </c>
      <c r="CJ10" s="78">
        <v>0</v>
      </c>
      <c r="CK10" s="78">
        <v>0</v>
      </c>
      <c r="CL10" s="78">
        <v>0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S10" s="78">
        <v>0</v>
      </c>
      <c r="CT10" s="79"/>
      <c r="CU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0</v>
      </c>
      <c r="DC10" s="78">
        <v>0</v>
      </c>
      <c r="DD10" s="78">
        <v>0</v>
      </c>
      <c r="DE10" s="79"/>
      <c r="DF10" s="78">
        <v>29694</v>
      </c>
      <c r="DG10" s="79"/>
      <c r="DH10" s="78">
        <v>92</v>
      </c>
      <c r="DJ10" s="78">
        <v>0</v>
      </c>
      <c r="DK10" s="78">
        <v>0</v>
      </c>
      <c r="DL10" s="78">
        <v>0</v>
      </c>
      <c r="DM10" s="78">
        <v>0</v>
      </c>
      <c r="DN10" s="79"/>
      <c r="DO10" s="78">
        <v>0</v>
      </c>
      <c r="DQ10" s="78">
        <v>0</v>
      </c>
      <c r="DR10" s="79"/>
      <c r="DS10" s="78">
        <v>0</v>
      </c>
      <c r="DT10" s="79"/>
      <c r="DU10" s="78">
        <v>0</v>
      </c>
      <c r="DV10" s="79"/>
      <c r="DW10" s="78">
        <v>0</v>
      </c>
      <c r="DX10" s="79"/>
      <c r="DY10" s="78">
        <v>0</v>
      </c>
      <c r="EA10" s="78">
        <v>27499</v>
      </c>
      <c r="EB10" s="78">
        <v>0</v>
      </c>
      <c r="EC10" s="78">
        <v>211</v>
      </c>
      <c r="ED10" s="78">
        <v>95</v>
      </c>
      <c r="EE10" s="79"/>
      <c r="EF10" s="78">
        <v>1166</v>
      </c>
      <c r="EG10" s="78">
        <v>0</v>
      </c>
      <c r="EH10" s="78">
        <v>0</v>
      </c>
      <c r="EI10" s="94">
        <f t="shared" si="2"/>
        <v>514645</v>
      </c>
      <c r="EJ10" s="78">
        <v>526116</v>
      </c>
      <c r="EK10" s="78">
        <v>0</v>
      </c>
      <c r="EL10" s="78">
        <v>0</v>
      </c>
      <c r="EM10" s="78">
        <v>13575</v>
      </c>
      <c r="EN10" s="78">
        <v>0</v>
      </c>
      <c r="EO10" s="78">
        <v>27082</v>
      </c>
      <c r="EP10" s="78">
        <v>0</v>
      </c>
      <c r="EQ10" s="78">
        <v>27082</v>
      </c>
      <c r="ER10" s="78">
        <v>0</v>
      </c>
      <c r="ES10" s="79"/>
      <c r="ET10" s="100">
        <f t="shared" si="3"/>
        <v>566773</v>
      </c>
      <c r="EU10" s="100">
        <f t="shared" si="4"/>
        <v>1081418</v>
      </c>
      <c r="EV10" s="101">
        <v>0</v>
      </c>
      <c r="EW10" s="78">
        <v>0</v>
      </c>
      <c r="EX10" s="78">
        <v>0</v>
      </c>
      <c r="EY10" s="78">
        <v>0</v>
      </c>
      <c r="EZ10" s="78">
        <v>0</v>
      </c>
      <c r="FA10" s="78">
        <v>0</v>
      </c>
      <c r="FB10" s="78">
        <v>0</v>
      </c>
      <c r="FC10" s="78">
        <v>0</v>
      </c>
      <c r="FD10" s="78">
        <v>0</v>
      </c>
      <c r="FE10" s="78">
        <v>0</v>
      </c>
      <c r="FF10" s="100">
        <v>1081419</v>
      </c>
      <c r="FG10" s="100">
        <v>1081419</v>
      </c>
    </row>
    <row r="11" spans="1:163" ht="20.25" customHeight="1">
      <c r="A11" s="95" t="s">
        <v>96</v>
      </c>
      <c r="B11" s="96">
        <v>4</v>
      </c>
      <c r="C11" s="102"/>
      <c r="D11" s="22">
        <v>0</v>
      </c>
      <c r="E11" s="22">
        <v>0</v>
      </c>
      <c r="F11" s="22">
        <v>0</v>
      </c>
      <c r="G11" s="22">
        <v>2272</v>
      </c>
      <c r="H11" s="22">
        <v>0</v>
      </c>
      <c r="I11" s="22">
        <v>0</v>
      </c>
      <c r="J11" s="78">
        <v>0</v>
      </c>
      <c r="K11" s="78">
        <v>0</v>
      </c>
      <c r="L11" s="78">
        <v>0</v>
      </c>
      <c r="M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98"/>
      <c r="Z11" s="78">
        <v>2</v>
      </c>
      <c r="AA11" s="78">
        <v>14</v>
      </c>
      <c r="AB11" s="78">
        <v>0</v>
      </c>
      <c r="AC11" s="78">
        <v>0</v>
      </c>
      <c r="AD11" s="78">
        <v>0</v>
      </c>
      <c r="AE11" s="98"/>
      <c r="AF11" s="78">
        <v>0</v>
      </c>
      <c r="AG11" s="78">
        <v>0</v>
      </c>
      <c r="AH11" s="98"/>
      <c r="AI11" s="78">
        <v>0</v>
      </c>
      <c r="AJ11" s="78">
        <v>0</v>
      </c>
      <c r="AK11" s="78">
        <v>0</v>
      </c>
      <c r="AL11" s="99">
        <v>1</v>
      </c>
      <c r="AM11" s="78">
        <v>0</v>
      </c>
      <c r="AN11" s="79"/>
      <c r="AO11" s="78">
        <v>0</v>
      </c>
      <c r="AP11" s="79"/>
      <c r="AQ11" s="78">
        <v>0</v>
      </c>
      <c r="AR11" s="78">
        <v>0</v>
      </c>
      <c r="AS11" s="79"/>
      <c r="AT11" s="78">
        <v>0</v>
      </c>
      <c r="AU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36</v>
      </c>
      <c r="BE11" s="78">
        <v>4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5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S11" s="78">
        <v>0</v>
      </c>
      <c r="CT11" s="79"/>
      <c r="CU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C11" s="78">
        <v>0</v>
      </c>
      <c r="DD11" s="78">
        <v>0</v>
      </c>
      <c r="DE11" s="79"/>
      <c r="DF11" s="78">
        <v>760</v>
      </c>
      <c r="DG11" s="79"/>
      <c r="DH11" s="78">
        <v>11</v>
      </c>
      <c r="DJ11" s="78">
        <v>0</v>
      </c>
      <c r="DK11" s="78">
        <v>43</v>
      </c>
      <c r="DL11" s="78">
        <v>0</v>
      </c>
      <c r="DM11" s="78">
        <v>0</v>
      </c>
      <c r="DN11" s="79"/>
      <c r="DO11" s="78">
        <v>0</v>
      </c>
      <c r="DQ11" s="78">
        <v>0</v>
      </c>
      <c r="DR11" s="79"/>
      <c r="DS11" s="78">
        <v>0</v>
      </c>
      <c r="DT11" s="79"/>
      <c r="DU11" s="78">
        <v>0</v>
      </c>
      <c r="DV11" s="79"/>
      <c r="DW11" s="78">
        <v>0</v>
      </c>
      <c r="DX11" s="79"/>
      <c r="DY11" s="78">
        <v>0</v>
      </c>
      <c r="EA11" s="78">
        <v>1790</v>
      </c>
      <c r="EB11" s="78">
        <v>0</v>
      </c>
      <c r="EC11" s="78">
        <v>13</v>
      </c>
      <c r="ED11" s="78">
        <v>3</v>
      </c>
      <c r="EE11" s="79"/>
      <c r="EF11" s="78">
        <v>1</v>
      </c>
      <c r="EG11" s="78">
        <v>0</v>
      </c>
      <c r="EH11" s="78">
        <v>0</v>
      </c>
      <c r="EI11" s="94">
        <f t="shared" si="2"/>
        <v>4955</v>
      </c>
      <c r="EJ11" s="78">
        <v>165480</v>
      </c>
      <c r="EK11" s="78">
        <v>0</v>
      </c>
      <c r="EL11" s="78">
        <v>0</v>
      </c>
      <c r="EM11" s="78">
        <v>644</v>
      </c>
      <c r="EN11" s="78">
        <v>0</v>
      </c>
      <c r="EO11" s="78">
        <v>20346</v>
      </c>
      <c r="EP11" s="78">
        <v>0</v>
      </c>
      <c r="EQ11" s="78">
        <v>20346</v>
      </c>
      <c r="ER11" s="78">
        <v>0</v>
      </c>
      <c r="ES11" s="79"/>
      <c r="ET11" s="100">
        <f t="shared" si="3"/>
        <v>186470</v>
      </c>
      <c r="EU11" s="100">
        <f t="shared" si="4"/>
        <v>191425</v>
      </c>
      <c r="EV11" s="101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100">
        <v>191425</v>
      </c>
      <c r="FG11" s="100">
        <v>191425</v>
      </c>
    </row>
    <row r="12" spans="1:163" ht="20.25" customHeight="1">
      <c r="A12" s="95" t="s">
        <v>97</v>
      </c>
      <c r="B12" s="96">
        <v>5</v>
      </c>
      <c r="C12" s="102"/>
      <c r="D12" s="22">
        <v>0</v>
      </c>
      <c r="E12" s="22">
        <v>0</v>
      </c>
      <c r="F12" s="22">
        <v>0</v>
      </c>
      <c r="G12" s="22">
        <v>0</v>
      </c>
      <c r="H12" s="22">
        <v>35489</v>
      </c>
      <c r="I12" s="22">
        <v>0</v>
      </c>
      <c r="J12" s="78">
        <v>0</v>
      </c>
      <c r="K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98"/>
      <c r="Z12" s="78">
        <v>0</v>
      </c>
      <c r="AA12" s="78">
        <v>133</v>
      </c>
      <c r="AB12" s="78">
        <v>0</v>
      </c>
      <c r="AC12" s="78">
        <v>0</v>
      </c>
      <c r="AD12" s="78">
        <v>0</v>
      </c>
      <c r="AE12" s="98"/>
      <c r="AF12" s="78">
        <v>0</v>
      </c>
      <c r="AG12" s="78">
        <v>0</v>
      </c>
      <c r="AH12" s="98"/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9"/>
      <c r="AO12" s="78">
        <v>0</v>
      </c>
      <c r="AP12" s="79"/>
      <c r="AQ12" s="78">
        <v>0</v>
      </c>
      <c r="AR12" s="78">
        <v>0</v>
      </c>
      <c r="AS12" s="79"/>
      <c r="AT12" s="78">
        <v>0</v>
      </c>
      <c r="AU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216</v>
      </c>
      <c r="BF12" s="78">
        <v>0</v>
      </c>
      <c r="BG12" s="78">
        <v>0</v>
      </c>
      <c r="BH12" s="78">
        <v>2187</v>
      </c>
      <c r="BI12" s="78">
        <v>0</v>
      </c>
      <c r="BJ12" s="78">
        <v>7257</v>
      </c>
      <c r="BK12" s="78">
        <v>421</v>
      </c>
      <c r="BL12" s="78">
        <v>0</v>
      </c>
      <c r="BM12" s="78">
        <v>0</v>
      </c>
      <c r="BN12" s="78">
        <v>0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0</v>
      </c>
      <c r="CH12" s="78">
        <v>0</v>
      </c>
      <c r="CI12" s="78">
        <v>0</v>
      </c>
      <c r="CJ12" s="78">
        <v>0</v>
      </c>
      <c r="CK12" s="78">
        <v>0</v>
      </c>
      <c r="CL12" s="78">
        <v>0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S12" s="78">
        <v>0</v>
      </c>
      <c r="CT12" s="79"/>
      <c r="CU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C12" s="78">
        <v>0</v>
      </c>
      <c r="DD12" s="78">
        <v>0</v>
      </c>
      <c r="DE12" s="79"/>
      <c r="DF12" s="78">
        <v>45032</v>
      </c>
      <c r="DG12" s="79"/>
      <c r="DH12" s="78">
        <v>26</v>
      </c>
      <c r="DJ12" s="78">
        <v>0</v>
      </c>
      <c r="DK12" s="78">
        <v>29</v>
      </c>
      <c r="DL12" s="78">
        <v>0</v>
      </c>
      <c r="DM12" s="78">
        <v>0</v>
      </c>
      <c r="DN12" s="79"/>
      <c r="DO12" s="78">
        <v>0</v>
      </c>
      <c r="DQ12" s="78">
        <v>0</v>
      </c>
      <c r="DR12" s="79"/>
      <c r="DS12" s="78">
        <v>0</v>
      </c>
      <c r="DT12" s="79"/>
      <c r="DU12" s="78">
        <v>0</v>
      </c>
      <c r="DV12" s="79"/>
      <c r="DW12" s="78">
        <v>0</v>
      </c>
      <c r="DX12" s="79"/>
      <c r="DY12" s="78">
        <v>0</v>
      </c>
      <c r="EA12" s="78">
        <v>8797</v>
      </c>
      <c r="EB12" s="78">
        <v>0</v>
      </c>
      <c r="EC12" s="78">
        <v>48</v>
      </c>
      <c r="ED12" s="78">
        <v>12</v>
      </c>
      <c r="EE12" s="79"/>
      <c r="EF12" s="78">
        <v>30</v>
      </c>
      <c r="EG12" s="78">
        <v>0</v>
      </c>
      <c r="EH12" s="78">
        <v>0</v>
      </c>
      <c r="EI12" s="94">
        <f t="shared" si="2"/>
        <v>99677</v>
      </c>
      <c r="EJ12" s="78">
        <v>218631</v>
      </c>
      <c r="EK12" s="78">
        <v>0</v>
      </c>
      <c r="EL12" s="78">
        <v>0</v>
      </c>
      <c r="EM12" s="78">
        <v>2506</v>
      </c>
      <c r="EN12" s="78">
        <v>0</v>
      </c>
      <c r="EO12" s="78">
        <v>18089</v>
      </c>
      <c r="EP12" s="78">
        <v>0</v>
      </c>
      <c r="EQ12" s="78">
        <v>18089</v>
      </c>
      <c r="ER12" s="78">
        <v>0</v>
      </c>
      <c r="ES12" s="79"/>
      <c r="ET12" s="100">
        <f t="shared" si="3"/>
        <v>239226</v>
      </c>
      <c r="EU12" s="100">
        <f t="shared" si="4"/>
        <v>338903</v>
      </c>
      <c r="EV12" s="101">
        <v>0</v>
      </c>
      <c r="EW12" s="78">
        <v>0</v>
      </c>
      <c r="EX12" s="78">
        <v>0</v>
      </c>
      <c r="EY12" s="78">
        <v>0</v>
      </c>
      <c r="EZ12" s="78">
        <v>0</v>
      </c>
      <c r="FA12" s="78">
        <v>0</v>
      </c>
      <c r="FB12" s="78">
        <v>0</v>
      </c>
      <c r="FC12" s="78">
        <v>0</v>
      </c>
      <c r="FD12" s="78">
        <v>0</v>
      </c>
      <c r="FE12" s="78">
        <v>0</v>
      </c>
      <c r="FF12" s="100">
        <v>338904</v>
      </c>
      <c r="FG12" s="100">
        <v>338904</v>
      </c>
    </row>
    <row r="13" spans="1:163" ht="20.25" customHeight="1">
      <c r="A13" s="95" t="s">
        <v>98</v>
      </c>
      <c r="B13" s="96">
        <v>6</v>
      </c>
      <c r="C13" s="102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24101</v>
      </c>
      <c r="J13" s="78">
        <v>0</v>
      </c>
      <c r="K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98"/>
      <c r="Z13" s="78">
        <v>0</v>
      </c>
      <c r="AA13" s="78">
        <v>387</v>
      </c>
      <c r="AB13" s="78">
        <v>8588</v>
      </c>
      <c r="AC13" s="78">
        <v>27</v>
      </c>
      <c r="AD13" s="78">
        <v>0</v>
      </c>
      <c r="AE13" s="98"/>
      <c r="AF13" s="78">
        <v>0</v>
      </c>
      <c r="AG13" s="78">
        <v>0</v>
      </c>
      <c r="AH13" s="98"/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9"/>
      <c r="AO13" s="78">
        <v>0</v>
      </c>
      <c r="AP13" s="79"/>
      <c r="AQ13" s="78">
        <v>0</v>
      </c>
      <c r="AR13" s="78">
        <v>0</v>
      </c>
      <c r="AS13" s="79"/>
      <c r="AT13" s="78">
        <v>0</v>
      </c>
      <c r="AU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697</v>
      </c>
      <c r="BE13" s="78">
        <v>18</v>
      </c>
      <c r="BF13" s="78">
        <v>0</v>
      </c>
      <c r="BG13" s="78">
        <v>0</v>
      </c>
      <c r="BH13" s="78">
        <v>0</v>
      </c>
      <c r="BI13" s="78">
        <v>0</v>
      </c>
      <c r="BJ13" s="78">
        <v>20</v>
      </c>
      <c r="BK13" s="78">
        <v>813</v>
      </c>
      <c r="BL13" s="78">
        <v>42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S13" s="78">
        <v>0</v>
      </c>
      <c r="CT13" s="79"/>
      <c r="CU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C13" s="78">
        <v>0</v>
      </c>
      <c r="DD13" s="78">
        <v>0</v>
      </c>
      <c r="DE13" s="79"/>
      <c r="DF13" s="78">
        <v>2111</v>
      </c>
      <c r="DG13" s="79"/>
      <c r="DH13" s="78">
        <v>24</v>
      </c>
      <c r="DJ13" s="78">
        <v>0</v>
      </c>
      <c r="DK13" s="78">
        <v>0</v>
      </c>
      <c r="DL13" s="78">
        <v>0</v>
      </c>
      <c r="DM13" s="78">
        <v>0</v>
      </c>
      <c r="DN13" s="79"/>
      <c r="DO13" s="78">
        <v>0</v>
      </c>
      <c r="DQ13" s="78">
        <v>0</v>
      </c>
      <c r="DR13" s="79"/>
      <c r="DS13" s="78">
        <v>0</v>
      </c>
      <c r="DT13" s="79"/>
      <c r="DU13" s="78">
        <v>0</v>
      </c>
      <c r="DV13" s="79"/>
      <c r="DW13" s="78">
        <v>0</v>
      </c>
      <c r="DX13" s="79"/>
      <c r="DY13" s="78">
        <v>0</v>
      </c>
      <c r="EA13" s="78">
        <v>4823</v>
      </c>
      <c r="EB13" s="78">
        <v>0</v>
      </c>
      <c r="EC13" s="78">
        <v>0</v>
      </c>
      <c r="ED13" s="78">
        <v>11</v>
      </c>
      <c r="EE13" s="79"/>
      <c r="EF13" s="78">
        <v>0</v>
      </c>
      <c r="EG13" s="78">
        <v>0</v>
      </c>
      <c r="EH13" s="78">
        <v>0</v>
      </c>
      <c r="EI13" s="94">
        <f t="shared" si="2"/>
        <v>41662</v>
      </c>
      <c r="EJ13" s="78">
        <v>90146</v>
      </c>
      <c r="EK13" s="78">
        <v>0</v>
      </c>
      <c r="EL13" s="78">
        <v>0</v>
      </c>
      <c r="EM13" s="78">
        <v>4190</v>
      </c>
      <c r="EN13" s="78">
        <v>0</v>
      </c>
      <c r="EO13" s="78">
        <v>98878</v>
      </c>
      <c r="EP13" s="78">
        <v>0</v>
      </c>
      <c r="EQ13" s="78">
        <v>98878</v>
      </c>
      <c r="ER13" s="78">
        <v>0</v>
      </c>
      <c r="ES13" s="79"/>
      <c r="ET13" s="100">
        <f t="shared" si="3"/>
        <v>193214</v>
      </c>
      <c r="EU13" s="100">
        <f t="shared" si="4"/>
        <v>234876</v>
      </c>
      <c r="EV13" s="101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100">
        <v>234875</v>
      </c>
      <c r="FG13" s="100">
        <v>234875</v>
      </c>
    </row>
    <row r="14" spans="1:163" ht="20.25" customHeight="1">
      <c r="A14" s="95" t="s">
        <v>99</v>
      </c>
      <c r="B14" s="96">
        <v>7</v>
      </c>
      <c r="C14" s="102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8">
        <v>969</v>
      </c>
      <c r="K14" s="78">
        <v>37</v>
      </c>
      <c r="L14" s="78">
        <v>0</v>
      </c>
      <c r="M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98"/>
      <c r="Z14" s="78">
        <v>0</v>
      </c>
      <c r="AA14" s="78">
        <v>3</v>
      </c>
      <c r="AB14" s="78">
        <v>31</v>
      </c>
      <c r="AC14" s="78">
        <v>0</v>
      </c>
      <c r="AD14" s="78">
        <v>0</v>
      </c>
      <c r="AE14" s="98"/>
      <c r="AF14" s="78">
        <v>0</v>
      </c>
      <c r="AG14" s="78">
        <v>0</v>
      </c>
      <c r="AH14" s="98"/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9"/>
      <c r="AO14" s="78">
        <v>0</v>
      </c>
      <c r="AP14" s="79"/>
      <c r="AQ14" s="78">
        <v>0</v>
      </c>
      <c r="AR14" s="78">
        <v>0</v>
      </c>
      <c r="AS14" s="79"/>
      <c r="AT14" s="78">
        <v>0</v>
      </c>
      <c r="AU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4</v>
      </c>
      <c r="BE14" s="78">
        <v>0</v>
      </c>
      <c r="BF14" s="78">
        <v>0</v>
      </c>
      <c r="BG14" s="78">
        <v>0</v>
      </c>
      <c r="BH14" s="78">
        <v>56</v>
      </c>
      <c r="BI14" s="78">
        <v>0</v>
      </c>
      <c r="BJ14" s="78">
        <v>29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S14" s="78">
        <v>0</v>
      </c>
      <c r="CT14" s="79"/>
      <c r="CU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C14" s="78">
        <v>0</v>
      </c>
      <c r="DD14" s="78">
        <v>0</v>
      </c>
      <c r="DE14" s="79"/>
      <c r="DF14" s="78">
        <v>183</v>
      </c>
      <c r="DG14" s="79"/>
      <c r="DH14" s="78">
        <v>1</v>
      </c>
      <c r="DJ14" s="78">
        <v>0</v>
      </c>
      <c r="DK14" s="78">
        <v>25</v>
      </c>
      <c r="DL14" s="78">
        <v>0</v>
      </c>
      <c r="DM14" s="78">
        <v>0</v>
      </c>
      <c r="DN14" s="79"/>
      <c r="DO14" s="78">
        <v>0</v>
      </c>
      <c r="DQ14" s="78">
        <v>0</v>
      </c>
      <c r="DR14" s="79"/>
      <c r="DS14" s="78">
        <v>0</v>
      </c>
      <c r="DT14" s="79"/>
      <c r="DU14" s="78">
        <v>0</v>
      </c>
      <c r="DV14" s="79"/>
      <c r="DW14" s="78">
        <v>0</v>
      </c>
      <c r="DX14" s="79"/>
      <c r="DY14" s="78">
        <v>0</v>
      </c>
      <c r="EA14" s="78">
        <v>314</v>
      </c>
      <c r="EB14" s="78">
        <v>0</v>
      </c>
      <c r="EC14" s="78">
        <v>2</v>
      </c>
      <c r="ED14" s="78">
        <v>0</v>
      </c>
      <c r="EE14" s="79"/>
      <c r="EF14" s="78">
        <v>4</v>
      </c>
      <c r="EG14" s="78">
        <v>0</v>
      </c>
      <c r="EH14" s="78">
        <v>0</v>
      </c>
      <c r="EI14" s="94">
        <f t="shared" si="2"/>
        <v>1658</v>
      </c>
      <c r="EJ14" s="78">
        <v>145647</v>
      </c>
      <c r="EK14" s="78">
        <v>0</v>
      </c>
      <c r="EL14" s="78">
        <v>0</v>
      </c>
      <c r="EM14" s="78">
        <v>812</v>
      </c>
      <c r="EN14" s="78">
        <v>0</v>
      </c>
      <c r="EO14" s="78">
        <v>11244</v>
      </c>
      <c r="EP14" s="78">
        <v>0</v>
      </c>
      <c r="EQ14" s="78">
        <v>11244</v>
      </c>
      <c r="ER14" s="78">
        <v>0</v>
      </c>
      <c r="ES14" s="79"/>
      <c r="ET14" s="100">
        <f t="shared" si="3"/>
        <v>157703</v>
      </c>
      <c r="EU14" s="100">
        <f t="shared" si="4"/>
        <v>159361</v>
      </c>
      <c r="EV14" s="101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100">
        <v>159361</v>
      </c>
      <c r="FG14" s="100">
        <v>159361</v>
      </c>
    </row>
    <row r="15" spans="1:163" ht="20.25" customHeight="1">
      <c r="A15" s="95" t="s">
        <v>100</v>
      </c>
      <c r="B15" s="96">
        <v>8</v>
      </c>
      <c r="C15" s="102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8">
        <v>0</v>
      </c>
      <c r="K15" s="78">
        <v>106924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98"/>
      <c r="Z15" s="78">
        <v>0</v>
      </c>
      <c r="AA15" s="78">
        <v>517</v>
      </c>
      <c r="AB15" s="78">
        <v>11267</v>
      </c>
      <c r="AC15" s="78">
        <v>0</v>
      </c>
      <c r="AD15" s="78">
        <v>94</v>
      </c>
      <c r="AE15" s="98"/>
      <c r="AF15" s="78">
        <v>0</v>
      </c>
      <c r="AG15" s="78">
        <v>0</v>
      </c>
      <c r="AH15" s="98"/>
      <c r="AI15" s="78">
        <v>0</v>
      </c>
      <c r="AJ15" s="78">
        <v>0</v>
      </c>
      <c r="AK15" s="78">
        <v>0</v>
      </c>
      <c r="AL15" s="99">
        <v>896</v>
      </c>
      <c r="AM15" s="78">
        <v>0</v>
      </c>
      <c r="AN15" s="79"/>
      <c r="AO15" s="78">
        <v>0</v>
      </c>
      <c r="AP15" s="79"/>
      <c r="AQ15" s="78">
        <v>0</v>
      </c>
      <c r="AR15" s="78">
        <v>0</v>
      </c>
      <c r="AS15" s="79"/>
      <c r="AT15" s="78">
        <v>0</v>
      </c>
      <c r="AU15" s="78">
        <v>0</v>
      </c>
      <c r="AW15" s="78">
        <v>151</v>
      </c>
      <c r="AX15" s="78">
        <v>0</v>
      </c>
      <c r="AY15" s="78">
        <v>314</v>
      </c>
      <c r="AZ15" s="78">
        <v>10</v>
      </c>
      <c r="BA15" s="78">
        <v>0</v>
      </c>
      <c r="BB15" s="78">
        <v>0</v>
      </c>
      <c r="BC15" s="78">
        <v>0</v>
      </c>
      <c r="BD15" s="78">
        <v>0</v>
      </c>
      <c r="BE15" s="78">
        <v>409</v>
      </c>
      <c r="BF15" s="78">
        <v>10568</v>
      </c>
      <c r="BG15" s="78">
        <v>0</v>
      </c>
      <c r="BH15" s="78">
        <v>0</v>
      </c>
      <c r="BI15" s="78">
        <v>0</v>
      </c>
      <c r="BJ15" s="78">
        <v>3684</v>
      </c>
      <c r="BK15" s="78">
        <v>6</v>
      </c>
      <c r="BL15" s="78">
        <v>1219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12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S15" s="78">
        <v>0</v>
      </c>
      <c r="CT15" s="79"/>
      <c r="CU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C15" s="78">
        <v>0</v>
      </c>
      <c r="DD15" s="78">
        <v>0</v>
      </c>
      <c r="DE15" s="79"/>
      <c r="DF15" s="78">
        <v>59808</v>
      </c>
      <c r="DG15" s="79"/>
      <c r="DH15" s="78">
        <v>739</v>
      </c>
      <c r="DJ15" s="78">
        <v>0</v>
      </c>
      <c r="DK15" s="78">
        <v>0</v>
      </c>
      <c r="DL15" s="78">
        <v>0</v>
      </c>
      <c r="DM15" s="78">
        <v>0</v>
      </c>
      <c r="DN15" s="79"/>
      <c r="DO15" s="78">
        <v>0</v>
      </c>
      <c r="DQ15" s="78">
        <v>0</v>
      </c>
      <c r="DR15" s="79"/>
      <c r="DS15" s="78">
        <v>0</v>
      </c>
      <c r="DT15" s="79"/>
      <c r="DU15" s="78">
        <v>0</v>
      </c>
      <c r="DV15" s="79"/>
      <c r="DW15" s="78">
        <v>0</v>
      </c>
      <c r="DX15" s="79"/>
      <c r="DY15" s="78">
        <v>0</v>
      </c>
      <c r="EA15" s="78">
        <v>79891</v>
      </c>
      <c r="EB15" s="78">
        <v>40</v>
      </c>
      <c r="EC15" s="78">
        <v>6772</v>
      </c>
      <c r="ED15" s="78">
        <v>113</v>
      </c>
      <c r="EE15" s="79"/>
      <c r="EF15" s="78">
        <v>1349</v>
      </c>
      <c r="EG15" s="78">
        <v>0</v>
      </c>
      <c r="EH15" s="78">
        <v>0</v>
      </c>
      <c r="EI15" s="94">
        <f t="shared" si="2"/>
        <v>284783</v>
      </c>
      <c r="EJ15" s="78">
        <v>973715</v>
      </c>
      <c r="EK15" s="78">
        <v>0</v>
      </c>
      <c r="EL15" s="78">
        <v>0</v>
      </c>
      <c r="EM15" s="78">
        <v>3340</v>
      </c>
      <c r="EN15" s="78">
        <v>7358</v>
      </c>
      <c r="EO15" s="78">
        <v>15175</v>
      </c>
      <c r="EP15" s="78">
        <v>0</v>
      </c>
      <c r="EQ15" s="78">
        <v>22533</v>
      </c>
      <c r="ER15" s="78">
        <v>0</v>
      </c>
      <c r="ES15" s="79"/>
      <c r="ET15" s="100">
        <f t="shared" si="3"/>
        <v>999588</v>
      </c>
      <c r="EU15" s="100">
        <f t="shared" si="4"/>
        <v>1284371</v>
      </c>
      <c r="EV15" s="101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100">
        <v>1284369</v>
      </c>
      <c r="FG15" s="100">
        <v>1284369</v>
      </c>
    </row>
    <row r="16" spans="1:163" ht="20.25" customHeight="1">
      <c r="A16" s="95" t="s">
        <v>101</v>
      </c>
      <c r="B16" s="96">
        <v>9</v>
      </c>
      <c r="C16" s="102"/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8">
        <v>0</v>
      </c>
      <c r="K16" s="78">
        <v>477</v>
      </c>
      <c r="L16" s="78">
        <v>119413</v>
      </c>
      <c r="M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98"/>
      <c r="Z16" s="78">
        <v>0</v>
      </c>
      <c r="AA16" s="78">
        <v>181</v>
      </c>
      <c r="AB16" s="78">
        <v>0</v>
      </c>
      <c r="AC16" s="78">
        <v>0</v>
      </c>
      <c r="AD16" s="78">
        <v>0</v>
      </c>
      <c r="AE16" s="98"/>
      <c r="AF16" s="78">
        <v>0</v>
      </c>
      <c r="AG16" s="78">
        <v>0</v>
      </c>
      <c r="AH16" s="98"/>
      <c r="AI16" s="78">
        <v>0</v>
      </c>
      <c r="AJ16" s="78">
        <v>0</v>
      </c>
      <c r="AK16" s="78">
        <v>0</v>
      </c>
      <c r="AL16" s="99"/>
      <c r="AM16" s="78">
        <v>0</v>
      </c>
      <c r="AN16" s="79"/>
      <c r="AO16" s="78">
        <v>0</v>
      </c>
      <c r="AP16" s="79"/>
      <c r="AQ16" s="78">
        <v>0</v>
      </c>
      <c r="AR16" s="78">
        <v>0</v>
      </c>
      <c r="AS16" s="79"/>
      <c r="AT16" s="78">
        <v>0</v>
      </c>
      <c r="AU16" s="78">
        <v>0</v>
      </c>
      <c r="AW16" s="78">
        <v>0</v>
      </c>
      <c r="AX16" s="78">
        <v>0</v>
      </c>
      <c r="AY16" s="78">
        <v>776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2109</v>
      </c>
      <c r="BF16" s="78">
        <v>0</v>
      </c>
      <c r="BG16" s="78">
        <v>0</v>
      </c>
      <c r="BH16" s="78">
        <v>0</v>
      </c>
      <c r="BI16" s="78">
        <v>0</v>
      </c>
      <c r="BJ16" s="78">
        <v>95</v>
      </c>
      <c r="BK16" s="78">
        <v>0</v>
      </c>
      <c r="BL16" s="78">
        <v>23168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3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S16" s="78">
        <v>0</v>
      </c>
      <c r="CT16" s="79"/>
      <c r="CU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C16" s="78">
        <v>4485</v>
      </c>
      <c r="DD16" s="78">
        <v>0</v>
      </c>
      <c r="DE16" s="79"/>
      <c r="DF16" s="78">
        <v>48845</v>
      </c>
      <c r="DG16" s="79"/>
      <c r="DH16" s="78">
        <v>15253</v>
      </c>
      <c r="DJ16" s="78">
        <v>0</v>
      </c>
      <c r="DK16" s="78">
        <v>0</v>
      </c>
      <c r="DL16" s="78">
        <v>0</v>
      </c>
      <c r="DM16" s="78">
        <v>0</v>
      </c>
      <c r="DN16" s="79"/>
      <c r="DO16" s="78">
        <v>0</v>
      </c>
      <c r="DQ16" s="78">
        <v>0</v>
      </c>
      <c r="DR16" s="79"/>
      <c r="DS16" s="78">
        <v>0</v>
      </c>
      <c r="DT16" s="79"/>
      <c r="DU16" s="78">
        <v>0</v>
      </c>
      <c r="DV16" s="79"/>
      <c r="DW16" s="78">
        <v>0</v>
      </c>
      <c r="DX16" s="79"/>
      <c r="DY16" s="78">
        <v>0</v>
      </c>
      <c r="EA16" s="78">
        <v>191011</v>
      </c>
      <c r="EB16" s="78">
        <v>75</v>
      </c>
      <c r="EC16" s="78">
        <v>25206</v>
      </c>
      <c r="ED16" s="78">
        <v>66</v>
      </c>
      <c r="EE16" s="79"/>
      <c r="EF16" s="78">
        <v>4271</v>
      </c>
      <c r="EG16" s="78">
        <v>0</v>
      </c>
      <c r="EH16" s="78">
        <v>0</v>
      </c>
      <c r="EI16" s="94">
        <f t="shared" si="2"/>
        <v>435434</v>
      </c>
      <c r="EJ16" s="78">
        <v>1286941</v>
      </c>
      <c r="EK16" s="78">
        <v>0</v>
      </c>
      <c r="EL16" s="78">
        <v>0</v>
      </c>
      <c r="EM16" s="78">
        <v>2334</v>
      </c>
      <c r="EN16" s="78">
        <v>2023</v>
      </c>
      <c r="EO16" s="78">
        <v>143343</v>
      </c>
      <c r="EP16" s="78">
        <v>0</v>
      </c>
      <c r="EQ16" s="78">
        <v>145366</v>
      </c>
      <c r="ER16" s="78">
        <v>0</v>
      </c>
      <c r="ES16" s="79"/>
      <c r="ET16" s="100">
        <f t="shared" si="3"/>
        <v>1434641</v>
      </c>
      <c r="EU16" s="100">
        <f t="shared" si="4"/>
        <v>1870075</v>
      </c>
      <c r="EV16" s="101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100">
        <v>1870075</v>
      </c>
      <c r="FG16" s="100">
        <v>1870075</v>
      </c>
    </row>
    <row r="17" spans="1:163" ht="20.25" customHeight="1">
      <c r="A17" s="95" t="s">
        <v>102</v>
      </c>
      <c r="B17" s="96">
        <v>10</v>
      </c>
      <c r="C17" s="102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8">
        <v>0</v>
      </c>
      <c r="K17" s="78">
        <v>0</v>
      </c>
      <c r="L17" s="78">
        <v>0</v>
      </c>
      <c r="M17" s="78">
        <v>99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98"/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98"/>
      <c r="AF17" s="78">
        <v>0</v>
      </c>
      <c r="AG17" s="78">
        <v>0</v>
      </c>
      <c r="AH17" s="98"/>
      <c r="AI17" s="78">
        <v>0</v>
      </c>
      <c r="AJ17" s="78">
        <v>0</v>
      </c>
      <c r="AK17" s="78">
        <v>0</v>
      </c>
      <c r="AL17" s="99">
        <v>1</v>
      </c>
      <c r="AM17" s="78">
        <v>0</v>
      </c>
      <c r="AN17" s="79"/>
      <c r="AO17" s="78">
        <v>0</v>
      </c>
      <c r="AP17" s="79"/>
      <c r="AQ17" s="78">
        <v>0</v>
      </c>
      <c r="AR17" s="78">
        <v>0</v>
      </c>
      <c r="AS17" s="79"/>
      <c r="AT17" s="78">
        <v>0</v>
      </c>
      <c r="AU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86496</v>
      </c>
      <c r="BD17" s="78">
        <v>10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2</v>
      </c>
      <c r="BL17" s="78">
        <v>4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S17" s="78">
        <v>0</v>
      </c>
      <c r="CT17" s="79"/>
      <c r="CU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C17" s="78">
        <v>0</v>
      </c>
      <c r="DD17" s="78">
        <v>0</v>
      </c>
      <c r="DE17" s="79"/>
      <c r="DF17" s="78">
        <v>0</v>
      </c>
      <c r="DG17" s="79"/>
      <c r="DH17" s="78">
        <v>0</v>
      </c>
      <c r="DJ17" s="78">
        <v>0</v>
      </c>
      <c r="DK17" s="78">
        <v>0</v>
      </c>
      <c r="DL17" s="78">
        <v>0</v>
      </c>
      <c r="DM17" s="78">
        <v>0</v>
      </c>
      <c r="DN17" s="79"/>
      <c r="DO17" s="78">
        <v>0</v>
      </c>
      <c r="DQ17" s="78">
        <v>0</v>
      </c>
      <c r="DR17" s="79"/>
      <c r="DS17" s="78">
        <v>0</v>
      </c>
      <c r="DT17" s="79"/>
      <c r="DU17" s="78">
        <v>0</v>
      </c>
      <c r="DV17" s="79"/>
      <c r="DW17" s="78">
        <v>0</v>
      </c>
      <c r="DX17" s="79"/>
      <c r="DY17" s="78">
        <v>0</v>
      </c>
      <c r="EA17" s="78">
        <v>0</v>
      </c>
      <c r="EB17" s="78">
        <v>0</v>
      </c>
      <c r="EC17" s="78">
        <v>0</v>
      </c>
      <c r="ED17" s="78">
        <v>0</v>
      </c>
      <c r="EE17" s="79"/>
      <c r="EF17" s="78">
        <v>0</v>
      </c>
      <c r="EG17" s="78">
        <v>0</v>
      </c>
      <c r="EH17" s="78">
        <v>0</v>
      </c>
      <c r="EI17" s="94">
        <f t="shared" si="2"/>
        <v>86612</v>
      </c>
      <c r="EJ17" s="78">
        <v>13219</v>
      </c>
      <c r="EK17" s="78">
        <v>0</v>
      </c>
      <c r="EL17" s="78">
        <v>0</v>
      </c>
      <c r="EM17" s="78">
        <v>37190</v>
      </c>
      <c r="EN17" s="78">
        <v>58184</v>
      </c>
      <c r="EO17" s="78">
        <v>0</v>
      </c>
      <c r="EP17" s="78">
        <v>0</v>
      </c>
      <c r="EQ17" s="78">
        <v>58184</v>
      </c>
      <c r="ER17" s="78">
        <v>0</v>
      </c>
      <c r="ES17" s="79"/>
      <c r="ET17" s="100">
        <f t="shared" si="3"/>
        <v>108593</v>
      </c>
      <c r="EU17" s="100">
        <f t="shared" si="4"/>
        <v>195205</v>
      </c>
      <c r="EV17" s="101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100">
        <v>195205</v>
      </c>
      <c r="FG17" s="100">
        <v>195205</v>
      </c>
    </row>
    <row r="18" spans="1:163" s="74" customFormat="1" ht="20.25" customHeight="1">
      <c r="A18" s="104"/>
      <c r="B18" s="105">
        <v>2</v>
      </c>
      <c r="C18" s="97">
        <f>SUM(D19:M28)</f>
        <v>303</v>
      </c>
      <c r="D18" s="79"/>
      <c r="E18" s="79"/>
      <c r="F18" s="79"/>
      <c r="G18" s="79"/>
      <c r="H18" s="79"/>
      <c r="I18" s="79"/>
      <c r="J18" s="79"/>
      <c r="K18" s="79">
        <v>0</v>
      </c>
      <c r="L18" s="79"/>
      <c r="M18" s="79"/>
      <c r="N18" s="92">
        <f>SUM(O19:X28)</f>
        <v>392935</v>
      </c>
      <c r="O18" s="79"/>
      <c r="P18" s="79"/>
      <c r="Q18" s="79"/>
      <c r="R18" s="79"/>
      <c r="S18" s="98"/>
      <c r="T18" s="98"/>
      <c r="U18" s="98"/>
      <c r="V18" s="98"/>
      <c r="W18" s="98"/>
      <c r="X18" s="98"/>
      <c r="Y18" s="98">
        <f>SUM(Z19:AD28)</f>
        <v>2653</v>
      </c>
      <c r="Z18" s="98"/>
      <c r="AA18" s="98"/>
      <c r="AB18" s="98"/>
      <c r="AC18" s="98"/>
      <c r="AD18" s="98"/>
      <c r="AE18" s="106">
        <f>SUM(AF19:AG28)</f>
        <v>0</v>
      </c>
      <c r="AF18" s="98"/>
      <c r="AG18" s="98"/>
      <c r="AH18" s="98">
        <f>SUM(AI19:AM28)</f>
        <v>18</v>
      </c>
      <c r="AI18" s="98"/>
      <c r="AJ18" s="98"/>
      <c r="AK18" s="98"/>
      <c r="AL18" s="98"/>
      <c r="AM18" s="98"/>
      <c r="AN18" s="98">
        <f>SUM(AO19:AO28)</f>
        <v>0</v>
      </c>
      <c r="AO18" s="98"/>
      <c r="AP18" s="92">
        <v>0</v>
      </c>
      <c r="AQ18" s="98"/>
      <c r="AR18" s="98"/>
      <c r="AS18" s="92">
        <v>0</v>
      </c>
      <c r="AT18" s="98"/>
      <c r="AV18" s="92">
        <f>SUM(AW19:CQ28)</f>
        <v>1481055</v>
      </c>
      <c r="CR18" s="93">
        <v>0</v>
      </c>
      <c r="CT18" s="93">
        <v>0</v>
      </c>
      <c r="CV18" s="93">
        <v>0</v>
      </c>
      <c r="DB18" s="92">
        <f>SUM(DC19:DD28)</f>
        <v>188</v>
      </c>
      <c r="DE18" s="92">
        <f>SUM(DF19:DF28)</f>
        <v>163102</v>
      </c>
      <c r="DG18" s="92">
        <f>SUM(DH19:DH28)</f>
        <v>971</v>
      </c>
      <c r="DI18" s="92">
        <f>SUM(DJ19:DM28)</f>
        <v>94</v>
      </c>
      <c r="DN18" s="92">
        <f>SUM(DO19:DO28)</f>
        <v>0</v>
      </c>
      <c r="DP18" s="92">
        <f>SUM(DQ19:DU20)</f>
        <v>0</v>
      </c>
      <c r="DR18" s="92">
        <f>SUM(DS19:DW20)</f>
        <v>0</v>
      </c>
      <c r="DT18" s="92">
        <v>0</v>
      </c>
      <c r="DV18" s="92">
        <v>0</v>
      </c>
      <c r="DX18" s="92">
        <v>0</v>
      </c>
      <c r="DZ18" s="92">
        <f>SUM(EA19:ED28)</f>
        <v>4954</v>
      </c>
      <c r="EE18" s="92">
        <f>SUM(EF19:EH28)</f>
        <v>11</v>
      </c>
      <c r="EI18" s="94">
        <f>SUM(C18:EH18)</f>
        <v>2046284</v>
      </c>
      <c r="EJ18" s="92">
        <f>SUM(EJ19:EJ28)</f>
        <v>349022</v>
      </c>
      <c r="EK18" s="92">
        <f t="shared" ref="EK18:ER18" si="5">SUM(EK19:EK28)</f>
        <v>0</v>
      </c>
      <c r="EL18" s="92">
        <f t="shared" si="5"/>
        <v>47563</v>
      </c>
      <c r="EM18" s="92">
        <f t="shared" si="5"/>
        <v>238138</v>
      </c>
      <c r="EN18" s="92">
        <f t="shared" si="5"/>
        <v>4570312</v>
      </c>
      <c r="EO18" s="92">
        <f t="shared" si="5"/>
        <v>954916</v>
      </c>
      <c r="EP18" s="92">
        <f t="shared" si="5"/>
        <v>0</v>
      </c>
      <c r="EQ18" s="92">
        <f t="shared" si="5"/>
        <v>5525228</v>
      </c>
      <c r="ER18" s="92">
        <f t="shared" si="5"/>
        <v>0</v>
      </c>
      <c r="ET18" s="107">
        <f>SUM(ET19:ET28)</f>
        <v>6159951</v>
      </c>
      <c r="EU18" s="107">
        <f t="shared" ref="EU18:FG18" si="6">SUM(EU19:EU28)</f>
        <v>8206235</v>
      </c>
      <c r="EV18" s="107">
        <f t="shared" si="6"/>
        <v>0</v>
      </c>
      <c r="EW18" s="107">
        <f t="shared" si="6"/>
        <v>0</v>
      </c>
      <c r="EX18" s="107">
        <f t="shared" si="6"/>
        <v>0</v>
      </c>
      <c r="EY18" s="107">
        <f t="shared" si="6"/>
        <v>0</v>
      </c>
      <c r="EZ18" s="107">
        <f t="shared" si="6"/>
        <v>0</v>
      </c>
      <c r="FA18" s="107">
        <f t="shared" si="6"/>
        <v>0</v>
      </c>
      <c r="FB18" s="107">
        <f t="shared" si="6"/>
        <v>0</v>
      </c>
      <c r="FC18" s="107">
        <f t="shared" si="6"/>
        <v>0</v>
      </c>
      <c r="FD18" s="107">
        <f t="shared" si="6"/>
        <v>0</v>
      </c>
      <c r="FE18" s="107">
        <f t="shared" si="6"/>
        <v>0</v>
      </c>
      <c r="FF18" s="107">
        <f t="shared" si="6"/>
        <v>8206240</v>
      </c>
      <c r="FG18" s="107">
        <f t="shared" si="6"/>
        <v>8206240</v>
      </c>
    </row>
    <row r="19" spans="1:163" ht="20.25" customHeight="1">
      <c r="A19" s="95" t="s">
        <v>103</v>
      </c>
      <c r="B19" s="96">
        <v>11</v>
      </c>
      <c r="C19" s="97"/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91"/>
      <c r="O19" s="78">
        <v>3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98"/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98"/>
      <c r="AF19" s="78">
        <v>0</v>
      </c>
      <c r="AG19" s="78">
        <v>0</v>
      </c>
      <c r="AH19" s="98"/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9"/>
      <c r="AO19" s="78">
        <v>0</v>
      </c>
      <c r="AP19" s="79"/>
      <c r="AQ19" s="78">
        <v>0</v>
      </c>
      <c r="AR19" s="78">
        <v>0</v>
      </c>
      <c r="AS19" s="79"/>
      <c r="AT19" s="78">
        <v>0</v>
      </c>
      <c r="AU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2179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S19" s="78">
        <v>0</v>
      </c>
      <c r="CT19" s="79"/>
      <c r="CU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C19" s="78">
        <v>0</v>
      </c>
      <c r="DD19" s="78">
        <v>0</v>
      </c>
      <c r="DE19" s="79"/>
      <c r="DF19" s="78">
        <v>0</v>
      </c>
      <c r="DG19" s="79"/>
      <c r="DH19" s="78">
        <v>0</v>
      </c>
      <c r="DJ19" s="78">
        <v>0</v>
      </c>
      <c r="DK19" s="78">
        <v>0</v>
      </c>
      <c r="DL19" s="78">
        <v>0</v>
      </c>
      <c r="DM19" s="78">
        <v>0</v>
      </c>
      <c r="DN19" s="79"/>
      <c r="DO19" s="78">
        <v>0</v>
      </c>
      <c r="DQ19" s="78">
        <v>0</v>
      </c>
      <c r="DR19" s="79"/>
      <c r="DS19" s="78">
        <v>0</v>
      </c>
      <c r="DT19" s="79"/>
      <c r="DU19" s="78">
        <v>0</v>
      </c>
      <c r="DV19" s="79"/>
      <c r="DW19" s="78">
        <v>0</v>
      </c>
      <c r="DX19" s="79"/>
      <c r="DY19" s="78">
        <v>0</v>
      </c>
      <c r="EA19" s="78">
        <v>0</v>
      </c>
      <c r="EB19" s="78">
        <v>0</v>
      </c>
      <c r="EC19" s="78">
        <v>0</v>
      </c>
      <c r="ED19" s="78">
        <v>0</v>
      </c>
      <c r="EE19" s="79"/>
      <c r="EF19" s="78">
        <v>0</v>
      </c>
      <c r="EG19" s="78">
        <v>0</v>
      </c>
      <c r="EH19" s="78">
        <v>0</v>
      </c>
      <c r="EI19" s="94">
        <f t="shared" si="2"/>
        <v>2182</v>
      </c>
      <c r="EJ19" s="78">
        <v>0</v>
      </c>
      <c r="EK19" s="78">
        <v>0</v>
      </c>
      <c r="EL19" s="78">
        <v>0</v>
      </c>
      <c r="EM19" s="78">
        <v>-27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9"/>
      <c r="ET19" s="100">
        <f>SUM(EJ19:EO19)</f>
        <v>-27</v>
      </c>
      <c r="EU19" s="100">
        <f t="shared" ref="EU19:EU28" si="7">EI19+ET19</f>
        <v>2155</v>
      </c>
      <c r="EV19" s="101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100">
        <v>2155</v>
      </c>
      <c r="FG19" s="100">
        <v>2155</v>
      </c>
    </row>
    <row r="20" spans="1:163" ht="20.25" customHeight="1">
      <c r="A20" s="95" t="s">
        <v>104</v>
      </c>
      <c r="B20" s="96">
        <v>12</v>
      </c>
      <c r="C20" s="102"/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O20" s="78">
        <v>0</v>
      </c>
      <c r="P20" s="78">
        <v>14346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98"/>
      <c r="Z20" s="78">
        <v>88</v>
      </c>
      <c r="AA20" s="78">
        <v>2534</v>
      </c>
      <c r="AB20" s="78">
        <v>0</v>
      </c>
      <c r="AC20" s="78">
        <v>0</v>
      </c>
      <c r="AD20" s="78">
        <v>0</v>
      </c>
      <c r="AE20" s="98"/>
      <c r="AF20" s="78">
        <v>0</v>
      </c>
      <c r="AG20" s="78">
        <v>0</v>
      </c>
      <c r="AH20" s="98"/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9"/>
      <c r="AO20" s="78">
        <v>0</v>
      </c>
      <c r="AP20" s="79"/>
      <c r="AQ20" s="78">
        <v>0</v>
      </c>
      <c r="AR20" s="78">
        <v>0</v>
      </c>
      <c r="AS20" s="79"/>
      <c r="AT20" s="78">
        <v>0</v>
      </c>
      <c r="AU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128330</v>
      </c>
      <c r="BH20" s="78">
        <v>0</v>
      </c>
      <c r="BI20" s="78">
        <v>0</v>
      </c>
      <c r="BJ20" s="78">
        <v>152</v>
      </c>
      <c r="BK20" s="78">
        <v>1</v>
      </c>
      <c r="BL20" s="78">
        <v>299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S20" s="78">
        <v>0</v>
      </c>
      <c r="CT20" s="79"/>
      <c r="CU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C20" s="78">
        <v>0</v>
      </c>
      <c r="DD20" s="78">
        <v>0</v>
      </c>
      <c r="DE20" s="79"/>
      <c r="DF20" s="78">
        <v>3138</v>
      </c>
      <c r="DG20" s="79"/>
      <c r="DH20" s="78">
        <v>79</v>
      </c>
      <c r="DJ20" s="78">
        <v>0</v>
      </c>
      <c r="DK20" s="78">
        <v>0</v>
      </c>
      <c r="DL20" s="78">
        <v>0</v>
      </c>
      <c r="DM20" s="78">
        <v>0</v>
      </c>
      <c r="DN20" s="79"/>
      <c r="DO20" s="78">
        <v>0</v>
      </c>
      <c r="DQ20" s="78">
        <v>0</v>
      </c>
      <c r="DR20" s="79"/>
      <c r="DS20" s="78">
        <v>0</v>
      </c>
      <c r="DT20" s="79"/>
      <c r="DU20" s="78">
        <v>0</v>
      </c>
      <c r="DV20" s="79"/>
      <c r="DW20" s="78">
        <v>0</v>
      </c>
      <c r="DX20" s="79"/>
      <c r="DY20" s="78">
        <v>0</v>
      </c>
      <c r="EA20" s="78">
        <v>0</v>
      </c>
      <c r="EB20" s="78">
        <v>0</v>
      </c>
      <c r="EC20" s="78">
        <v>0</v>
      </c>
      <c r="ED20" s="78">
        <v>0</v>
      </c>
      <c r="EE20" s="79"/>
      <c r="EF20" s="78">
        <v>0</v>
      </c>
      <c r="EG20" s="78">
        <v>0</v>
      </c>
      <c r="EH20" s="78">
        <v>0</v>
      </c>
      <c r="EI20" s="94">
        <f t="shared" si="2"/>
        <v>148967</v>
      </c>
      <c r="EJ20" s="78">
        <v>10412</v>
      </c>
      <c r="EK20" s="78">
        <v>0</v>
      </c>
      <c r="EL20" s="78">
        <v>0</v>
      </c>
      <c r="EM20" s="78">
        <v>37866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9"/>
      <c r="ET20" s="100">
        <f t="shared" ref="ET20:ET28" si="8">SUM(EJ20:EO20)</f>
        <v>48278</v>
      </c>
      <c r="EU20" s="100">
        <f t="shared" si="7"/>
        <v>197245</v>
      </c>
      <c r="EV20" s="101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100">
        <v>197244</v>
      </c>
      <c r="FG20" s="100">
        <v>197244</v>
      </c>
    </row>
    <row r="21" spans="1:163" ht="20.25" customHeight="1">
      <c r="A21" s="95" t="s">
        <v>105</v>
      </c>
      <c r="B21" s="96">
        <v>13</v>
      </c>
      <c r="C21" s="102"/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303</v>
      </c>
      <c r="M21" s="78">
        <v>0</v>
      </c>
      <c r="O21" s="78">
        <v>0</v>
      </c>
      <c r="P21" s="78">
        <v>0</v>
      </c>
      <c r="Q21" s="78">
        <v>7188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98"/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98"/>
      <c r="AF21" s="78">
        <v>0</v>
      </c>
      <c r="AG21" s="78">
        <v>0</v>
      </c>
      <c r="AH21" s="98"/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9"/>
      <c r="AO21" s="78">
        <v>0</v>
      </c>
      <c r="AP21" s="79"/>
      <c r="AQ21" s="78">
        <v>0</v>
      </c>
      <c r="AR21" s="78">
        <v>0</v>
      </c>
      <c r="AS21" s="79"/>
      <c r="AT21" s="78">
        <v>0</v>
      </c>
      <c r="AU21" s="78">
        <v>0</v>
      </c>
      <c r="AW21" s="78">
        <v>0</v>
      </c>
      <c r="AX21" s="78">
        <v>0</v>
      </c>
      <c r="AY21" s="78">
        <v>28</v>
      </c>
      <c r="AZ21" s="78">
        <v>0</v>
      </c>
      <c r="BA21" s="78">
        <v>122487</v>
      </c>
      <c r="BB21" s="78">
        <v>0</v>
      </c>
      <c r="BC21" s="78">
        <v>0</v>
      </c>
      <c r="BD21" s="78">
        <v>432</v>
      </c>
      <c r="BE21" s="78">
        <v>31</v>
      </c>
      <c r="BF21" s="78">
        <v>8</v>
      </c>
      <c r="BG21" s="78">
        <v>0</v>
      </c>
      <c r="BH21" s="78">
        <v>0</v>
      </c>
      <c r="BI21" s="78">
        <v>0</v>
      </c>
      <c r="BJ21" s="78">
        <v>159</v>
      </c>
      <c r="BK21" s="78">
        <v>3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2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8</v>
      </c>
      <c r="CB21" s="78">
        <v>1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216</v>
      </c>
      <c r="CS21" s="78">
        <v>0</v>
      </c>
      <c r="CT21" s="79"/>
      <c r="CU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C21" s="78">
        <v>188</v>
      </c>
      <c r="DD21" s="78">
        <v>0</v>
      </c>
      <c r="DE21" s="79"/>
      <c r="DF21" s="78">
        <v>2948</v>
      </c>
      <c r="DG21" s="79"/>
      <c r="DH21" s="78">
        <v>7</v>
      </c>
      <c r="DJ21" s="78">
        <v>0</v>
      </c>
      <c r="DK21" s="78">
        <v>78</v>
      </c>
      <c r="DL21" s="78">
        <v>0</v>
      </c>
      <c r="DM21" s="78">
        <v>0</v>
      </c>
      <c r="DN21" s="79"/>
      <c r="DO21" s="78">
        <v>0</v>
      </c>
      <c r="DQ21" s="78">
        <v>0</v>
      </c>
      <c r="DR21" s="79"/>
      <c r="DS21" s="78">
        <v>0</v>
      </c>
      <c r="DT21" s="79"/>
      <c r="DU21" s="78">
        <v>0</v>
      </c>
      <c r="DV21" s="79"/>
      <c r="DW21" s="78">
        <v>0</v>
      </c>
      <c r="DX21" s="79"/>
      <c r="DY21" s="78">
        <v>0</v>
      </c>
      <c r="EA21" s="78">
        <v>2203</v>
      </c>
      <c r="EB21" s="78">
        <v>0</v>
      </c>
      <c r="EC21" s="78">
        <v>21</v>
      </c>
      <c r="ED21" s="78">
        <v>10</v>
      </c>
      <c r="EE21" s="79"/>
      <c r="EF21" s="78">
        <v>11</v>
      </c>
      <c r="EG21" s="78">
        <v>0</v>
      </c>
      <c r="EH21" s="78">
        <v>0</v>
      </c>
      <c r="EI21" s="94">
        <f t="shared" si="2"/>
        <v>136332</v>
      </c>
      <c r="EJ21" s="78">
        <v>192748</v>
      </c>
      <c r="EK21" s="78">
        <v>0</v>
      </c>
      <c r="EL21" s="78">
        <v>0</v>
      </c>
      <c r="EM21" s="78">
        <v>4274</v>
      </c>
      <c r="EN21" s="78">
        <v>6</v>
      </c>
      <c r="EO21" s="78">
        <v>857</v>
      </c>
      <c r="EP21" s="78">
        <v>0</v>
      </c>
      <c r="EQ21" s="78">
        <v>863</v>
      </c>
      <c r="ER21" s="78">
        <v>0</v>
      </c>
      <c r="ES21" s="79"/>
      <c r="ET21" s="100">
        <f t="shared" si="8"/>
        <v>197885</v>
      </c>
      <c r="EU21" s="100">
        <f t="shared" si="7"/>
        <v>334217</v>
      </c>
      <c r="EV21" s="101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100">
        <v>334219</v>
      </c>
      <c r="FG21" s="100">
        <v>334219</v>
      </c>
    </row>
    <row r="22" spans="1:163" ht="20.25" customHeight="1">
      <c r="A22" s="95" t="s">
        <v>106</v>
      </c>
      <c r="B22" s="96">
        <v>14</v>
      </c>
      <c r="C22" s="102"/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  <c r="R22" s="78">
        <v>1089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98"/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98"/>
      <c r="AF22" s="78">
        <v>0</v>
      </c>
      <c r="AG22" s="78">
        <v>0</v>
      </c>
      <c r="AH22" s="98"/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9"/>
      <c r="AO22" s="78">
        <v>0</v>
      </c>
      <c r="AP22" s="79"/>
      <c r="AQ22" s="78">
        <v>0</v>
      </c>
      <c r="AR22" s="78">
        <v>0</v>
      </c>
      <c r="AS22" s="79"/>
      <c r="AT22" s="78">
        <v>0</v>
      </c>
      <c r="AU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427023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54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S22" s="78">
        <v>0</v>
      </c>
      <c r="CT22" s="79"/>
      <c r="CU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C22" s="78">
        <v>0</v>
      </c>
      <c r="DD22" s="78">
        <v>0</v>
      </c>
      <c r="DE22" s="79"/>
      <c r="DF22" s="78">
        <v>0</v>
      </c>
      <c r="DG22" s="79"/>
      <c r="DH22" s="78">
        <v>0</v>
      </c>
      <c r="DJ22" s="78">
        <v>0</v>
      </c>
      <c r="DK22" s="78">
        <v>0</v>
      </c>
      <c r="DL22" s="78">
        <v>0</v>
      </c>
      <c r="DM22" s="78">
        <v>0</v>
      </c>
      <c r="DN22" s="79"/>
      <c r="DO22" s="78">
        <v>0</v>
      </c>
      <c r="DQ22" s="78">
        <v>0</v>
      </c>
      <c r="DR22" s="79"/>
      <c r="DS22" s="78">
        <v>0</v>
      </c>
      <c r="DT22" s="79"/>
      <c r="DU22" s="78">
        <v>0</v>
      </c>
      <c r="DV22" s="79"/>
      <c r="DW22" s="78">
        <v>0</v>
      </c>
      <c r="DX22" s="79"/>
      <c r="DY22" s="78">
        <v>0</v>
      </c>
      <c r="EA22" s="78">
        <v>0</v>
      </c>
      <c r="EB22" s="78">
        <v>0</v>
      </c>
      <c r="EC22" s="78">
        <v>0</v>
      </c>
      <c r="ED22" s="78">
        <v>0</v>
      </c>
      <c r="EE22" s="79"/>
      <c r="EF22" s="78">
        <v>0</v>
      </c>
      <c r="EG22" s="78">
        <v>0</v>
      </c>
      <c r="EH22" s="78">
        <v>0</v>
      </c>
      <c r="EI22" s="94">
        <f t="shared" si="2"/>
        <v>428166</v>
      </c>
      <c r="EJ22" s="78">
        <v>0</v>
      </c>
      <c r="EK22" s="78">
        <v>0</v>
      </c>
      <c r="EL22" s="78">
        <v>0</v>
      </c>
      <c r="EM22" s="78">
        <v>4005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9"/>
      <c r="ET22" s="100">
        <f t="shared" si="8"/>
        <v>4005</v>
      </c>
      <c r="EU22" s="100">
        <f t="shared" si="7"/>
        <v>432171</v>
      </c>
      <c r="EV22" s="101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100">
        <v>432171</v>
      </c>
      <c r="FG22" s="100">
        <v>432171</v>
      </c>
    </row>
    <row r="23" spans="1:163" ht="20.25" customHeight="1">
      <c r="A23" s="95" t="s">
        <v>107</v>
      </c>
      <c r="B23" s="96">
        <v>15</v>
      </c>
      <c r="C23" s="102"/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206475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98"/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98"/>
      <c r="AF23" s="78">
        <v>0</v>
      </c>
      <c r="AG23" s="78">
        <v>0</v>
      </c>
      <c r="AH23" s="98"/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9"/>
      <c r="AO23" s="78">
        <v>0</v>
      </c>
      <c r="AP23" s="79"/>
      <c r="AQ23" s="78">
        <v>0</v>
      </c>
      <c r="AR23" s="78">
        <v>0</v>
      </c>
      <c r="AS23" s="79"/>
      <c r="AT23" s="78">
        <v>0</v>
      </c>
      <c r="AU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11028</v>
      </c>
      <c r="BF23" s="78">
        <v>0</v>
      </c>
      <c r="BG23" s="78">
        <v>0</v>
      </c>
      <c r="BH23" s="78">
        <v>0</v>
      </c>
      <c r="BI23" s="78">
        <v>327439</v>
      </c>
      <c r="BJ23" s="78">
        <v>0</v>
      </c>
      <c r="BK23" s="78">
        <v>0</v>
      </c>
      <c r="BL23" s="78">
        <v>39113</v>
      </c>
      <c r="BM23" s="78">
        <v>0</v>
      </c>
      <c r="BN23" s="78">
        <v>0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S23" s="78">
        <v>0</v>
      </c>
      <c r="CT23" s="79"/>
      <c r="CU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C23" s="78">
        <v>0</v>
      </c>
      <c r="DD23" s="78">
        <v>0</v>
      </c>
      <c r="DE23" s="79"/>
      <c r="DF23" s="78">
        <v>91325</v>
      </c>
      <c r="DG23" s="79"/>
      <c r="DH23" s="78">
        <v>0</v>
      </c>
      <c r="DJ23" s="78">
        <v>0</v>
      </c>
      <c r="DK23" s="78">
        <v>0</v>
      </c>
      <c r="DL23" s="78">
        <v>0</v>
      </c>
      <c r="DM23" s="78">
        <v>0</v>
      </c>
      <c r="DN23" s="79"/>
      <c r="DO23" s="78">
        <v>0</v>
      </c>
      <c r="DQ23" s="78">
        <v>0</v>
      </c>
      <c r="DR23" s="79"/>
      <c r="DS23" s="78">
        <v>0</v>
      </c>
      <c r="DT23" s="79"/>
      <c r="DU23" s="78">
        <v>0</v>
      </c>
      <c r="DV23" s="79"/>
      <c r="DW23" s="78">
        <v>0</v>
      </c>
      <c r="DX23" s="79"/>
      <c r="DY23" s="78">
        <v>0</v>
      </c>
      <c r="EA23" s="78">
        <v>0</v>
      </c>
      <c r="EB23" s="78">
        <v>0</v>
      </c>
      <c r="EC23" s="78">
        <v>0</v>
      </c>
      <c r="ED23" s="78">
        <v>0</v>
      </c>
      <c r="EE23" s="79"/>
      <c r="EF23" s="78">
        <v>0</v>
      </c>
      <c r="EG23" s="78">
        <v>0</v>
      </c>
      <c r="EH23" s="78">
        <v>0</v>
      </c>
      <c r="EI23" s="94">
        <f t="shared" si="2"/>
        <v>675380</v>
      </c>
      <c r="EJ23" s="78">
        <v>0</v>
      </c>
      <c r="EK23" s="78">
        <v>0</v>
      </c>
      <c r="EL23" s="78">
        <v>0</v>
      </c>
      <c r="EM23" s="78">
        <v>114416</v>
      </c>
      <c r="EN23" s="78">
        <v>92017</v>
      </c>
      <c r="EO23" s="78">
        <v>615</v>
      </c>
      <c r="EP23" s="78">
        <v>0</v>
      </c>
      <c r="EQ23" s="78">
        <v>92632</v>
      </c>
      <c r="ER23" s="78">
        <v>0</v>
      </c>
      <c r="ES23" s="79"/>
      <c r="ET23" s="100">
        <f t="shared" si="8"/>
        <v>207048</v>
      </c>
      <c r="EU23" s="100">
        <f t="shared" si="7"/>
        <v>882428</v>
      </c>
      <c r="EV23" s="101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0</v>
      </c>
      <c r="FE23" s="78">
        <v>0</v>
      </c>
      <c r="FF23" s="100">
        <v>882429</v>
      </c>
      <c r="FG23" s="100">
        <v>882429</v>
      </c>
    </row>
    <row r="24" spans="1:163" ht="20.25" customHeight="1">
      <c r="A24" s="95" t="s">
        <v>108</v>
      </c>
      <c r="B24" s="96">
        <v>16</v>
      </c>
      <c r="C24" s="102"/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138921</v>
      </c>
      <c r="U24" s="78">
        <v>0</v>
      </c>
      <c r="V24" s="78">
        <v>0</v>
      </c>
      <c r="W24" s="78">
        <v>0</v>
      </c>
      <c r="X24" s="78">
        <v>0</v>
      </c>
      <c r="Y24" s="98"/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98"/>
      <c r="AF24" s="78">
        <v>0</v>
      </c>
      <c r="AG24" s="78">
        <v>0</v>
      </c>
      <c r="AH24" s="98"/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9"/>
      <c r="AO24" s="78">
        <v>0</v>
      </c>
      <c r="AP24" s="79"/>
      <c r="AQ24" s="78">
        <v>0</v>
      </c>
      <c r="AR24" s="78">
        <v>0</v>
      </c>
      <c r="AS24" s="79"/>
      <c r="AT24" s="78">
        <v>0</v>
      </c>
      <c r="AU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14191</v>
      </c>
      <c r="BF24" s="78">
        <v>0</v>
      </c>
      <c r="BG24" s="78">
        <v>0</v>
      </c>
      <c r="BH24" s="78">
        <v>0</v>
      </c>
      <c r="BI24" s="78">
        <v>0</v>
      </c>
      <c r="BJ24" s="78">
        <v>33229</v>
      </c>
      <c r="BK24" s="78">
        <v>0</v>
      </c>
      <c r="BL24" s="78">
        <v>0</v>
      </c>
      <c r="BM24" s="78">
        <v>538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14392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3062</v>
      </c>
      <c r="CS24" s="78">
        <v>0</v>
      </c>
      <c r="CT24" s="79"/>
      <c r="CU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C24" s="78">
        <v>0</v>
      </c>
      <c r="DD24" s="78">
        <v>0</v>
      </c>
      <c r="DE24" s="79"/>
      <c r="DF24" s="78">
        <v>41397</v>
      </c>
      <c r="DG24" s="79"/>
      <c r="DH24" s="78">
        <v>875</v>
      </c>
      <c r="DJ24" s="78">
        <v>0</v>
      </c>
      <c r="DK24" s="78">
        <v>0</v>
      </c>
      <c r="DL24" s="78">
        <v>0</v>
      </c>
      <c r="DM24" s="78">
        <v>0</v>
      </c>
      <c r="DN24" s="79"/>
      <c r="DO24" s="78">
        <v>0</v>
      </c>
      <c r="DQ24" s="78">
        <v>0</v>
      </c>
      <c r="DR24" s="79"/>
      <c r="DS24" s="78">
        <v>0</v>
      </c>
      <c r="DT24" s="79"/>
      <c r="DU24" s="78">
        <v>0</v>
      </c>
      <c r="DV24" s="79"/>
      <c r="DW24" s="78">
        <v>0</v>
      </c>
      <c r="DX24" s="79"/>
      <c r="DY24" s="78">
        <v>0</v>
      </c>
      <c r="EA24" s="78">
        <v>0</v>
      </c>
      <c r="EB24" s="78">
        <v>0</v>
      </c>
      <c r="EC24" s="78">
        <v>0</v>
      </c>
      <c r="ED24" s="78">
        <v>0</v>
      </c>
      <c r="EE24" s="79"/>
      <c r="EF24" s="78">
        <v>0</v>
      </c>
      <c r="EG24" s="78">
        <v>0</v>
      </c>
      <c r="EH24" s="78">
        <v>0</v>
      </c>
      <c r="EI24" s="94">
        <f t="shared" si="2"/>
        <v>246605</v>
      </c>
      <c r="EJ24" s="78">
        <v>3444</v>
      </c>
      <c r="EK24" s="78">
        <v>0</v>
      </c>
      <c r="EL24" s="78">
        <v>0</v>
      </c>
      <c r="EM24" s="78">
        <v>6526</v>
      </c>
      <c r="EN24" s="78">
        <v>597</v>
      </c>
      <c r="EO24" s="78">
        <v>527645</v>
      </c>
      <c r="EP24" s="78">
        <v>0</v>
      </c>
      <c r="EQ24" s="78">
        <v>528241</v>
      </c>
      <c r="ER24" s="78">
        <v>0</v>
      </c>
      <c r="ES24" s="79"/>
      <c r="ET24" s="100">
        <f t="shared" si="8"/>
        <v>538212</v>
      </c>
      <c r="EU24" s="100">
        <f t="shared" si="7"/>
        <v>784817</v>
      </c>
      <c r="EV24" s="101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0</v>
      </c>
      <c r="FE24" s="78">
        <v>0</v>
      </c>
      <c r="FF24" s="100">
        <v>784817</v>
      </c>
      <c r="FG24" s="100">
        <v>784817</v>
      </c>
    </row>
    <row r="25" spans="1:163" ht="20.25" customHeight="1">
      <c r="A25" s="95" t="s">
        <v>109</v>
      </c>
      <c r="B25" s="96">
        <v>17</v>
      </c>
      <c r="C25" s="102"/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322</v>
      </c>
      <c r="V25" s="78">
        <v>0</v>
      </c>
      <c r="W25" s="78">
        <v>0</v>
      </c>
      <c r="X25" s="78">
        <v>0</v>
      </c>
      <c r="Y25" s="98"/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98"/>
      <c r="AF25" s="78">
        <v>0</v>
      </c>
      <c r="AG25" s="78">
        <v>0</v>
      </c>
      <c r="AH25" s="98"/>
      <c r="AI25" s="78">
        <v>0</v>
      </c>
      <c r="AJ25" s="78">
        <v>0</v>
      </c>
      <c r="AK25" s="78">
        <v>0</v>
      </c>
      <c r="AL25" s="78">
        <v>0</v>
      </c>
      <c r="AM25" s="78">
        <v>0</v>
      </c>
      <c r="AN25" s="79"/>
      <c r="AO25" s="78">
        <v>0</v>
      </c>
      <c r="AP25" s="79"/>
      <c r="AQ25" s="78">
        <v>0</v>
      </c>
      <c r="AR25" s="78">
        <v>0</v>
      </c>
      <c r="AS25" s="79"/>
      <c r="AT25" s="78">
        <v>0</v>
      </c>
      <c r="AU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466</v>
      </c>
      <c r="BI25" s="78">
        <v>0</v>
      </c>
      <c r="BJ25" s="78">
        <v>1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0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S25" s="78">
        <v>0</v>
      </c>
      <c r="CT25" s="79"/>
      <c r="CU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C25" s="78">
        <v>0</v>
      </c>
      <c r="DD25" s="78">
        <v>0</v>
      </c>
      <c r="DE25" s="79"/>
      <c r="DF25" s="78">
        <v>5</v>
      </c>
      <c r="DG25" s="79"/>
      <c r="DH25" s="78">
        <v>0</v>
      </c>
      <c r="DJ25" s="78">
        <v>0</v>
      </c>
      <c r="DK25" s="78">
        <v>0</v>
      </c>
      <c r="DL25" s="78">
        <v>0</v>
      </c>
      <c r="DM25" s="78">
        <v>0</v>
      </c>
      <c r="DN25" s="79"/>
      <c r="DO25" s="78">
        <v>0</v>
      </c>
      <c r="DQ25" s="78">
        <v>0</v>
      </c>
      <c r="DR25" s="79"/>
      <c r="DS25" s="78">
        <v>0</v>
      </c>
      <c r="DT25" s="79"/>
      <c r="DU25" s="78">
        <v>0</v>
      </c>
      <c r="DV25" s="79"/>
      <c r="DW25" s="78">
        <v>0</v>
      </c>
      <c r="DX25" s="79"/>
      <c r="DY25" s="78">
        <v>0</v>
      </c>
      <c r="EA25" s="78">
        <v>0</v>
      </c>
      <c r="EB25" s="78">
        <v>0</v>
      </c>
      <c r="EC25" s="78">
        <v>0</v>
      </c>
      <c r="ED25" s="78">
        <v>0</v>
      </c>
      <c r="EE25" s="79"/>
      <c r="EF25" s="78">
        <v>0</v>
      </c>
      <c r="EG25" s="78">
        <v>0</v>
      </c>
      <c r="EH25" s="78">
        <v>0</v>
      </c>
      <c r="EI25" s="94">
        <f t="shared" si="2"/>
        <v>794</v>
      </c>
      <c r="EJ25" s="78">
        <v>0</v>
      </c>
      <c r="EK25" s="78">
        <v>0</v>
      </c>
      <c r="EL25" s="78">
        <v>0</v>
      </c>
      <c r="EM25" s="78">
        <v>79926</v>
      </c>
      <c r="EN25" s="78">
        <v>4476706</v>
      </c>
      <c r="EO25" s="78">
        <v>211888</v>
      </c>
      <c r="EP25" s="78">
        <v>0</v>
      </c>
      <c r="EQ25" s="78">
        <v>4688594</v>
      </c>
      <c r="ER25" s="78">
        <v>0</v>
      </c>
      <c r="ES25" s="79"/>
      <c r="ET25" s="100">
        <f t="shared" si="8"/>
        <v>4768520</v>
      </c>
      <c r="EU25" s="100">
        <f t="shared" si="7"/>
        <v>4769314</v>
      </c>
      <c r="EV25" s="101">
        <v>0</v>
      </c>
      <c r="EW25" s="78">
        <v>0</v>
      </c>
      <c r="EX25" s="78">
        <v>0</v>
      </c>
      <c r="EY25" s="78">
        <v>0</v>
      </c>
      <c r="EZ25" s="78">
        <v>0</v>
      </c>
      <c r="FA25" s="78">
        <v>0</v>
      </c>
      <c r="FB25" s="78">
        <v>0</v>
      </c>
      <c r="FC25" s="78">
        <v>0</v>
      </c>
      <c r="FD25" s="78">
        <v>0</v>
      </c>
      <c r="FE25" s="78">
        <v>0</v>
      </c>
      <c r="FF25" s="100">
        <v>4769313</v>
      </c>
      <c r="FG25" s="100">
        <v>4769313</v>
      </c>
    </row>
    <row r="26" spans="1:163" ht="20.25" customHeight="1">
      <c r="A26" s="95" t="s">
        <v>110</v>
      </c>
      <c r="B26" s="96">
        <v>18</v>
      </c>
      <c r="C26" s="102"/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14189</v>
      </c>
      <c r="W26" s="78">
        <v>0</v>
      </c>
      <c r="X26" s="78">
        <v>0</v>
      </c>
      <c r="Y26" s="98"/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98"/>
      <c r="AF26" s="78">
        <v>0</v>
      </c>
      <c r="AG26" s="78">
        <v>0</v>
      </c>
      <c r="AH26" s="98"/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9"/>
      <c r="AO26" s="78">
        <v>0</v>
      </c>
      <c r="AP26" s="79"/>
      <c r="AQ26" s="78">
        <v>0</v>
      </c>
      <c r="AR26" s="78">
        <v>0</v>
      </c>
      <c r="AS26" s="79"/>
      <c r="AT26" s="78">
        <v>0</v>
      </c>
      <c r="AU26" s="78">
        <v>0</v>
      </c>
      <c r="AW26" s="78">
        <v>0</v>
      </c>
      <c r="AX26" s="78">
        <v>0</v>
      </c>
      <c r="AY26" s="78">
        <v>599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36</v>
      </c>
      <c r="BF26" s="78">
        <v>0</v>
      </c>
      <c r="BG26" s="78">
        <v>0</v>
      </c>
      <c r="BH26" s="78">
        <v>99837</v>
      </c>
      <c r="BI26" s="78">
        <v>0</v>
      </c>
      <c r="BJ26" s="78">
        <v>1848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262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S26" s="78">
        <v>0</v>
      </c>
      <c r="CT26" s="79"/>
      <c r="CU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C26" s="78">
        <v>0</v>
      </c>
      <c r="DD26" s="78">
        <v>0</v>
      </c>
      <c r="DE26" s="79"/>
      <c r="DF26" s="78">
        <v>23920</v>
      </c>
      <c r="DG26" s="79"/>
      <c r="DH26" s="78">
        <v>0</v>
      </c>
      <c r="DJ26" s="78">
        <v>0</v>
      </c>
      <c r="DK26" s="78">
        <v>0</v>
      </c>
      <c r="DL26" s="78">
        <v>0</v>
      </c>
      <c r="DM26" s="78">
        <v>0</v>
      </c>
      <c r="DN26" s="79"/>
      <c r="DO26" s="78">
        <v>0</v>
      </c>
      <c r="DQ26" s="78">
        <v>0</v>
      </c>
      <c r="DR26" s="79"/>
      <c r="DS26" s="78">
        <v>0</v>
      </c>
      <c r="DT26" s="79"/>
      <c r="DU26" s="78">
        <v>0</v>
      </c>
      <c r="DV26" s="79"/>
      <c r="DW26" s="78">
        <v>0</v>
      </c>
      <c r="DX26" s="79"/>
      <c r="DY26" s="78">
        <v>0</v>
      </c>
      <c r="EA26" s="78">
        <v>0</v>
      </c>
      <c r="EB26" s="78">
        <v>0</v>
      </c>
      <c r="EC26" s="78">
        <v>1231</v>
      </c>
      <c r="ED26" s="78">
        <v>0</v>
      </c>
      <c r="EE26" s="79"/>
      <c r="EF26" s="78">
        <v>0</v>
      </c>
      <c r="EG26" s="78">
        <v>0</v>
      </c>
      <c r="EH26" s="78">
        <v>0</v>
      </c>
      <c r="EI26" s="94">
        <f t="shared" si="2"/>
        <v>141922</v>
      </c>
      <c r="EJ26" s="78">
        <v>1046</v>
      </c>
      <c r="EK26" s="78">
        <v>0</v>
      </c>
      <c r="EL26" s="78">
        <v>0</v>
      </c>
      <c r="EM26" s="78">
        <v>2383</v>
      </c>
      <c r="EN26" s="78">
        <v>255</v>
      </c>
      <c r="EO26" s="78">
        <v>32056</v>
      </c>
      <c r="EP26" s="78">
        <v>0</v>
      </c>
      <c r="EQ26" s="78">
        <v>32311</v>
      </c>
      <c r="ER26" s="78">
        <v>0</v>
      </c>
      <c r="ES26" s="79"/>
      <c r="ET26" s="100">
        <f t="shared" si="8"/>
        <v>35740</v>
      </c>
      <c r="EU26" s="100">
        <f t="shared" si="7"/>
        <v>177662</v>
      </c>
      <c r="EV26" s="101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0</v>
      </c>
      <c r="FE26" s="78">
        <v>0</v>
      </c>
      <c r="FF26" s="100">
        <v>177662</v>
      </c>
      <c r="FG26" s="100">
        <v>177662</v>
      </c>
    </row>
    <row r="27" spans="1:163" ht="20.25" customHeight="1">
      <c r="A27" s="95" t="s">
        <v>111</v>
      </c>
      <c r="B27" s="96">
        <v>19</v>
      </c>
      <c r="C27" s="102"/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4669</v>
      </c>
      <c r="V27" s="78">
        <v>0</v>
      </c>
      <c r="W27" s="78">
        <v>5733</v>
      </c>
      <c r="X27" s="78">
        <v>0</v>
      </c>
      <c r="Y27" s="98"/>
      <c r="Z27" s="78">
        <v>4</v>
      </c>
      <c r="AA27" s="78">
        <v>27</v>
      </c>
      <c r="AB27" s="78">
        <v>0</v>
      </c>
      <c r="AC27" s="78">
        <v>0</v>
      </c>
      <c r="AD27" s="78">
        <v>0</v>
      </c>
      <c r="AE27" s="98"/>
      <c r="AF27" s="78">
        <v>0</v>
      </c>
      <c r="AG27" s="78">
        <v>0</v>
      </c>
      <c r="AH27" s="98"/>
      <c r="AI27" s="78">
        <v>0</v>
      </c>
      <c r="AJ27" s="78">
        <v>0</v>
      </c>
      <c r="AK27" s="78">
        <v>0</v>
      </c>
      <c r="AL27" s="78">
        <v>0</v>
      </c>
      <c r="AM27" s="99">
        <v>18</v>
      </c>
      <c r="AN27" s="98"/>
      <c r="AO27" s="78">
        <v>0</v>
      </c>
      <c r="AP27" s="79"/>
      <c r="AQ27" s="78">
        <v>0</v>
      </c>
      <c r="AR27" s="78">
        <v>0</v>
      </c>
      <c r="AS27" s="79"/>
      <c r="AT27" s="78">
        <v>0</v>
      </c>
      <c r="AU27" s="78">
        <v>0</v>
      </c>
      <c r="AW27" s="78">
        <v>220</v>
      </c>
      <c r="AX27" s="78">
        <v>0</v>
      </c>
      <c r="AY27" s="78">
        <v>0</v>
      </c>
      <c r="AZ27" s="78">
        <v>1</v>
      </c>
      <c r="BA27" s="78">
        <v>0</v>
      </c>
      <c r="BB27" s="78">
        <v>0</v>
      </c>
      <c r="BC27" s="78">
        <v>0</v>
      </c>
      <c r="BD27" s="78">
        <v>17</v>
      </c>
      <c r="BE27" s="78">
        <v>7</v>
      </c>
      <c r="BF27" s="78">
        <v>1228</v>
      </c>
      <c r="BG27" s="78">
        <v>36</v>
      </c>
      <c r="BH27" s="78">
        <v>226239</v>
      </c>
      <c r="BI27" s="78">
        <v>1</v>
      </c>
      <c r="BJ27" s="78">
        <v>16</v>
      </c>
      <c r="BK27" s="78">
        <v>2</v>
      </c>
      <c r="BL27" s="78">
        <v>2576</v>
      </c>
      <c r="BM27" s="78">
        <v>10</v>
      </c>
      <c r="BN27" s="78">
        <v>344</v>
      </c>
      <c r="BO27" s="78">
        <v>0</v>
      </c>
      <c r="BP27" s="78">
        <v>1669</v>
      </c>
      <c r="BQ27" s="78">
        <v>16375</v>
      </c>
      <c r="BR27" s="78">
        <v>6</v>
      </c>
      <c r="BS27" s="78">
        <v>0</v>
      </c>
      <c r="BT27" s="78">
        <v>2499</v>
      </c>
      <c r="BU27" s="78">
        <v>0</v>
      </c>
      <c r="BV27" s="78">
        <v>0</v>
      </c>
      <c r="BW27" s="78">
        <v>0</v>
      </c>
      <c r="BX27" s="78">
        <v>1</v>
      </c>
      <c r="BY27" s="78">
        <v>2043</v>
      </c>
      <c r="BZ27" s="78">
        <v>0</v>
      </c>
      <c r="CA27" s="78">
        <v>2</v>
      </c>
      <c r="CB27" s="78">
        <v>97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212</v>
      </c>
      <c r="CS27" s="78">
        <v>0</v>
      </c>
      <c r="CT27" s="79"/>
      <c r="CU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C27" s="78">
        <v>0</v>
      </c>
      <c r="DD27" s="78">
        <v>0</v>
      </c>
      <c r="DE27" s="79"/>
      <c r="DF27" s="78">
        <v>369</v>
      </c>
      <c r="DG27" s="79"/>
      <c r="DH27" s="78">
        <v>10</v>
      </c>
      <c r="DJ27" s="78">
        <v>0</v>
      </c>
      <c r="DK27" s="78">
        <v>16</v>
      </c>
      <c r="DL27" s="78">
        <v>0</v>
      </c>
      <c r="DM27" s="78">
        <v>0</v>
      </c>
      <c r="DN27" s="79"/>
      <c r="DO27" s="78">
        <v>0</v>
      </c>
      <c r="DQ27" s="78">
        <v>0</v>
      </c>
      <c r="DR27" s="79"/>
      <c r="DS27" s="78">
        <v>0</v>
      </c>
      <c r="DT27" s="79"/>
      <c r="DU27" s="78">
        <v>0</v>
      </c>
      <c r="DV27" s="79"/>
      <c r="DW27" s="78">
        <v>0</v>
      </c>
      <c r="DX27" s="79"/>
      <c r="DY27" s="78">
        <v>0</v>
      </c>
      <c r="EA27" s="78">
        <v>1454</v>
      </c>
      <c r="EB27" s="78">
        <v>23</v>
      </c>
      <c r="EC27" s="78">
        <v>10</v>
      </c>
      <c r="ED27" s="78">
        <v>2</v>
      </c>
      <c r="EE27" s="79"/>
      <c r="EF27" s="78">
        <v>0</v>
      </c>
      <c r="EG27" s="78">
        <v>0</v>
      </c>
      <c r="EH27" s="78">
        <v>0</v>
      </c>
      <c r="EI27" s="94">
        <f t="shared" si="2"/>
        <v>265936</v>
      </c>
      <c r="EJ27" s="78">
        <v>141180</v>
      </c>
      <c r="EK27" s="78">
        <v>0</v>
      </c>
      <c r="EL27" s="78">
        <v>47563</v>
      </c>
      <c r="EM27" s="78">
        <v>-10583</v>
      </c>
      <c r="EN27" s="78">
        <v>39</v>
      </c>
      <c r="EO27" s="78">
        <v>167206</v>
      </c>
      <c r="EP27" s="78">
        <v>0</v>
      </c>
      <c r="EQ27" s="78">
        <v>167245</v>
      </c>
      <c r="ER27" s="78">
        <v>0</v>
      </c>
      <c r="ES27" s="79"/>
      <c r="ET27" s="100">
        <f t="shared" si="8"/>
        <v>345405</v>
      </c>
      <c r="EU27" s="100">
        <f t="shared" si="7"/>
        <v>611341</v>
      </c>
      <c r="EV27" s="101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0</v>
      </c>
      <c r="FE27" s="78">
        <v>0</v>
      </c>
      <c r="FF27" s="100">
        <v>611343</v>
      </c>
      <c r="FG27" s="100">
        <v>611343</v>
      </c>
    </row>
    <row r="28" spans="1:163" ht="20.25" customHeight="1">
      <c r="A28" s="95" t="s">
        <v>112</v>
      </c>
      <c r="B28" s="96">
        <v>20</v>
      </c>
      <c r="C28" s="102"/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98"/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98"/>
      <c r="AF28" s="78">
        <v>0</v>
      </c>
      <c r="AG28" s="78">
        <v>0</v>
      </c>
      <c r="AH28" s="98"/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9"/>
      <c r="AO28" s="78">
        <v>0</v>
      </c>
      <c r="AP28" s="79"/>
      <c r="AQ28" s="78">
        <v>0</v>
      </c>
      <c r="AR28" s="78">
        <v>0</v>
      </c>
      <c r="AS28" s="79"/>
      <c r="AT28" s="78">
        <v>0</v>
      </c>
      <c r="AU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S28" s="78">
        <v>0</v>
      </c>
      <c r="CT28" s="79"/>
      <c r="CU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C28" s="78">
        <v>0</v>
      </c>
      <c r="DD28" s="78">
        <v>0</v>
      </c>
      <c r="DE28" s="79"/>
      <c r="DF28" s="78">
        <v>0</v>
      </c>
      <c r="DG28" s="79"/>
      <c r="DH28" s="78">
        <v>0</v>
      </c>
      <c r="DJ28" s="78">
        <v>0</v>
      </c>
      <c r="DK28" s="78">
        <v>0</v>
      </c>
      <c r="DL28" s="78">
        <v>0</v>
      </c>
      <c r="DM28" s="78">
        <v>0</v>
      </c>
      <c r="DN28" s="79"/>
      <c r="DO28" s="78">
        <v>0</v>
      </c>
      <c r="DQ28" s="78">
        <v>0</v>
      </c>
      <c r="DR28" s="79"/>
      <c r="DS28" s="78">
        <v>0</v>
      </c>
      <c r="DT28" s="79"/>
      <c r="DU28" s="78">
        <v>0</v>
      </c>
      <c r="DV28" s="79"/>
      <c r="DW28" s="78">
        <v>0</v>
      </c>
      <c r="DX28" s="79"/>
      <c r="DY28" s="78">
        <v>0</v>
      </c>
      <c r="EA28" s="78">
        <v>0</v>
      </c>
      <c r="EB28" s="78">
        <v>0</v>
      </c>
      <c r="EC28" s="78">
        <v>0</v>
      </c>
      <c r="ED28" s="78">
        <v>0</v>
      </c>
      <c r="EE28" s="79"/>
      <c r="EF28" s="78">
        <v>0</v>
      </c>
      <c r="EG28" s="78">
        <v>0</v>
      </c>
      <c r="EH28" s="78">
        <v>0</v>
      </c>
      <c r="EI28" s="94">
        <f t="shared" si="2"/>
        <v>0</v>
      </c>
      <c r="EJ28" s="78">
        <v>192</v>
      </c>
      <c r="EK28" s="78">
        <v>0</v>
      </c>
      <c r="EL28" s="78">
        <v>0</v>
      </c>
      <c r="EM28" s="78">
        <v>-648</v>
      </c>
      <c r="EN28" s="78">
        <v>692</v>
      </c>
      <c r="EO28" s="78">
        <v>14649</v>
      </c>
      <c r="EP28" s="78">
        <v>0</v>
      </c>
      <c r="EQ28" s="78">
        <v>15342</v>
      </c>
      <c r="ER28" s="78">
        <v>0</v>
      </c>
      <c r="ES28" s="79"/>
      <c r="ET28" s="100">
        <f t="shared" si="8"/>
        <v>14885</v>
      </c>
      <c r="EU28" s="100">
        <f t="shared" si="7"/>
        <v>14885</v>
      </c>
      <c r="EV28" s="101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100">
        <v>14887</v>
      </c>
      <c r="FG28" s="100">
        <v>14887</v>
      </c>
    </row>
    <row r="29" spans="1:163" s="74" customFormat="1" ht="20.25" customHeight="1">
      <c r="A29" s="104"/>
      <c r="B29" s="105">
        <v>3</v>
      </c>
      <c r="C29" s="97">
        <f>SUM(D30:M34)</f>
        <v>24903</v>
      </c>
      <c r="D29" s="79"/>
      <c r="E29" s="79"/>
      <c r="F29" s="79"/>
      <c r="G29" s="79"/>
      <c r="H29" s="79"/>
      <c r="I29" s="79"/>
      <c r="J29" s="79"/>
      <c r="K29" s="98"/>
      <c r="L29" s="98"/>
      <c r="M29" s="98"/>
      <c r="N29" s="92">
        <f>SUM(O30:X34)</f>
        <v>2461</v>
      </c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>
        <f>SUM(Z30:AD34)</f>
        <v>180032</v>
      </c>
      <c r="Z29" s="98"/>
      <c r="AA29" s="98"/>
      <c r="AB29" s="98"/>
      <c r="AC29" s="98"/>
      <c r="AD29" s="98"/>
      <c r="AE29" s="108">
        <f>SUM(AF30:AG34)</f>
        <v>0</v>
      </c>
      <c r="AF29" s="98"/>
      <c r="AG29" s="98"/>
      <c r="AH29" s="98">
        <f>SUM(AI30:AM34)</f>
        <v>2297</v>
      </c>
      <c r="AI29" s="98"/>
      <c r="AJ29" s="98"/>
      <c r="AK29" s="98"/>
      <c r="AL29" s="98"/>
      <c r="AM29" s="98"/>
      <c r="AN29" s="98">
        <f>SUM(AO30:AO34)</f>
        <v>0</v>
      </c>
      <c r="AO29" s="98"/>
      <c r="AP29" s="92">
        <v>0</v>
      </c>
      <c r="AQ29" s="98"/>
      <c r="AR29" s="98"/>
      <c r="AS29" s="92">
        <v>0</v>
      </c>
      <c r="AT29" s="98"/>
      <c r="AV29" s="92">
        <f>SUM(AW30:CQ34)</f>
        <v>625077</v>
      </c>
      <c r="CR29" s="93">
        <v>0</v>
      </c>
      <c r="CT29" s="93">
        <v>0</v>
      </c>
      <c r="CV29" s="93">
        <v>0</v>
      </c>
      <c r="DB29" s="92">
        <f>SUM(DC30:DD34)</f>
        <v>0</v>
      </c>
      <c r="DE29" s="92">
        <f>SUM(DF30:DF34)</f>
        <v>286</v>
      </c>
      <c r="DG29" s="92">
        <f>SUM(DH30:DH34)</f>
        <v>33</v>
      </c>
      <c r="DI29" s="92">
        <f>SUM(DJ30:DM34)</f>
        <v>14</v>
      </c>
      <c r="DN29" s="92">
        <f>SUM(DO30:DO34)</f>
        <v>0</v>
      </c>
      <c r="DP29" s="92">
        <f>SUM(DQ30:DU31)</f>
        <v>0</v>
      </c>
      <c r="DR29" s="92">
        <v>0</v>
      </c>
      <c r="DT29" s="92">
        <v>0</v>
      </c>
      <c r="DV29" s="92">
        <v>0</v>
      </c>
      <c r="DX29" s="92">
        <v>0</v>
      </c>
      <c r="DZ29" s="92">
        <f>SUM(EA30:ED34)</f>
        <v>2059</v>
      </c>
      <c r="EE29" s="92">
        <f>SUM(EF30:EH34)</f>
        <v>27</v>
      </c>
      <c r="EI29" s="94">
        <f t="shared" si="2"/>
        <v>837189</v>
      </c>
      <c r="EJ29" s="92">
        <f>SUM(EJ30:EJ34)</f>
        <v>1212920</v>
      </c>
      <c r="EK29" s="92">
        <f t="shared" ref="EK29:ER29" si="9">SUM(EK30:EK34)</f>
        <v>0</v>
      </c>
      <c r="EL29" s="92">
        <f t="shared" si="9"/>
        <v>100512</v>
      </c>
      <c r="EM29" s="92">
        <f t="shared" si="9"/>
        <v>210744</v>
      </c>
      <c r="EN29" s="92">
        <f t="shared" si="9"/>
        <v>2205</v>
      </c>
      <c r="EO29" s="92">
        <f t="shared" si="9"/>
        <v>196997</v>
      </c>
      <c r="EP29" s="92">
        <f t="shared" si="9"/>
        <v>0</v>
      </c>
      <c r="EQ29" s="92">
        <f t="shared" si="9"/>
        <v>199202</v>
      </c>
      <c r="ER29" s="92">
        <f t="shared" si="9"/>
        <v>0</v>
      </c>
      <c r="ES29" s="92"/>
      <c r="ET29" s="107">
        <f>SUM(ET30:ET34)</f>
        <v>1723378</v>
      </c>
      <c r="EU29" s="107">
        <f t="shared" ref="EU29:FG29" si="10">SUM(EU30:EU34)</f>
        <v>2560567</v>
      </c>
      <c r="EV29" s="107">
        <f t="shared" si="10"/>
        <v>0</v>
      </c>
      <c r="EW29" s="107">
        <f t="shared" si="10"/>
        <v>0</v>
      </c>
      <c r="EX29" s="107">
        <f t="shared" si="10"/>
        <v>0</v>
      </c>
      <c r="EY29" s="107">
        <f t="shared" si="10"/>
        <v>0</v>
      </c>
      <c r="EZ29" s="107">
        <f t="shared" si="10"/>
        <v>0</v>
      </c>
      <c r="FA29" s="107">
        <f t="shared" si="10"/>
        <v>0</v>
      </c>
      <c r="FB29" s="107">
        <f t="shared" si="10"/>
        <v>0</v>
      </c>
      <c r="FC29" s="107">
        <f t="shared" si="10"/>
        <v>0</v>
      </c>
      <c r="FD29" s="107">
        <f t="shared" si="10"/>
        <v>0</v>
      </c>
      <c r="FE29" s="107">
        <f t="shared" si="10"/>
        <v>0</v>
      </c>
      <c r="FF29" s="107">
        <f t="shared" si="10"/>
        <v>2560568</v>
      </c>
      <c r="FG29" s="107">
        <f t="shared" si="10"/>
        <v>2560568</v>
      </c>
    </row>
    <row r="30" spans="1:163" ht="20.25" customHeight="1">
      <c r="A30" s="95" t="s">
        <v>113</v>
      </c>
      <c r="B30" s="96">
        <v>21</v>
      </c>
      <c r="C30" s="97"/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91"/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98"/>
      <c r="Z30" s="78">
        <v>179836</v>
      </c>
      <c r="AA30" s="78">
        <v>0</v>
      </c>
      <c r="AB30" s="78">
        <v>0</v>
      </c>
      <c r="AC30" s="78">
        <v>0</v>
      </c>
      <c r="AD30" s="78">
        <v>0</v>
      </c>
      <c r="AE30" s="98"/>
      <c r="AF30" s="78">
        <v>0</v>
      </c>
      <c r="AG30" s="78">
        <v>0</v>
      </c>
      <c r="AH30" s="98"/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9"/>
      <c r="AO30" s="78">
        <v>0</v>
      </c>
      <c r="AP30" s="79"/>
      <c r="AQ30" s="78">
        <v>0</v>
      </c>
      <c r="AR30" s="78">
        <v>0</v>
      </c>
      <c r="AS30" s="79"/>
      <c r="AT30" s="78">
        <v>0</v>
      </c>
      <c r="AU30" s="78">
        <v>0</v>
      </c>
      <c r="AW30" s="78">
        <v>608401</v>
      </c>
      <c r="AX30" s="78">
        <v>12993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S30" s="78">
        <v>0</v>
      </c>
      <c r="CT30" s="79"/>
      <c r="CU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C30" s="78">
        <v>0</v>
      </c>
      <c r="DD30" s="78">
        <v>0</v>
      </c>
      <c r="DE30" s="79"/>
      <c r="DF30" s="78">
        <v>0</v>
      </c>
      <c r="DG30" s="79"/>
      <c r="DH30" s="78">
        <v>0</v>
      </c>
      <c r="DJ30" s="78">
        <v>0</v>
      </c>
      <c r="DK30" s="78">
        <v>0</v>
      </c>
      <c r="DL30" s="78">
        <v>0</v>
      </c>
      <c r="DM30" s="78">
        <v>0</v>
      </c>
      <c r="DN30" s="79"/>
      <c r="DO30" s="78">
        <v>0</v>
      </c>
      <c r="DQ30" s="78">
        <v>0</v>
      </c>
      <c r="DR30" s="79"/>
      <c r="DS30" s="78">
        <v>0</v>
      </c>
      <c r="DT30" s="79"/>
      <c r="DU30" s="78">
        <v>0</v>
      </c>
      <c r="DV30" s="79"/>
      <c r="DW30" s="78">
        <v>0</v>
      </c>
      <c r="DX30" s="79"/>
      <c r="DY30" s="78">
        <v>0</v>
      </c>
      <c r="EA30" s="78">
        <v>0</v>
      </c>
      <c r="EB30" s="78">
        <v>0</v>
      </c>
      <c r="EC30" s="78">
        <v>0</v>
      </c>
      <c r="ED30" s="78">
        <v>0</v>
      </c>
      <c r="EE30" s="79"/>
      <c r="EF30" s="78">
        <v>0</v>
      </c>
      <c r="EG30" s="78">
        <v>0</v>
      </c>
      <c r="EH30" s="78">
        <v>0</v>
      </c>
      <c r="EI30" s="94">
        <f t="shared" si="2"/>
        <v>801230</v>
      </c>
      <c r="EJ30" s="78">
        <v>0</v>
      </c>
      <c r="EK30" s="78">
        <v>0</v>
      </c>
      <c r="EL30" s="78">
        <v>51524</v>
      </c>
      <c r="EM30" s="78">
        <v>206504</v>
      </c>
      <c r="EN30" s="78">
        <v>0</v>
      </c>
      <c r="EO30" s="78">
        <v>1748</v>
      </c>
      <c r="EP30" s="78">
        <v>0</v>
      </c>
      <c r="EQ30" s="78">
        <v>1748</v>
      </c>
      <c r="ER30" s="78">
        <v>0</v>
      </c>
      <c r="ES30" s="79"/>
      <c r="ET30" s="100">
        <f>SUM(EJ30:EO30)</f>
        <v>259776</v>
      </c>
      <c r="EU30" s="100">
        <f>EI30+ET30</f>
        <v>1061006</v>
      </c>
      <c r="EV30" s="101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100">
        <v>1061006</v>
      </c>
      <c r="FG30" s="100">
        <v>1061006</v>
      </c>
    </row>
    <row r="31" spans="1:163" ht="20.25" customHeight="1">
      <c r="A31" s="95" t="s">
        <v>114</v>
      </c>
      <c r="B31" s="96">
        <v>22</v>
      </c>
      <c r="C31" s="102"/>
      <c r="D31" s="78">
        <v>6924</v>
      </c>
      <c r="E31" s="78">
        <v>7797</v>
      </c>
      <c r="F31" s="78">
        <v>3045</v>
      </c>
      <c r="G31" s="78">
        <v>2037</v>
      </c>
      <c r="H31" s="78">
        <v>199</v>
      </c>
      <c r="I31" s="78">
        <v>35</v>
      </c>
      <c r="J31" s="78">
        <v>423</v>
      </c>
      <c r="K31" s="78">
        <v>1209</v>
      </c>
      <c r="L31" s="78">
        <v>2821</v>
      </c>
      <c r="M31" s="78">
        <v>396</v>
      </c>
      <c r="O31" s="78">
        <v>0</v>
      </c>
      <c r="P31" s="78">
        <v>0</v>
      </c>
      <c r="Q31" s="78">
        <v>13</v>
      </c>
      <c r="R31" s="78">
        <v>112</v>
      </c>
      <c r="S31" s="78">
        <v>1</v>
      </c>
      <c r="T31" s="78">
        <v>1</v>
      </c>
      <c r="U31" s="78">
        <v>2145</v>
      </c>
      <c r="V31" s="78">
        <v>19</v>
      </c>
      <c r="W31" s="78">
        <v>106</v>
      </c>
      <c r="X31" s="78">
        <v>63</v>
      </c>
      <c r="Y31" s="98"/>
      <c r="Z31" s="78">
        <v>7</v>
      </c>
      <c r="AA31" s="78">
        <v>49</v>
      </c>
      <c r="AB31" s="78">
        <v>0</v>
      </c>
      <c r="AC31" s="78">
        <v>0</v>
      </c>
      <c r="AD31" s="78">
        <v>0</v>
      </c>
      <c r="AE31" s="98"/>
      <c r="AF31" s="78">
        <v>0</v>
      </c>
      <c r="AG31" s="78">
        <v>0</v>
      </c>
      <c r="AH31" s="98"/>
      <c r="AI31" s="78">
        <v>0</v>
      </c>
      <c r="AJ31" s="78">
        <v>0</v>
      </c>
      <c r="AK31" s="78">
        <v>0</v>
      </c>
      <c r="AL31" s="78">
        <v>0</v>
      </c>
      <c r="AM31" s="99">
        <v>2294</v>
      </c>
      <c r="AN31" s="98"/>
      <c r="AO31" s="78">
        <v>0</v>
      </c>
      <c r="AP31" s="79"/>
      <c r="AQ31" s="78">
        <v>0</v>
      </c>
      <c r="AR31" s="78">
        <v>0</v>
      </c>
      <c r="AS31" s="79"/>
      <c r="AT31" s="78">
        <v>0</v>
      </c>
      <c r="AU31" s="78">
        <v>0</v>
      </c>
      <c r="AW31" s="78">
        <v>0</v>
      </c>
      <c r="AX31" s="78">
        <v>1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11</v>
      </c>
      <c r="BF31" s="78">
        <v>0</v>
      </c>
      <c r="BG31" s="78">
        <v>0</v>
      </c>
      <c r="BH31" s="78">
        <v>0</v>
      </c>
      <c r="BI31" s="78">
        <v>0</v>
      </c>
      <c r="BJ31" s="78">
        <v>211</v>
      </c>
      <c r="BK31" s="78">
        <v>0</v>
      </c>
      <c r="BL31" s="78">
        <v>63</v>
      </c>
      <c r="BM31" s="78">
        <v>0</v>
      </c>
      <c r="BN31" s="78">
        <v>0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92</v>
      </c>
      <c r="BU31" s="78">
        <v>4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0</v>
      </c>
      <c r="CF31" s="78">
        <v>0</v>
      </c>
      <c r="CG31" s="78">
        <v>0</v>
      </c>
      <c r="CH31" s="78">
        <v>0</v>
      </c>
      <c r="CI31" s="78">
        <v>0</v>
      </c>
      <c r="CJ31" s="78">
        <v>0</v>
      </c>
      <c r="CK31" s="78">
        <v>0</v>
      </c>
      <c r="CL31" s="78">
        <v>0</v>
      </c>
      <c r="CM31" s="78">
        <v>0</v>
      </c>
      <c r="CN31" s="78">
        <v>0</v>
      </c>
      <c r="CO31" s="78">
        <v>0</v>
      </c>
      <c r="CP31" s="78">
        <v>0</v>
      </c>
      <c r="CQ31" s="78">
        <v>1</v>
      </c>
      <c r="CS31" s="78">
        <v>0</v>
      </c>
      <c r="CT31" s="79"/>
      <c r="CU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C31" s="78">
        <v>0</v>
      </c>
      <c r="DD31" s="78">
        <v>0</v>
      </c>
      <c r="DE31" s="79"/>
      <c r="DF31" s="78">
        <v>258</v>
      </c>
      <c r="DG31" s="79"/>
      <c r="DH31" s="78">
        <v>32</v>
      </c>
      <c r="DJ31" s="78">
        <v>0</v>
      </c>
      <c r="DK31" s="78">
        <v>10</v>
      </c>
      <c r="DL31" s="78">
        <v>0</v>
      </c>
      <c r="DM31" s="78">
        <v>0</v>
      </c>
      <c r="DN31" s="79"/>
      <c r="DO31" s="78">
        <v>0</v>
      </c>
      <c r="DQ31" s="78">
        <v>0</v>
      </c>
      <c r="DR31" s="79"/>
      <c r="DS31" s="78">
        <v>0</v>
      </c>
      <c r="DT31" s="79"/>
      <c r="DU31" s="78">
        <v>0</v>
      </c>
      <c r="DV31" s="79"/>
      <c r="DW31" s="78">
        <v>0</v>
      </c>
      <c r="DX31" s="79"/>
      <c r="DY31" s="78">
        <v>0</v>
      </c>
      <c r="EA31" s="78">
        <v>1894</v>
      </c>
      <c r="EB31" s="78">
        <v>0</v>
      </c>
      <c r="EC31" s="78">
        <v>100</v>
      </c>
      <c r="ED31" s="78">
        <v>3</v>
      </c>
      <c r="EE31" s="79"/>
      <c r="EF31" s="78">
        <v>27</v>
      </c>
      <c r="EG31" s="78">
        <v>0</v>
      </c>
      <c r="EH31" s="78">
        <v>0</v>
      </c>
      <c r="EI31" s="94">
        <f t="shared" si="2"/>
        <v>32403</v>
      </c>
      <c r="EJ31" s="78">
        <v>5788</v>
      </c>
      <c r="EK31" s="78">
        <v>0</v>
      </c>
      <c r="EL31" s="78">
        <v>48988</v>
      </c>
      <c r="EM31" s="78">
        <v>3871</v>
      </c>
      <c r="EN31" s="78">
        <v>17</v>
      </c>
      <c r="EO31" s="78">
        <v>114474</v>
      </c>
      <c r="EP31" s="78">
        <v>0</v>
      </c>
      <c r="EQ31" s="78">
        <v>114491</v>
      </c>
      <c r="ER31" s="78">
        <v>0</v>
      </c>
      <c r="ES31" s="79"/>
      <c r="ET31" s="100">
        <f>SUM(EJ31:EO31)</f>
        <v>173138</v>
      </c>
      <c r="EU31" s="100">
        <f>EI31+ET31</f>
        <v>205541</v>
      </c>
      <c r="EV31" s="101">
        <v>0</v>
      </c>
      <c r="EW31" s="78">
        <v>0</v>
      </c>
      <c r="EX31" s="78">
        <v>0</v>
      </c>
      <c r="EY31" s="78">
        <v>0</v>
      </c>
      <c r="EZ31" s="78">
        <v>0</v>
      </c>
      <c r="FA31" s="78">
        <v>0</v>
      </c>
      <c r="FB31" s="78">
        <v>0</v>
      </c>
      <c r="FC31" s="78">
        <v>0</v>
      </c>
      <c r="FD31" s="78">
        <v>0</v>
      </c>
      <c r="FE31" s="78">
        <v>0</v>
      </c>
      <c r="FF31" s="100">
        <v>205541</v>
      </c>
      <c r="FG31" s="100">
        <v>205541</v>
      </c>
    </row>
    <row r="32" spans="1:163" ht="20.25" customHeight="1">
      <c r="A32" s="95" t="s">
        <v>115</v>
      </c>
      <c r="B32" s="96">
        <v>23</v>
      </c>
      <c r="C32" s="102"/>
      <c r="D32" s="78">
        <v>0</v>
      </c>
      <c r="E32" s="78">
        <v>1</v>
      </c>
      <c r="F32" s="78">
        <v>1</v>
      </c>
      <c r="G32" s="78">
        <v>0</v>
      </c>
      <c r="H32" s="78">
        <v>0</v>
      </c>
      <c r="I32" s="78">
        <v>0</v>
      </c>
      <c r="J32" s="78">
        <v>0</v>
      </c>
      <c r="K32" s="78">
        <v>5</v>
      </c>
      <c r="L32" s="78">
        <v>10</v>
      </c>
      <c r="M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1</v>
      </c>
      <c r="X32" s="78">
        <v>0</v>
      </c>
      <c r="Y32" s="98"/>
      <c r="Z32" s="78">
        <v>0</v>
      </c>
      <c r="AA32" s="78">
        <v>0</v>
      </c>
      <c r="AB32" s="78">
        <v>138</v>
      </c>
      <c r="AC32" s="78">
        <v>0</v>
      </c>
      <c r="AD32" s="78">
        <v>0</v>
      </c>
      <c r="AE32" s="98"/>
      <c r="AF32" s="78">
        <v>0</v>
      </c>
      <c r="AG32" s="78">
        <v>0</v>
      </c>
      <c r="AH32" s="98"/>
      <c r="AI32" s="78">
        <v>2</v>
      </c>
      <c r="AJ32" s="78">
        <v>0</v>
      </c>
      <c r="AK32" s="78">
        <v>0</v>
      </c>
      <c r="AL32" s="99">
        <v>1</v>
      </c>
      <c r="AM32" s="78">
        <v>0</v>
      </c>
      <c r="AN32" s="79"/>
      <c r="AO32" s="78">
        <v>0</v>
      </c>
      <c r="AP32" s="79"/>
      <c r="AQ32" s="78">
        <v>0</v>
      </c>
      <c r="AR32" s="78">
        <v>0</v>
      </c>
      <c r="AS32" s="79"/>
      <c r="AT32" s="78">
        <v>0</v>
      </c>
      <c r="AU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2</v>
      </c>
      <c r="BF32" s="78">
        <v>5</v>
      </c>
      <c r="BG32" s="78">
        <v>0</v>
      </c>
      <c r="BH32" s="78">
        <v>0</v>
      </c>
      <c r="BI32" s="78">
        <v>0</v>
      </c>
      <c r="BJ32" s="78">
        <v>1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2</v>
      </c>
      <c r="CS32" s="78">
        <v>0</v>
      </c>
      <c r="CT32" s="79"/>
      <c r="CU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C32" s="78">
        <v>0</v>
      </c>
      <c r="DD32" s="78">
        <v>0</v>
      </c>
      <c r="DE32" s="79"/>
      <c r="DF32" s="78">
        <v>28</v>
      </c>
      <c r="DG32" s="79"/>
      <c r="DH32" s="78">
        <v>1</v>
      </c>
      <c r="DJ32" s="78">
        <v>0</v>
      </c>
      <c r="DK32" s="78">
        <v>4</v>
      </c>
      <c r="DL32" s="78">
        <v>0</v>
      </c>
      <c r="DM32" s="78">
        <v>0</v>
      </c>
      <c r="DN32" s="79"/>
      <c r="DO32" s="78">
        <v>0</v>
      </c>
      <c r="DQ32" s="78">
        <v>0</v>
      </c>
      <c r="DR32" s="79"/>
      <c r="DS32" s="78">
        <v>0</v>
      </c>
      <c r="DT32" s="79"/>
      <c r="DU32" s="78">
        <v>0</v>
      </c>
      <c r="DV32" s="79"/>
      <c r="DW32" s="78">
        <v>0</v>
      </c>
      <c r="DX32" s="79"/>
      <c r="DY32" s="78">
        <v>0</v>
      </c>
      <c r="EA32" s="78">
        <v>58</v>
      </c>
      <c r="EB32" s="78">
        <v>0</v>
      </c>
      <c r="EC32" s="78">
        <v>4</v>
      </c>
      <c r="ED32" s="78">
        <v>0</v>
      </c>
      <c r="EE32" s="79"/>
      <c r="EF32" s="78">
        <v>0</v>
      </c>
      <c r="EG32" s="78">
        <v>0</v>
      </c>
      <c r="EH32" s="78">
        <v>0</v>
      </c>
      <c r="EI32" s="94">
        <f t="shared" si="2"/>
        <v>264</v>
      </c>
      <c r="EJ32" s="78">
        <v>1192264</v>
      </c>
      <c r="EK32" s="78">
        <v>0</v>
      </c>
      <c r="EL32" s="78">
        <v>0</v>
      </c>
      <c r="EM32" s="78">
        <v>378</v>
      </c>
      <c r="EN32" s="78">
        <v>2188</v>
      </c>
      <c r="EO32" s="78">
        <v>80773</v>
      </c>
      <c r="EP32" s="78">
        <v>0</v>
      </c>
      <c r="EQ32" s="78">
        <v>82961</v>
      </c>
      <c r="ER32" s="78">
        <v>0</v>
      </c>
      <c r="ES32" s="79"/>
      <c r="ET32" s="100">
        <f>SUM(EJ32:EO32)</f>
        <v>1275603</v>
      </c>
      <c r="EU32" s="100">
        <f>EI32+ET32</f>
        <v>1275867</v>
      </c>
      <c r="EV32" s="101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0</v>
      </c>
      <c r="FE32" s="78">
        <v>0</v>
      </c>
      <c r="FF32" s="100">
        <v>1275868</v>
      </c>
      <c r="FG32" s="100">
        <v>1275868</v>
      </c>
    </row>
    <row r="33" spans="1:163" ht="20.25" customHeight="1">
      <c r="A33" s="95" t="s">
        <v>116</v>
      </c>
      <c r="B33" s="96">
        <v>24</v>
      </c>
      <c r="C33" s="102"/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98"/>
      <c r="Z33" s="78">
        <v>0</v>
      </c>
      <c r="AA33" s="78">
        <v>0</v>
      </c>
      <c r="AB33" s="78">
        <v>0</v>
      </c>
      <c r="AC33" s="78">
        <v>2</v>
      </c>
      <c r="AD33" s="78">
        <v>0</v>
      </c>
      <c r="AE33" s="98"/>
      <c r="AF33" s="78">
        <v>0</v>
      </c>
      <c r="AG33" s="78">
        <v>0</v>
      </c>
      <c r="AH33" s="98"/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9"/>
      <c r="AO33" s="78">
        <v>0</v>
      </c>
      <c r="AP33" s="79"/>
      <c r="AQ33" s="78">
        <v>0</v>
      </c>
      <c r="AR33" s="78">
        <v>0</v>
      </c>
      <c r="AS33" s="79"/>
      <c r="AT33" s="78">
        <v>0</v>
      </c>
      <c r="AU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1817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S33" s="78">
        <v>0</v>
      </c>
      <c r="CT33" s="79"/>
      <c r="CU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C33" s="78">
        <v>0</v>
      </c>
      <c r="DD33" s="78">
        <v>0</v>
      </c>
      <c r="DE33" s="79"/>
      <c r="DF33" s="78">
        <v>0</v>
      </c>
      <c r="DG33" s="79"/>
      <c r="DH33" s="78">
        <v>0</v>
      </c>
      <c r="DJ33" s="78">
        <v>0</v>
      </c>
      <c r="DK33" s="78">
        <v>0</v>
      </c>
      <c r="DL33" s="78">
        <v>0</v>
      </c>
      <c r="DM33" s="78">
        <v>0</v>
      </c>
      <c r="DN33" s="79"/>
      <c r="DO33" s="78">
        <v>0</v>
      </c>
      <c r="DQ33" s="78">
        <v>0</v>
      </c>
      <c r="DR33" s="79"/>
      <c r="DS33" s="78">
        <v>0</v>
      </c>
      <c r="DT33" s="79"/>
      <c r="DU33" s="78">
        <v>0</v>
      </c>
      <c r="DV33" s="79"/>
      <c r="DW33" s="78">
        <v>0</v>
      </c>
      <c r="DX33" s="79"/>
      <c r="DY33" s="78">
        <v>0</v>
      </c>
      <c r="EA33" s="78">
        <v>0</v>
      </c>
      <c r="EB33" s="78">
        <v>0</v>
      </c>
      <c r="EC33" s="78">
        <v>0</v>
      </c>
      <c r="ED33" s="78">
        <v>0</v>
      </c>
      <c r="EE33" s="79"/>
      <c r="EF33" s="78">
        <v>0</v>
      </c>
      <c r="EG33" s="78">
        <v>0</v>
      </c>
      <c r="EH33" s="78">
        <v>0</v>
      </c>
      <c r="EI33" s="94">
        <f t="shared" si="2"/>
        <v>1819</v>
      </c>
      <c r="EJ33" s="78">
        <v>0</v>
      </c>
      <c r="EK33" s="78">
        <v>0</v>
      </c>
      <c r="EL33" s="78">
        <v>0</v>
      </c>
      <c r="EM33" s="78">
        <v>-31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9"/>
      <c r="ET33" s="100">
        <f>SUM(EJ33:EO33)</f>
        <v>-31</v>
      </c>
      <c r="EU33" s="100">
        <f>EI33+ET33</f>
        <v>1788</v>
      </c>
      <c r="EV33" s="101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100">
        <v>1788</v>
      </c>
      <c r="FG33" s="100">
        <v>1788</v>
      </c>
    </row>
    <row r="34" spans="1:163" ht="20.25" customHeight="1">
      <c r="A34" s="95" t="s">
        <v>117</v>
      </c>
      <c r="B34" s="96">
        <v>25</v>
      </c>
      <c r="C34" s="102"/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98"/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98"/>
      <c r="AF34" s="78">
        <v>0</v>
      </c>
      <c r="AG34" s="78">
        <v>0</v>
      </c>
      <c r="AH34" s="98"/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9"/>
      <c r="AO34" s="78">
        <v>0</v>
      </c>
      <c r="AP34" s="79"/>
      <c r="AQ34" s="78">
        <v>0</v>
      </c>
      <c r="AR34" s="78">
        <v>0</v>
      </c>
      <c r="AS34" s="79"/>
      <c r="AT34" s="78">
        <v>0</v>
      </c>
      <c r="AU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1473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S34" s="78">
        <v>0</v>
      </c>
      <c r="CT34" s="79"/>
      <c r="CU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C34" s="78">
        <v>0</v>
      </c>
      <c r="DD34" s="78">
        <v>0</v>
      </c>
      <c r="DE34" s="79"/>
      <c r="DF34" s="78">
        <v>0</v>
      </c>
      <c r="DG34" s="79"/>
      <c r="DH34" s="78">
        <v>0</v>
      </c>
      <c r="DJ34" s="78">
        <v>0</v>
      </c>
      <c r="DK34" s="78">
        <v>0</v>
      </c>
      <c r="DL34" s="78">
        <v>0</v>
      </c>
      <c r="DM34" s="78">
        <v>0</v>
      </c>
      <c r="DN34" s="79"/>
      <c r="DO34" s="78">
        <v>0</v>
      </c>
      <c r="DQ34" s="78">
        <v>0</v>
      </c>
      <c r="DR34" s="79"/>
      <c r="DS34" s="78">
        <v>0</v>
      </c>
      <c r="DT34" s="79"/>
      <c r="DU34" s="78">
        <v>0</v>
      </c>
      <c r="DV34" s="79"/>
      <c r="DW34" s="78">
        <v>0</v>
      </c>
      <c r="DX34" s="79"/>
      <c r="DY34" s="78">
        <v>0</v>
      </c>
      <c r="EA34" s="78">
        <v>0</v>
      </c>
      <c r="EB34" s="78">
        <v>0</v>
      </c>
      <c r="EC34" s="78">
        <v>0</v>
      </c>
      <c r="ED34" s="78">
        <v>0</v>
      </c>
      <c r="EE34" s="79"/>
      <c r="EF34" s="78">
        <v>0</v>
      </c>
      <c r="EG34" s="78">
        <v>0</v>
      </c>
      <c r="EH34" s="78">
        <v>0</v>
      </c>
      <c r="EI34" s="94">
        <f t="shared" si="2"/>
        <v>1473</v>
      </c>
      <c r="EJ34" s="78">
        <v>14868</v>
      </c>
      <c r="EK34" s="78">
        <v>0</v>
      </c>
      <c r="EL34" s="78">
        <v>0</v>
      </c>
      <c r="EM34" s="78">
        <v>22</v>
      </c>
      <c r="EN34" s="78">
        <v>0</v>
      </c>
      <c r="EO34" s="78">
        <v>2</v>
      </c>
      <c r="EP34" s="78">
        <v>0</v>
      </c>
      <c r="EQ34" s="78">
        <v>2</v>
      </c>
      <c r="ER34" s="78">
        <v>0</v>
      </c>
      <c r="ES34" s="79"/>
      <c r="ET34" s="100">
        <f>SUM(EJ34:EO34)</f>
        <v>14892</v>
      </c>
      <c r="EU34" s="100">
        <f>EI34+ET34</f>
        <v>16365</v>
      </c>
      <c r="EV34" s="101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100">
        <v>16365</v>
      </c>
      <c r="FG34" s="100">
        <v>16365</v>
      </c>
    </row>
    <row r="35" spans="1:163" s="74" customFormat="1" ht="20.25" customHeight="1">
      <c r="A35" s="104"/>
      <c r="B35" s="105">
        <v>4</v>
      </c>
      <c r="C35" s="97">
        <f>SUM(D36:M37)</f>
        <v>226</v>
      </c>
      <c r="D35" s="79"/>
      <c r="E35" s="79"/>
      <c r="F35" s="79"/>
      <c r="G35" s="79"/>
      <c r="H35" s="79"/>
      <c r="I35" s="79"/>
      <c r="J35" s="79"/>
      <c r="K35" s="98"/>
      <c r="L35" s="98"/>
      <c r="M35" s="98"/>
      <c r="N35" s="92">
        <f>SUM(O36:X37)</f>
        <v>247</v>
      </c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>
        <f>SUM(Z36:AD37)</f>
        <v>23</v>
      </c>
      <c r="Z35" s="98"/>
      <c r="AA35" s="98"/>
      <c r="AB35" s="98"/>
      <c r="AC35" s="98"/>
      <c r="AD35" s="98"/>
      <c r="AE35" s="98">
        <f>SUM(AF36:AG37)</f>
        <v>1443</v>
      </c>
      <c r="AF35" s="98"/>
      <c r="AG35" s="98"/>
      <c r="AH35" s="98">
        <f>SUM(AI36:AM37)</f>
        <v>2110</v>
      </c>
      <c r="AI35" s="98"/>
      <c r="AJ35" s="98"/>
      <c r="AK35" s="98"/>
      <c r="AL35" s="98"/>
      <c r="AM35" s="98"/>
      <c r="AN35" s="98">
        <v>0</v>
      </c>
      <c r="AO35" s="98"/>
      <c r="AP35" s="92">
        <v>0</v>
      </c>
      <c r="AQ35" s="98"/>
      <c r="AR35" s="98"/>
      <c r="AS35" s="92">
        <f>SUM(AT36:AU37)</f>
        <v>163</v>
      </c>
      <c r="AV35" s="92">
        <f>SUM(AW36:CQ37)</f>
        <v>112109</v>
      </c>
      <c r="CR35" s="93">
        <v>0</v>
      </c>
      <c r="CT35" s="93">
        <v>0</v>
      </c>
      <c r="CV35" s="93">
        <f>SUM(CW36:DA37)</f>
        <v>10749</v>
      </c>
      <c r="DB35" s="92">
        <f>SUM(DC36:DD37)</f>
        <v>5</v>
      </c>
      <c r="DE35" s="92">
        <f>SUM(DF36:DF37)</f>
        <v>106</v>
      </c>
      <c r="DG35" s="92">
        <f>SUM(DH36:DH37)</f>
        <v>3</v>
      </c>
      <c r="DI35" s="92">
        <f>SUM(DJ36:DM37)</f>
        <v>0</v>
      </c>
      <c r="DN35" s="92">
        <f>SUM(DO36:DO37)</f>
        <v>0</v>
      </c>
      <c r="DP35" s="92">
        <f>SUM(DQ36:DU37)</f>
        <v>0</v>
      </c>
      <c r="DR35" s="92">
        <v>0</v>
      </c>
      <c r="DT35" s="92">
        <v>0</v>
      </c>
      <c r="DV35" s="92">
        <v>0</v>
      </c>
      <c r="DX35" s="92">
        <v>0</v>
      </c>
      <c r="DZ35" s="92">
        <f>SUM(EA36:ED37)</f>
        <v>27</v>
      </c>
      <c r="EE35" s="92">
        <f>SUM(EF36:EH37)</f>
        <v>51</v>
      </c>
      <c r="EI35" s="94">
        <f t="shared" si="2"/>
        <v>127262</v>
      </c>
      <c r="EJ35" s="107">
        <f t="shared" ref="EJ35:ES35" si="11">SUM(EJ36:EJ37)</f>
        <v>50726</v>
      </c>
      <c r="EK35" s="107">
        <f t="shared" si="11"/>
        <v>0</v>
      </c>
      <c r="EL35" s="107">
        <f t="shared" si="11"/>
        <v>0</v>
      </c>
      <c r="EM35" s="107">
        <f t="shared" si="11"/>
        <v>-974</v>
      </c>
      <c r="EN35" s="107">
        <f t="shared" si="11"/>
        <v>29034</v>
      </c>
      <c r="EO35" s="107">
        <f t="shared" si="11"/>
        <v>18</v>
      </c>
      <c r="EP35" s="107">
        <f t="shared" si="11"/>
        <v>0</v>
      </c>
      <c r="EQ35" s="107">
        <f t="shared" si="11"/>
        <v>29052</v>
      </c>
      <c r="ER35" s="107">
        <f t="shared" si="11"/>
        <v>0</v>
      </c>
      <c r="ES35" s="107">
        <f t="shared" si="11"/>
        <v>0</v>
      </c>
      <c r="ET35" s="107">
        <f>SUM(ET36:ET37)</f>
        <v>78804</v>
      </c>
      <c r="EU35" s="107">
        <f t="shared" ref="EU35:FG35" si="12">SUM(EU36:EU37)</f>
        <v>206066</v>
      </c>
      <c r="EV35" s="107">
        <f t="shared" si="12"/>
        <v>0</v>
      </c>
      <c r="EW35" s="107">
        <f t="shared" si="12"/>
        <v>0</v>
      </c>
      <c r="EX35" s="107">
        <f t="shared" si="12"/>
        <v>0</v>
      </c>
      <c r="EY35" s="107">
        <f t="shared" si="12"/>
        <v>0</v>
      </c>
      <c r="EZ35" s="107">
        <f t="shared" si="12"/>
        <v>0</v>
      </c>
      <c r="FA35" s="107">
        <f t="shared" si="12"/>
        <v>0</v>
      </c>
      <c r="FB35" s="107">
        <f t="shared" si="12"/>
        <v>0</v>
      </c>
      <c r="FC35" s="107">
        <f t="shared" si="12"/>
        <v>0</v>
      </c>
      <c r="FD35" s="107">
        <f t="shared" si="12"/>
        <v>0</v>
      </c>
      <c r="FE35" s="107">
        <f t="shared" si="12"/>
        <v>0</v>
      </c>
      <c r="FF35" s="107">
        <f t="shared" si="12"/>
        <v>206057</v>
      </c>
      <c r="FG35" s="107">
        <f t="shared" si="12"/>
        <v>206057</v>
      </c>
    </row>
    <row r="36" spans="1:163" ht="20.25" customHeight="1">
      <c r="A36" s="95" t="s">
        <v>118</v>
      </c>
      <c r="B36" s="96">
        <v>26</v>
      </c>
      <c r="C36" s="97"/>
      <c r="D36" s="78">
        <v>16</v>
      </c>
      <c r="E36" s="78">
        <v>29</v>
      </c>
      <c r="F36" s="78">
        <v>14</v>
      </c>
      <c r="G36" s="78">
        <v>34</v>
      </c>
      <c r="H36" s="78">
        <v>3</v>
      </c>
      <c r="I36" s="78">
        <v>1</v>
      </c>
      <c r="J36" s="78">
        <v>7</v>
      </c>
      <c r="K36" s="99">
        <v>1</v>
      </c>
      <c r="L36" s="99">
        <v>3</v>
      </c>
      <c r="M36" s="99">
        <v>114</v>
      </c>
      <c r="O36" s="78">
        <v>0</v>
      </c>
      <c r="P36" s="99">
        <v>1</v>
      </c>
      <c r="Q36" s="99">
        <v>21</v>
      </c>
      <c r="R36" s="99">
        <v>6</v>
      </c>
      <c r="S36" s="78">
        <v>0</v>
      </c>
      <c r="T36" s="78">
        <v>1</v>
      </c>
      <c r="U36" s="78">
        <v>174</v>
      </c>
      <c r="V36" s="78">
        <v>4</v>
      </c>
      <c r="W36" s="78">
        <v>11</v>
      </c>
      <c r="X36" s="78">
        <v>29</v>
      </c>
      <c r="Y36" s="98"/>
      <c r="Z36" s="78">
        <v>1</v>
      </c>
      <c r="AA36" s="78">
        <v>4</v>
      </c>
      <c r="AB36" s="78">
        <v>7</v>
      </c>
      <c r="AC36" s="78">
        <v>0</v>
      </c>
      <c r="AD36" s="78">
        <v>0</v>
      </c>
      <c r="AE36" s="98"/>
      <c r="AF36" s="78">
        <v>646</v>
      </c>
      <c r="AG36" s="78">
        <v>75</v>
      </c>
      <c r="AH36" s="98"/>
      <c r="AI36" s="78">
        <v>419</v>
      </c>
      <c r="AJ36" s="78">
        <v>0</v>
      </c>
      <c r="AK36" s="78">
        <v>0</v>
      </c>
      <c r="AL36" s="99">
        <v>74</v>
      </c>
      <c r="AM36" s="78">
        <v>0</v>
      </c>
      <c r="AN36" s="79"/>
      <c r="AO36" s="78">
        <v>0</v>
      </c>
      <c r="AP36" s="79"/>
      <c r="AQ36" s="78">
        <v>0</v>
      </c>
      <c r="AR36" s="78">
        <v>0</v>
      </c>
      <c r="AS36" s="79"/>
      <c r="AT36" s="78">
        <v>1</v>
      </c>
      <c r="AU36" s="78">
        <v>162</v>
      </c>
      <c r="AW36" s="78">
        <v>0</v>
      </c>
      <c r="AX36" s="78">
        <v>0</v>
      </c>
      <c r="AY36" s="78">
        <v>0</v>
      </c>
      <c r="AZ36" s="78">
        <v>1</v>
      </c>
      <c r="BA36" s="78">
        <v>6</v>
      </c>
      <c r="BB36" s="78">
        <v>11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25039</v>
      </c>
      <c r="BW36" s="78">
        <v>71501</v>
      </c>
      <c r="BX36" s="78">
        <v>3857</v>
      </c>
      <c r="BY36" s="78">
        <v>718</v>
      </c>
      <c r="BZ36" s="78">
        <v>672</v>
      </c>
      <c r="CA36" s="78">
        <v>0</v>
      </c>
      <c r="CB36" s="78">
        <v>4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33</v>
      </c>
      <c r="CK36" s="78">
        <v>39</v>
      </c>
      <c r="CL36" s="78">
        <v>0</v>
      </c>
      <c r="CM36" s="78">
        <v>1</v>
      </c>
      <c r="CN36" s="78">
        <v>52</v>
      </c>
      <c r="CO36" s="78">
        <v>0</v>
      </c>
      <c r="CP36" s="78">
        <v>0</v>
      </c>
      <c r="CQ36" s="78">
        <v>1</v>
      </c>
      <c r="CS36" s="78">
        <v>0</v>
      </c>
      <c r="CT36" s="79"/>
      <c r="CU36" s="78">
        <v>0</v>
      </c>
      <c r="CW36" s="78">
        <v>4629</v>
      </c>
      <c r="CX36" s="78">
        <v>137</v>
      </c>
      <c r="CY36" s="78">
        <v>2911</v>
      </c>
      <c r="CZ36" s="78">
        <v>215</v>
      </c>
      <c r="DA36" s="78">
        <v>1749</v>
      </c>
      <c r="DC36" s="78">
        <v>5</v>
      </c>
      <c r="DD36" s="78">
        <v>0</v>
      </c>
      <c r="DE36" s="79"/>
      <c r="DF36" s="78">
        <v>8</v>
      </c>
      <c r="DG36" s="79"/>
      <c r="DH36" s="78">
        <v>2</v>
      </c>
      <c r="DJ36" s="78">
        <v>0</v>
      </c>
      <c r="DK36" s="78">
        <v>0</v>
      </c>
      <c r="DL36" s="78">
        <v>0</v>
      </c>
      <c r="DM36" s="78">
        <v>0</v>
      </c>
      <c r="DN36" s="79"/>
      <c r="DO36" s="78">
        <v>0</v>
      </c>
      <c r="DQ36" s="78">
        <v>0</v>
      </c>
      <c r="DR36" s="79"/>
      <c r="DS36" s="78">
        <v>0</v>
      </c>
      <c r="DT36" s="79"/>
      <c r="DU36" s="78">
        <v>0</v>
      </c>
      <c r="DV36" s="79"/>
      <c r="DW36" s="78">
        <v>0</v>
      </c>
      <c r="DX36" s="79"/>
      <c r="DY36" s="78">
        <v>0</v>
      </c>
      <c r="EA36" s="78">
        <v>20</v>
      </c>
      <c r="EB36" s="78">
        <v>2</v>
      </c>
      <c r="EC36" s="78">
        <v>1</v>
      </c>
      <c r="ED36" s="78">
        <v>0</v>
      </c>
      <c r="EE36" s="79"/>
      <c r="EF36" s="78">
        <v>0</v>
      </c>
      <c r="EG36" s="78">
        <v>0</v>
      </c>
      <c r="EH36" s="78">
        <v>0</v>
      </c>
      <c r="EI36" s="94">
        <f t="shared" si="2"/>
        <v>113472</v>
      </c>
      <c r="EJ36" s="78">
        <v>0</v>
      </c>
      <c r="EK36" s="78">
        <v>0</v>
      </c>
      <c r="EL36" s="78">
        <v>0</v>
      </c>
      <c r="EM36" s="78">
        <v>-4108</v>
      </c>
      <c r="EN36" s="78">
        <v>0</v>
      </c>
      <c r="EO36" s="78">
        <v>18</v>
      </c>
      <c r="EP36" s="78">
        <v>0</v>
      </c>
      <c r="EQ36" s="78">
        <v>18</v>
      </c>
      <c r="ER36" s="78">
        <v>0</v>
      </c>
      <c r="ES36" s="79"/>
      <c r="ET36" s="100">
        <f>SUM(EJ36:EO36)</f>
        <v>-4090</v>
      </c>
      <c r="EU36" s="100">
        <f>EI36+ET36</f>
        <v>109382</v>
      </c>
      <c r="EV36" s="101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0</v>
      </c>
      <c r="FE36" s="78">
        <v>0</v>
      </c>
      <c r="FF36" s="100">
        <v>109380</v>
      </c>
      <c r="FG36" s="100">
        <v>109380</v>
      </c>
    </row>
    <row r="37" spans="1:163" ht="20.25" customHeight="1">
      <c r="A37" s="95" t="s">
        <v>119</v>
      </c>
      <c r="B37" s="96">
        <v>27</v>
      </c>
      <c r="C37" s="102"/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3</v>
      </c>
      <c r="J37" s="78">
        <v>0</v>
      </c>
      <c r="K37" s="78">
        <v>1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98"/>
      <c r="Z37" s="78">
        <v>0</v>
      </c>
      <c r="AA37" s="78">
        <v>9</v>
      </c>
      <c r="AB37" s="78">
        <v>2</v>
      </c>
      <c r="AC37" s="78">
        <v>0</v>
      </c>
      <c r="AD37" s="78">
        <v>0</v>
      </c>
      <c r="AE37" s="98"/>
      <c r="AF37" s="78">
        <v>29</v>
      </c>
      <c r="AG37" s="78">
        <v>693</v>
      </c>
      <c r="AH37" s="98"/>
      <c r="AI37" s="78">
        <v>1452</v>
      </c>
      <c r="AJ37" s="99">
        <v>29</v>
      </c>
      <c r="AK37" s="78">
        <v>0</v>
      </c>
      <c r="AL37" s="99">
        <v>136</v>
      </c>
      <c r="AM37" s="78">
        <v>0</v>
      </c>
      <c r="AN37" s="79"/>
      <c r="AO37" s="78">
        <v>0</v>
      </c>
      <c r="AP37" s="79"/>
      <c r="AQ37" s="78">
        <v>0</v>
      </c>
      <c r="AR37" s="78">
        <v>0</v>
      </c>
      <c r="AS37" s="79"/>
      <c r="AT37" s="78">
        <v>0</v>
      </c>
      <c r="AU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45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0</v>
      </c>
      <c r="BH37" s="78">
        <v>0</v>
      </c>
      <c r="BI37" s="78">
        <v>0</v>
      </c>
      <c r="BJ37" s="78">
        <v>0</v>
      </c>
      <c r="BK37" s="78">
        <v>0</v>
      </c>
      <c r="BL37" s="78">
        <v>1</v>
      </c>
      <c r="BM37" s="78">
        <v>0</v>
      </c>
      <c r="BN37" s="78">
        <v>0</v>
      </c>
      <c r="BO37" s="78">
        <v>0</v>
      </c>
      <c r="BP37" s="78">
        <v>0</v>
      </c>
      <c r="BQ37" s="78">
        <v>1229</v>
      </c>
      <c r="BR37" s="78">
        <v>0</v>
      </c>
      <c r="BS37" s="78">
        <v>0</v>
      </c>
      <c r="BT37" s="78">
        <v>0</v>
      </c>
      <c r="BU37" s="78">
        <v>7</v>
      </c>
      <c r="BV37" s="78">
        <v>5816</v>
      </c>
      <c r="BW37" s="78">
        <v>0</v>
      </c>
      <c r="BX37" s="78">
        <v>36</v>
      </c>
      <c r="BY37" s="78">
        <v>2973</v>
      </c>
      <c r="BZ37" s="78">
        <v>0</v>
      </c>
      <c r="CA37" s="78">
        <v>0</v>
      </c>
      <c r="CB37" s="78">
        <v>5</v>
      </c>
      <c r="CC37" s="78">
        <v>0</v>
      </c>
      <c r="CD37" s="78">
        <v>0</v>
      </c>
      <c r="CE37" s="78">
        <v>0</v>
      </c>
      <c r="CF37" s="78">
        <v>0</v>
      </c>
      <c r="CG37" s="78">
        <v>0</v>
      </c>
      <c r="CH37" s="78">
        <v>0</v>
      </c>
      <c r="CI37" s="78">
        <v>0</v>
      </c>
      <c r="CJ37" s="78">
        <v>0</v>
      </c>
      <c r="CK37" s="78">
        <v>0</v>
      </c>
      <c r="CL37" s="78">
        <v>0</v>
      </c>
      <c r="CM37" s="78">
        <v>0</v>
      </c>
      <c r="CN37" s="78">
        <v>0</v>
      </c>
      <c r="CO37" s="78">
        <v>0</v>
      </c>
      <c r="CP37" s="78">
        <v>0</v>
      </c>
      <c r="CQ37" s="78">
        <v>62</v>
      </c>
      <c r="CS37" s="78">
        <v>0</v>
      </c>
      <c r="CT37" s="79"/>
      <c r="CU37" s="78">
        <v>0</v>
      </c>
      <c r="CW37" s="78">
        <v>1100</v>
      </c>
      <c r="CX37" s="78">
        <v>8</v>
      </c>
      <c r="CY37" s="78">
        <v>0</v>
      </c>
      <c r="CZ37" s="78">
        <v>0</v>
      </c>
      <c r="DA37" s="78">
        <v>0</v>
      </c>
      <c r="DC37" s="78">
        <v>0</v>
      </c>
      <c r="DD37" s="78">
        <v>0</v>
      </c>
      <c r="DE37" s="79"/>
      <c r="DF37" s="78">
        <v>98</v>
      </c>
      <c r="DG37" s="79"/>
      <c r="DH37" s="78">
        <v>1</v>
      </c>
      <c r="DJ37" s="78">
        <v>0</v>
      </c>
      <c r="DK37" s="78">
        <v>0</v>
      </c>
      <c r="DL37" s="78">
        <v>0</v>
      </c>
      <c r="DM37" s="78">
        <v>0</v>
      </c>
      <c r="DN37" s="79"/>
      <c r="DO37" s="78">
        <v>0</v>
      </c>
      <c r="DQ37" s="78">
        <v>0</v>
      </c>
      <c r="DR37" s="79"/>
      <c r="DS37" s="78">
        <v>0</v>
      </c>
      <c r="DT37" s="79"/>
      <c r="DU37" s="78">
        <v>0</v>
      </c>
      <c r="DV37" s="79"/>
      <c r="DW37" s="78">
        <v>0</v>
      </c>
      <c r="DX37" s="79"/>
      <c r="DY37" s="78">
        <v>0</v>
      </c>
      <c r="EA37" s="78">
        <v>4</v>
      </c>
      <c r="EB37" s="78">
        <v>0</v>
      </c>
      <c r="EC37" s="78">
        <v>0</v>
      </c>
      <c r="ED37" s="78">
        <v>0</v>
      </c>
      <c r="EE37" s="79"/>
      <c r="EF37" s="78">
        <v>0</v>
      </c>
      <c r="EG37" s="78">
        <v>51</v>
      </c>
      <c r="EH37" s="78">
        <v>0</v>
      </c>
      <c r="EI37" s="94">
        <f t="shared" si="2"/>
        <v>13790</v>
      </c>
      <c r="EJ37" s="78">
        <v>50726</v>
      </c>
      <c r="EK37" s="78">
        <v>0</v>
      </c>
      <c r="EL37" s="78">
        <v>0</v>
      </c>
      <c r="EM37" s="78">
        <v>3134</v>
      </c>
      <c r="EN37" s="78">
        <v>29034</v>
      </c>
      <c r="EO37" s="78">
        <v>0</v>
      </c>
      <c r="EP37" s="78">
        <v>0</v>
      </c>
      <c r="EQ37" s="78">
        <v>29034</v>
      </c>
      <c r="ER37" s="78">
        <v>0</v>
      </c>
      <c r="ES37" s="79"/>
      <c r="ET37" s="100">
        <f>SUM(EJ37:EO37)</f>
        <v>82894</v>
      </c>
      <c r="EU37" s="100">
        <f>EI37+ET37</f>
        <v>96684</v>
      </c>
      <c r="EV37" s="101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0</v>
      </c>
      <c r="FB37" s="78">
        <v>0</v>
      </c>
      <c r="FC37" s="78">
        <v>0</v>
      </c>
      <c r="FD37" s="78">
        <v>0</v>
      </c>
      <c r="FE37" s="78">
        <v>0</v>
      </c>
      <c r="FF37" s="100">
        <v>96677</v>
      </c>
      <c r="FG37" s="100">
        <v>96677</v>
      </c>
    </row>
    <row r="38" spans="1:163" s="74" customFormat="1" ht="20.25" customHeight="1">
      <c r="A38" s="104"/>
      <c r="B38" s="105">
        <v>5</v>
      </c>
      <c r="C38" s="97">
        <f>SUM(D39:M43)</f>
        <v>103129</v>
      </c>
      <c r="D38" s="79"/>
      <c r="E38" s="79"/>
      <c r="F38" s="79"/>
      <c r="G38" s="79"/>
      <c r="H38" s="79"/>
      <c r="I38" s="79"/>
      <c r="J38" s="79"/>
      <c r="K38" s="98"/>
      <c r="L38" s="98"/>
      <c r="M38" s="98"/>
      <c r="N38" s="92">
        <f>SUM(O39:X43)</f>
        <v>15374</v>
      </c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>
        <f>SUM(Z39:AD43)</f>
        <v>1243</v>
      </c>
      <c r="Z38" s="98"/>
      <c r="AA38" s="98"/>
      <c r="AB38" s="98"/>
      <c r="AC38" s="98"/>
      <c r="AD38" s="98"/>
      <c r="AE38" s="98">
        <f>SUM(AF39:AG43)</f>
        <v>12202</v>
      </c>
      <c r="AF38" s="98"/>
      <c r="AG38" s="98"/>
      <c r="AH38" s="98">
        <f>SUM(AI39:AM43)</f>
        <v>436698</v>
      </c>
      <c r="AI38" s="98"/>
      <c r="AJ38" s="98"/>
      <c r="AK38" s="98"/>
      <c r="AL38" s="98"/>
      <c r="AM38" s="98"/>
      <c r="AN38" s="98">
        <v>0</v>
      </c>
      <c r="AO38" s="98"/>
      <c r="AP38" s="92">
        <v>0</v>
      </c>
      <c r="AQ38" s="98"/>
      <c r="AR38" s="98"/>
      <c r="AS38" s="98">
        <f>SUM(AT39:AU43)</f>
        <v>0</v>
      </c>
      <c r="AV38" s="92">
        <f>SUM(AW39:CQ43)</f>
        <v>1737393</v>
      </c>
      <c r="CR38" s="92">
        <f>SUM(CS39:CS43)</f>
        <v>0</v>
      </c>
      <c r="CT38" s="92">
        <f>SUM(CU39:CU43)</f>
        <v>0</v>
      </c>
      <c r="CV38" s="92">
        <f>SUM(CW39:CW43)</f>
        <v>0</v>
      </c>
      <c r="DB38" s="92">
        <f>SUM(DC39:DC43)</f>
        <v>0</v>
      </c>
      <c r="DE38" s="92">
        <f>SUM(DF39:DF43)</f>
        <v>250466</v>
      </c>
      <c r="DG38" s="92">
        <f>SUM(DH39:DH43)</f>
        <v>3705</v>
      </c>
      <c r="DI38" s="92">
        <f>SUM(DJ39:DM43)</f>
        <v>6257</v>
      </c>
      <c r="DN38" s="92">
        <f>SUM(DO39:DO43)</f>
        <v>0</v>
      </c>
      <c r="DP38" s="92">
        <f>SUM(DQ39:DQ43)</f>
        <v>0</v>
      </c>
      <c r="DR38" s="92">
        <f>SUM(DS39:DS43)</f>
        <v>0</v>
      </c>
      <c r="DT38" s="92">
        <f>SUM(DU39:DU43)</f>
        <v>0</v>
      </c>
      <c r="DV38" s="92">
        <f>SUM(DW39:DW43)</f>
        <v>0</v>
      </c>
      <c r="DX38" s="92">
        <f>SUM(DY39:DY43)</f>
        <v>0</v>
      </c>
      <c r="DZ38" s="92">
        <f>SUM(EA39:ED43)</f>
        <v>91180</v>
      </c>
      <c r="EE38" s="92">
        <f>SUM(EF39:EH43)</f>
        <v>1</v>
      </c>
      <c r="EI38" s="94">
        <f t="shared" si="2"/>
        <v>2657648</v>
      </c>
      <c r="EJ38" s="107">
        <f t="shared" ref="EJ38:ES38" si="13">SUM(EJ39:EJ43)</f>
        <v>4865499</v>
      </c>
      <c r="EK38" s="107">
        <f t="shared" si="13"/>
        <v>0</v>
      </c>
      <c r="EL38" s="107">
        <f t="shared" si="13"/>
        <v>0</v>
      </c>
      <c r="EM38" s="107">
        <f t="shared" si="13"/>
        <v>110873</v>
      </c>
      <c r="EN38" s="107">
        <f t="shared" si="13"/>
        <v>84273</v>
      </c>
      <c r="EO38" s="107">
        <f t="shared" si="13"/>
        <v>3483307</v>
      </c>
      <c r="EP38" s="107">
        <f t="shared" si="13"/>
        <v>0</v>
      </c>
      <c r="EQ38" s="107">
        <f t="shared" si="13"/>
        <v>3567580</v>
      </c>
      <c r="ER38" s="107">
        <f t="shared" si="13"/>
        <v>0</v>
      </c>
      <c r="ES38" s="107">
        <f t="shared" si="13"/>
        <v>0</v>
      </c>
      <c r="ET38" s="107">
        <f>SUM(ET39:ET43)</f>
        <v>8543952</v>
      </c>
      <c r="EU38" s="107">
        <f t="shared" ref="EU38:FG38" si="14">SUM(EU39:EU43)</f>
        <v>11201600</v>
      </c>
      <c r="EV38" s="107">
        <f t="shared" si="14"/>
        <v>0</v>
      </c>
      <c r="EW38" s="107">
        <f t="shared" si="14"/>
        <v>0</v>
      </c>
      <c r="EX38" s="107">
        <f t="shared" si="14"/>
        <v>0</v>
      </c>
      <c r="EY38" s="107">
        <f t="shared" si="14"/>
        <v>0</v>
      </c>
      <c r="EZ38" s="107">
        <f t="shared" si="14"/>
        <v>0</v>
      </c>
      <c r="FA38" s="107">
        <f t="shared" si="14"/>
        <v>0</v>
      </c>
      <c r="FB38" s="107">
        <f t="shared" si="14"/>
        <v>0</v>
      </c>
      <c r="FC38" s="107">
        <f t="shared" si="14"/>
        <v>0</v>
      </c>
      <c r="FD38" s="107">
        <f t="shared" si="14"/>
        <v>0</v>
      </c>
      <c r="FE38" s="107">
        <f t="shared" si="14"/>
        <v>0</v>
      </c>
      <c r="FF38" s="107">
        <f t="shared" si="14"/>
        <v>11201594</v>
      </c>
      <c r="FG38" s="107">
        <f t="shared" si="14"/>
        <v>11201594</v>
      </c>
    </row>
    <row r="39" spans="1:163" ht="20.25" customHeight="1">
      <c r="A39" s="95" t="s">
        <v>120</v>
      </c>
      <c r="B39" s="96">
        <v>28</v>
      </c>
      <c r="C39" s="97"/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98"/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98"/>
      <c r="AF39" s="78">
        <v>0</v>
      </c>
      <c r="AG39" s="78">
        <v>0</v>
      </c>
      <c r="AH39" s="98"/>
      <c r="AI39" s="78">
        <v>14423</v>
      </c>
      <c r="AJ39" s="78">
        <v>0</v>
      </c>
      <c r="AK39" s="78">
        <v>0</v>
      </c>
      <c r="AL39" s="78">
        <v>0</v>
      </c>
      <c r="AM39" s="78">
        <v>0</v>
      </c>
      <c r="AN39" s="79"/>
      <c r="AO39" s="78">
        <v>0</v>
      </c>
      <c r="AP39" s="79"/>
      <c r="AQ39" s="78">
        <v>0</v>
      </c>
      <c r="AR39" s="78">
        <v>0</v>
      </c>
      <c r="AS39" s="79"/>
      <c r="AT39" s="78">
        <v>0</v>
      </c>
      <c r="AU39" s="78">
        <v>0</v>
      </c>
      <c r="AW39" s="78">
        <v>0</v>
      </c>
      <c r="AX39" s="78">
        <v>0</v>
      </c>
      <c r="AY39" s="78">
        <v>0</v>
      </c>
      <c r="AZ39" s="78">
        <v>1364092</v>
      </c>
      <c r="BA39" s="78">
        <v>464</v>
      </c>
      <c r="BB39" s="78">
        <v>0</v>
      </c>
      <c r="BC39" s="78">
        <v>0</v>
      </c>
      <c r="BD39" s="78">
        <v>0</v>
      </c>
      <c r="BE39" s="78">
        <v>56</v>
      </c>
      <c r="BF39" s="78">
        <v>0</v>
      </c>
      <c r="BG39" s="78">
        <v>0</v>
      </c>
      <c r="BH39" s="78">
        <v>0</v>
      </c>
      <c r="BI39" s="78">
        <v>0</v>
      </c>
      <c r="BJ39" s="78">
        <v>162</v>
      </c>
      <c r="BK39" s="78">
        <v>33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7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1976</v>
      </c>
      <c r="CS39" s="78">
        <v>0</v>
      </c>
      <c r="CT39" s="79"/>
      <c r="CU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C39" s="78">
        <v>0</v>
      </c>
      <c r="DD39" s="78">
        <v>0</v>
      </c>
      <c r="DE39" s="79"/>
      <c r="DF39" s="78">
        <v>144974</v>
      </c>
      <c r="DG39" s="79"/>
      <c r="DH39" s="78">
        <v>2583</v>
      </c>
      <c r="DJ39" s="78">
        <v>0</v>
      </c>
      <c r="DK39" s="78">
        <v>5586</v>
      </c>
      <c r="DL39" s="78">
        <v>0</v>
      </c>
      <c r="DM39" s="78">
        <v>0</v>
      </c>
      <c r="DN39" s="79"/>
      <c r="DO39" s="78">
        <v>0</v>
      </c>
      <c r="DQ39" s="78">
        <v>0</v>
      </c>
      <c r="DR39" s="79"/>
      <c r="DS39" s="78">
        <v>0</v>
      </c>
      <c r="DT39" s="79"/>
      <c r="DU39" s="78">
        <v>0</v>
      </c>
      <c r="DV39" s="79"/>
      <c r="DW39" s="78">
        <v>0</v>
      </c>
      <c r="DX39" s="79"/>
      <c r="DY39" s="78">
        <v>0</v>
      </c>
      <c r="EA39" s="78">
        <v>63546</v>
      </c>
      <c r="EB39" s="78">
        <v>0</v>
      </c>
      <c r="EC39" s="78">
        <v>1602</v>
      </c>
      <c r="ED39" s="78">
        <v>581</v>
      </c>
      <c r="EE39" s="79"/>
      <c r="EF39" s="78">
        <v>0</v>
      </c>
      <c r="EG39" s="78">
        <v>0</v>
      </c>
      <c r="EH39" s="78">
        <v>0</v>
      </c>
      <c r="EI39" s="94">
        <f t="shared" si="2"/>
        <v>1600085</v>
      </c>
      <c r="EJ39" s="78">
        <v>2137252</v>
      </c>
      <c r="EK39" s="78">
        <v>0</v>
      </c>
      <c r="EL39" s="78">
        <v>0</v>
      </c>
      <c r="EM39" s="78">
        <v>71002</v>
      </c>
      <c r="EN39" s="78">
        <v>7850</v>
      </c>
      <c r="EO39" s="78">
        <v>3349494</v>
      </c>
      <c r="EP39" s="78">
        <v>0</v>
      </c>
      <c r="EQ39" s="78">
        <v>3357344</v>
      </c>
      <c r="ER39" s="78">
        <v>0</v>
      </c>
      <c r="ES39" s="79"/>
      <c r="ET39" s="100">
        <f>SUM(EJ39:EO39)</f>
        <v>5565598</v>
      </c>
      <c r="EU39" s="100">
        <f>EI39+ET39</f>
        <v>7165683</v>
      </c>
      <c r="EV39" s="101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100">
        <v>7165681</v>
      </c>
      <c r="FG39" s="100">
        <v>7165681</v>
      </c>
    </row>
    <row r="40" spans="1:163" ht="20.25" customHeight="1">
      <c r="A40" s="95" t="s">
        <v>121</v>
      </c>
      <c r="B40" s="96">
        <v>29</v>
      </c>
      <c r="C40" s="102"/>
      <c r="D40" s="78">
        <v>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98"/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98"/>
      <c r="AF40" s="78">
        <v>0</v>
      </c>
      <c r="AG40" s="78">
        <v>0</v>
      </c>
      <c r="AH40" s="98"/>
      <c r="AI40" s="78">
        <v>15164</v>
      </c>
      <c r="AJ40" s="99">
        <v>211609</v>
      </c>
      <c r="AK40" s="78">
        <v>0</v>
      </c>
      <c r="AL40" s="78">
        <v>0</v>
      </c>
      <c r="AM40" s="99">
        <v>240</v>
      </c>
      <c r="AN40" s="98"/>
      <c r="AO40" s="78">
        <v>0</v>
      </c>
      <c r="AP40" s="79"/>
      <c r="AQ40" s="78">
        <v>0</v>
      </c>
      <c r="AR40" s="78">
        <v>0</v>
      </c>
      <c r="AS40" s="79"/>
      <c r="AT40" s="78">
        <v>0</v>
      </c>
      <c r="AU40" s="78">
        <v>0</v>
      </c>
      <c r="AW40" s="78">
        <v>0</v>
      </c>
      <c r="AX40" s="78">
        <v>0</v>
      </c>
      <c r="AY40" s="78">
        <v>0</v>
      </c>
      <c r="AZ40" s="78">
        <v>328025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1512</v>
      </c>
      <c r="BG40" s="78">
        <v>0</v>
      </c>
      <c r="BH40" s="78">
        <v>0</v>
      </c>
      <c r="BI40" s="78">
        <v>0</v>
      </c>
      <c r="BJ40" s="78">
        <v>6</v>
      </c>
      <c r="BK40" s="78">
        <v>35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8</v>
      </c>
      <c r="CS40" s="78">
        <v>0</v>
      </c>
      <c r="CT40" s="79"/>
      <c r="CU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C40" s="78">
        <v>0</v>
      </c>
      <c r="DD40" s="78">
        <v>0</v>
      </c>
      <c r="DE40" s="79"/>
      <c r="DF40" s="78">
        <v>11121</v>
      </c>
      <c r="DG40" s="79"/>
      <c r="DH40" s="78">
        <v>875</v>
      </c>
      <c r="DJ40" s="78">
        <v>0</v>
      </c>
      <c r="DK40" s="78">
        <v>373</v>
      </c>
      <c r="DL40" s="78">
        <v>0</v>
      </c>
      <c r="DM40" s="78">
        <v>0</v>
      </c>
      <c r="DN40" s="79"/>
      <c r="DO40" s="78">
        <v>0</v>
      </c>
      <c r="DQ40" s="78">
        <v>0</v>
      </c>
      <c r="DR40" s="79"/>
      <c r="DS40" s="78">
        <v>0</v>
      </c>
      <c r="DT40" s="79"/>
      <c r="DU40" s="78">
        <v>0</v>
      </c>
      <c r="DV40" s="79"/>
      <c r="DW40" s="78">
        <v>0</v>
      </c>
      <c r="DX40" s="79"/>
      <c r="DY40" s="78">
        <v>0</v>
      </c>
      <c r="EA40" s="78">
        <v>17277</v>
      </c>
      <c r="EB40" s="78">
        <v>0</v>
      </c>
      <c r="EC40" s="78">
        <v>941</v>
      </c>
      <c r="ED40" s="78">
        <v>60</v>
      </c>
      <c r="EE40" s="79"/>
      <c r="EF40" s="78">
        <v>0</v>
      </c>
      <c r="EG40" s="78">
        <v>0</v>
      </c>
      <c r="EH40" s="78">
        <v>0</v>
      </c>
      <c r="EI40" s="94">
        <f t="shared" si="2"/>
        <v>587246</v>
      </c>
      <c r="EJ40" s="78">
        <v>577658</v>
      </c>
      <c r="EK40" s="78">
        <v>0</v>
      </c>
      <c r="EL40" s="78">
        <v>0</v>
      </c>
      <c r="EM40" s="78">
        <v>31566</v>
      </c>
      <c r="EN40" s="78">
        <v>76423</v>
      </c>
      <c r="EO40" s="78">
        <v>6837</v>
      </c>
      <c r="EP40" s="78">
        <v>0</v>
      </c>
      <c r="EQ40" s="78">
        <v>83260</v>
      </c>
      <c r="ER40" s="78">
        <v>0</v>
      </c>
      <c r="ES40" s="79"/>
      <c r="ET40" s="100">
        <f>SUM(EJ40:EO40)</f>
        <v>692484</v>
      </c>
      <c r="EU40" s="100">
        <f>EI40+ET40</f>
        <v>1279730</v>
      </c>
      <c r="EV40" s="101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100">
        <v>1279728</v>
      </c>
      <c r="FG40" s="100">
        <v>1279728</v>
      </c>
    </row>
    <row r="41" spans="1:163" ht="20.25" customHeight="1">
      <c r="A41" s="95" t="s">
        <v>122</v>
      </c>
      <c r="B41" s="96">
        <v>30</v>
      </c>
      <c r="C41" s="102"/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98"/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98"/>
      <c r="AF41" s="78">
        <v>0</v>
      </c>
      <c r="AG41" s="78">
        <v>0</v>
      </c>
      <c r="AH41" s="98"/>
      <c r="AI41" s="78">
        <v>0</v>
      </c>
      <c r="AJ41" s="78">
        <v>0</v>
      </c>
      <c r="AK41" s="99">
        <v>25767</v>
      </c>
      <c r="AL41" s="78">
        <v>0</v>
      </c>
      <c r="AM41" s="78">
        <v>0</v>
      </c>
      <c r="AN41" s="79"/>
      <c r="AO41" s="78">
        <v>0</v>
      </c>
      <c r="AP41" s="79"/>
      <c r="AQ41" s="78">
        <v>0</v>
      </c>
      <c r="AR41" s="78">
        <v>0</v>
      </c>
      <c r="AS41" s="79"/>
      <c r="AT41" s="78">
        <v>0</v>
      </c>
      <c r="AU41" s="78">
        <v>0</v>
      </c>
      <c r="AW41" s="78">
        <v>0</v>
      </c>
      <c r="AX41" s="78">
        <v>0</v>
      </c>
      <c r="AY41" s="78">
        <v>0</v>
      </c>
      <c r="AZ41" s="78">
        <v>19519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S41" s="78">
        <v>0</v>
      </c>
      <c r="CT41" s="79"/>
      <c r="CU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C41" s="78">
        <v>0</v>
      </c>
      <c r="DD41" s="78">
        <v>0</v>
      </c>
      <c r="DE41" s="79"/>
      <c r="DF41" s="78">
        <v>64339</v>
      </c>
      <c r="DG41" s="79"/>
      <c r="DH41" s="78">
        <v>0</v>
      </c>
      <c r="DJ41" s="78">
        <v>0</v>
      </c>
      <c r="DK41" s="78">
        <v>0</v>
      </c>
      <c r="DL41" s="78">
        <v>0</v>
      </c>
      <c r="DM41" s="78">
        <v>0</v>
      </c>
      <c r="DN41" s="79"/>
      <c r="DO41" s="78">
        <v>0</v>
      </c>
      <c r="DQ41" s="78">
        <v>0</v>
      </c>
      <c r="DR41" s="79"/>
      <c r="DS41" s="78">
        <v>0</v>
      </c>
      <c r="DT41" s="79"/>
      <c r="DU41" s="78">
        <v>0</v>
      </c>
      <c r="DV41" s="79"/>
      <c r="DW41" s="78">
        <v>0</v>
      </c>
      <c r="DX41" s="79"/>
      <c r="DY41" s="78">
        <v>0</v>
      </c>
      <c r="EA41" s="78">
        <v>0</v>
      </c>
      <c r="EB41" s="78">
        <v>0</v>
      </c>
      <c r="EC41" s="78">
        <v>0</v>
      </c>
      <c r="ED41" s="78">
        <v>0</v>
      </c>
      <c r="EE41" s="79"/>
      <c r="EF41" s="78">
        <v>0</v>
      </c>
      <c r="EG41" s="78">
        <v>0</v>
      </c>
      <c r="EH41" s="78">
        <v>0</v>
      </c>
      <c r="EI41" s="94">
        <f t="shared" si="2"/>
        <v>109625</v>
      </c>
      <c r="EJ41" s="78">
        <v>1078517</v>
      </c>
      <c r="EK41" s="78">
        <v>0</v>
      </c>
      <c r="EL41" s="78">
        <v>0</v>
      </c>
      <c r="EM41" s="78">
        <v>5745</v>
      </c>
      <c r="EN41" s="78">
        <v>0</v>
      </c>
      <c r="EO41" s="78">
        <v>27286</v>
      </c>
      <c r="EP41" s="78">
        <v>0</v>
      </c>
      <c r="EQ41" s="78">
        <v>27286</v>
      </c>
      <c r="ER41" s="78">
        <v>0</v>
      </c>
      <c r="ES41" s="79"/>
      <c r="ET41" s="100">
        <f>SUM(EJ41:EO41)</f>
        <v>1111548</v>
      </c>
      <c r="EU41" s="100">
        <f>EI41+ET41</f>
        <v>1221173</v>
      </c>
      <c r="EV41" s="101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100">
        <v>1221173</v>
      </c>
      <c r="FG41" s="100">
        <v>1221173</v>
      </c>
    </row>
    <row r="42" spans="1:163" ht="20.25" customHeight="1">
      <c r="A42" s="95" t="s">
        <v>123</v>
      </c>
      <c r="B42" s="96">
        <v>31</v>
      </c>
      <c r="C42" s="102"/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98"/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98"/>
      <c r="AF42" s="78">
        <v>0</v>
      </c>
      <c r="AG42" s="78">
        <v>0</v>
      </c>
      <c r="AH42" s="98"/>
      <c r="AI42" s="78">
        <v>0</v>
      </c>
      <c r="AJ42" s="78">
        <v>0</v>
      </c>
      <c r="AK42" s="78">
        <v>0</v>
      </c>
      <c r="AL42" s="99">
        <v>64721</v>
      </c>
      <c r="AM42" s="78">
        <v>0</v>
      </c>
      <c r="AN42" s="79"/>
      <c r="AO42" s="78">
        <v>0</v>
      </c>
      <c r="AP42" s="79"/>
      <c r="AQ42" s="78">
        <v>0</v>
      </c>
      <c r="AR42" s="78">
        <v>0</v>
      </c>
      <c r="AS42" s="79"/>
      <c r="AT42" s="78">
        <v>0</v>
      </c>
      <c r="AU42" s="78">
        <v>0</v>
      </c>
      <c r="AW42" s="78">
        <v>0</v>
      </c>
      <c r="AX42" s="78">
        <v>0</v>
      </c>
      <c r="AY42" s="78">
        <v>0</v>
      </c>
      <c r="AZ42" s="78">
        <v>21496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2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S42" s="78">
        <v>0</v>
      </c>
      <c r="CT42" s="79"/>
      <c r="CU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C42" s="78">
        <v>0</v>
      </c>
      <c r="DD42" s="78">
        <v>0</v>
      </c>
      <c r="DE42" s="79"/>
      <c r="DF42" s="78">
        <v>30032</v>
      </c>
      <c r="DG42" s="79"/>
      <c r="DH42" s="78">
        <v>247</v>
      </c>
      <c r="DJ42" s="78">
        <v>0</v>
      </c>
      <c r="DK42" s="78">
        <v>298</v>
      </c>
      <c r="DL42" s="78">
        <v>0</v>
      </c>
      <c r="DM42" s="78">
        <v>0</v>
      </c>
      <c r="DN42" s="79"/>
      <c r="DO42" s="78">
        <v>0</v>
      </c>
      <c r="DQ42" s="78">
        <v>0</v>
      </c>
      <c r="DR42" s="79"/>
      <c r="DS42" s="78">
        <v>0</v>
      </c>
      <c r="DT42" s="79"/>
      <c r="DU42" s="78">
        <v>0</v>
      </c>
      <c r="DV42" s="79"/>
      <c r="DW42" s="78">
        <v>0</v>
      </c>
      <c r="DX42" s="79"/>
      <c r="DY42" s="78">
        <v>0</v>
      </c>
      <c r="EA42" s="78">
        <v>7132</v>
      </c>
      <c r="EB42" s="78">
        <v>0</v>
      </c>
      <c r="EC42" s="78">
        <v>26</v>
      </c>
      <c r="ED42" s="78">
        <v>15</v>
      </c>
      <c r="EE42" s="79"/>
      <c r="EF42" s="78">
        <v>1</v>
      </c>
      <c r="EG42" s="78">
        <v>0</v>
      </c>
      <c r="EH42" s="78">
        <v>0</v>
      </c>
      <c r="EI42" s="94">
        <f t="shared" si="2"/>
        <v>123970</v>
      </c>
      <c r="EJ42" s="78">
        <v>1072072</v>
      </c>
      <c r="EK42" s="78">
        <v>0</v>
      </c>
      <c r="EL42" s="78">
        <v>0</v>
      </c>
      <c r="EM42" s="78">
        <v>2277</v>
      </c>
      <c r="EN42" s="78">
        <v>0</v>
      </c>
      <c r="EO42" s="78">
        <v>99690</v>
      </c>
      <c r="EP42" s="78">
        <v>0</v>
      </c>
      <c r="EQ42" s="78">
        <v>99690</v>
      </c>
      <c r="ER42" s="78">
        <v>0</v>
      </c>
      <c r="ES42" s="79"/>
      <c r="ET42" s="100">
        <f>SUM(EJ42:EO42)</f>
        <v>1174039</v>
      </c>
      <c r="EU42" s="100">
        <f>EI42+ET42</f>
        <v>1298009</v>
      </c>
      <c r="EV42" s="101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100">
        <v>1298008</v>
      </c>
      <c r="FG42" s="100">
        <v>1298008</v>
      </c>
    </row>
    <row r="43" spans="1:163" ht="20.25" customHeight="1">
      <c r="A43" s="95" t="s">
        <v>124</v>
      </c>
      <c r="B43" s="96">
        <v>32</v>
      </c>
      <c r="C43" s="102"/>
      <c r="D43" s="78">
        <v>86593</v>
      </c>
      <c r="E43" s="78">
        <v>5584</v>
      </c>
      <c r="F43" s="78">
        <v>484</v>
      </c>
      <c r="G43" s="78">
        <v>1416</v>
      </c>
      <c r="H43" s="78">
        <v>220</v>
      </c>
      <c r="I43" s="78">
        <v>177</v>
      </c>
      <c r="J43" s="78">
        <v>110</v>
      </c>
      <c r="K43" s="78">
        <v>235</v>
      </c>
      <c r="L43" s="78">
        <v>595</v>
      </c>
      <c r="M43" s="78">
        <v>7715</v>
      </c>
      <c r="O43" s="78">
        <v>116</v>
      </c>
      <c r="P43" s="78">
        <v>43</v>
      </c>
      <c r="Q43" s="78">
        <v>3596</v>
      </c>
      <c r="R43" s="78">
        <v>7300</v>
      </c>
      <c r="S43" s="78">
        <v>25</v>
      </c>
      <c r="T43" s="78">
        <v>9</v>
      </c>
      <c r="U43" s="78">
        <v>3785</v>
      </c>
      <c r="V43" s="78">
        <v>93</v>
      </c>
      <c r="W43" s="78">
        <v>313</v>
      </c>
      <c r="X43" s="78">
        <v>94</v>
      </c>
      <c r="Z43" s="78">
        <v>38</v>
      </c>
      <c r="AA43" s="78">
        <v>352</v>
      </c>
      <c r="AB43" s="78">
        <v>832</v>
      </c>
      <c r="AC43" s="78">
        <v>0</v>
      </c>
      <c r="AD43" s="78">
        <v>21</v>
      </c>
      <c r="AF43" s="78">
        <v>7898</v>
      </c>
      <c r="AG43" s="78">
        <v>4304</v>
      </c>
      <c r="AI43" s="78">
        <v>92409</v>
      </c>
      <c r="AJ43" s="99">
        <v>4743</v>
      </c>
      <c r="AK43" s="78">
        <v>0</v>
      </c>
      <c r="AL43" s="99">
        <v>7612</v>
      </c>
      <c r="AM43" s="99">
        <v>10</v>
      </c>
      <c r="AN43" s="98"/>
      <c r="AO43" s="78">
        <v>0</v>
      </c>
      <c r="AP43" s="79"/>
      <c r="AQ43" s="78">
        <v>0</v>
      </c>
      <c r="AR43" s="78">
        <v>0</v>
      </c>
      <c r="AS43" s="79"/>
      <c r="AT43" s="78">
        <v>0</v>
      </c>
      <c r="AU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S43" s="78">
        <v>0</v>
      </c>
      <c r="CT43" s="79"/>
      <c r="CU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C43" s="78">
        <v>0</v>
      </c>
      <c r="DD43" s="78">
        <v>0</v>
      </c>
      <c r="DE43" s="79"/>
      <c r="DF43" s="78">
        <v>0</v>
      </c>
      <c r="DG43" s="79"/>
      <c r="DH43" s="78">
        <v>0</v>
      </c>
      <c r="DJ43" s="78">
        <v>0</v>
      </c>
      <c r="DK43" s="78">
        <v>0</v>
      </c>
      <c r="DL43" s="78">
        <v>0</v>
      </c>
      <c r="DM43" s="78">
        <v>0</v>
      </c>
      <c r="DN43" s="79"/>
      <c r="DO43" s="78">
        <v>0</v>
      </c>
      <c r="DQ43" s="78">
        <v>0</v>
      </c>
      <c r="DR43" s="79"/>
      <c r="DS43" s="78">
        <v>0</v>
      </c>
      <c r="DT43" s="79"/>
      <c r="DU43" s="78">
        <v>0</v>
      </c>
      <c r="DV43" s="79"/>
      <c r="DW43" s="78">
        <v>0</v>
      </c>
      <c r="DX43" s="79"/>
      <c r="DY43" s="78">
        <v>0</v>
      </c>
      <c r="EA43" s="78">
        <v>0</v>
      </c>
      <c r="EB43" s="78">
        <v>0</v>
      </c>
      <c r="EC43" s="78">
        <v>0</v>
      </c>
      <c r="ED43" s="78">
        <v>0</v>
      </c>
      <c r="EE43" s="79"/>
      <c r="EF43" s="78">
        <v>0</v>
      </c>
      <c r="EG43" s="78">
        <v>0</v>
      </c>
      <c r="EH43" s="78">
        <v>0</v>
      </c>
      <c r="EI43" s="94">
        <f t="shared" si="2"/>
        <v>236722</v>
      </c>
      <c r="EJ43" s="78">
        <v>0</v>
      </c>
      <c r="EK43" s="78">
        <v>0</v>
      </c>
      <c r="EL43" s="78">
        <v>0</v>
      </c>
      <c r="EM43" s="78">
        <v>283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9"/>
      <c r="ET43" s="100">
        <f>SUM(EJ43:EO43)</f>
        <v>283</v>
      </c>
      <c r="EU43" s="100">
        <f>EI43+ET43</f>
        <v>237005</v>
      </c>
      <c r="EV43" s="101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100">
        <v>237004</v>
      </c>
      <c r="FG43" s="100">
        <v>237004</v>
      </c>
    </row>
    <row r="44" spans="1:163" s="74" customFormat="1" ht="20.25" customHeight="1">
      <c r="A44" s="104"/>
      <c r="B44" s="105">
        <v>6</v>
      </c>
      <c r="C44" s="97">
        <f>SUM(D45:M45)</f>
        <v>0</v>
      </c>
      <c r="D44" s="79"/>
      <c r="E44" s="79"/>
      <c r="F44" s="79"/>
      <c r="G44" s="79"/>
      <c r="H44" s="79"/>
      <c r="I44" s="79"/>
      <c r="J44" s="79"/>
      <c r="N44" s="79">
        <v>0</v>
      </c>
      <c r="Y44" s="92">
        <f>SUM(Z45:AD45)</f>
        <v>0</v>
      </c>
      <c r="AE44" s="92">
        <v>0</v>
      </c>
      <c r="AH44" s="92">
        <f>SUM(AI45:AM45)</f>
        <v>0</v>
      </c>
      <c r="AN44" s="74">
        <v>1588</v>
      </c>
      <c r="AP44" s="92">
        <v>0</v>
      </c>
      <c r="AS44" s="74">
        <f>SUM(AT44:AU46)</f>
        <v>0</v>
      </c>
      <c r="AV44" s="92">
        <f>SUM(AW45:CQ45)</f>
        <v>1</v>
      </c>
      <c r="CR44" s="92">
        <f>SUM(CS45)</f>
        <v>327374</v>
      </c>
      <c r="CT44" s="92">
        <f>SUM(CU45:CU49)</f>
        <v>0</v>
      </c>
      <c r="CV44" s="92">
        <f>SUM(CW45:CW49)</f>
        <v>0</v>
      </c>
      <c r="DB44" s="92">
        <f>SUM(DC45:DC49)</f>
        <v>0</v>
      </c>
      <c r="DE44" s="92">
        <f>SUM(DF45)</f>
        <v>0</v>
      </c>
      <c r="DG44" s="92">
        <f>SUM(DH45)</f>
        <v>0</v>
      </c>
      <c r="DI44" s="92">
        <f>SUM(DJ45:DO45)</f>
        <v>0</v>
      </c>
      <c r="DN44" s="92">
        <f>SUM(DO45)</f>
        <v>0</v>
      </c>
      <c r="DP44" s="92">
        <f>SUM(DQ45)</f>
        <v>0</v>
      </c>
      <c r="DR44" s="92">
        <f>SUM(DS45)</f>
        <v>0</v>
      </c>
      <c r="DT44" s="92">
        <f>SUM(DU45)</f>
        <v>0</v>
      </c>
      <c r="DV44" s="92">
        <f>SUM(DW45)</f>
        <v>0</v>
      </c>
      <c r="DX44" s="92">
        <f>SUM(DY45)</f>
        <v>0</v>
      </c>
      <c r="DZ44" s="92">
        <f>SUM(EA45:ED45)</f>
        <v>0</v>
      </c>
      <c r="EE44" s="92">
        <f>SUM(EF45:EH45)</f>
        <v>0</v>
      </c>
      <c r="EI44" s="94">
        <f t="shared" si="2"/>
        <v>328963</v>
      </c>
      <c r="EJ44" s="107">
        <f t="shared" ref="EJ44:ES44" si="15">SUM(EJ45)</f>
        <v>0</v>
      </c>
      <c r="EK44" s="107">
        <f t="shared" si="15"/>
        <v>0</v>
      </c>
      <c r="EL44" s="107">
        <f t="shared" si="15"/>
        <v>0</v>
      </c>
      <c r="EM44" s="107">
        <f t="shared" si="15"/>
        <v>-7527</v>
      </c>
      <c r="EN44" s="107">
        <f t="shared" si="15"/>
        <v>0</v>
      </c>
      <c r="EO44" s="107">
        <f t="shared" si="15"/>
        <v>0</v>
      </c>
      <c r="EP44" s="107">
        <f t="shared" si="15"/>
        <v>0</v>
      </c>
      <c r="EQ44" s="107">
        <f t="shared" si="15"/>
        <v>0</v>
      </c>
      <c r="ER44" s="107">
        <f t="shared" si="15"/>
        <v>0</v>
      </c>
      <c r="ES44" s="107">
        <f t="shared" si="15"/>
        <v>0</v>
      </c>
      <c r="ET44" s="107">
        <f>SUM(ET45)</f>
        <v>-7527</v>
      </c>
      <c r="EU44" s="107">
        <f t="shared" ref="EU44:FG44" si="16">SUM(EU45)</f>
        <v>321436</v>
      </c>
      <c r="EV44" s="107">
        <f t="shared" si="16"/>
        <v>0</v>
      </c>
      <c r="EW44" s="107">
        <f t="shared" si="16"/>
        <v>0</v>
      </c>
      <c r="EX44" s="107">
        <f t="shared" si="16"/>
        <v>0</v>
      </c>
      <c r="EY44" s="107">
        <f t="shared" si="16"/>
        <v>0</v>
      </c>
      <c r="EZ44" s="107">
        <f t="shared" si="16"/>
        <v>0</v>
      </c>
      <c r="FA44" s="107">
        <f t="shared" si="16"/>
        <v>0</v>
      </c>
      <c r="FB44" s="107">
        <f t="shared" si="16"/>
        <v>0</v>
      </c>
      <c r="FC44" s="107">
        <f t="shared" si="16"/>
        <v>0</v>
      </c>
      <c r="FD44" s="107">
        <f t="shared" si="16"/>
        <v>0</v>
      </c>
      <c r="FE44" s="107">
        <f t="shared" si="16"/>
        <v>0</v>
      </c>
      <c r="FF44" s="107">
        <f t="shared" si="16"/>
        <v>321436</v>
      </c>
      <c r="FG44" s="107">
        <f t="shared" si="16"/>
        <v>321436</v>
      </c>
    </row>
    <row r="45" spans="1:163" ht="20.25" customHeight="1">
      <c r="A45" s="95" t="s">
        <v>125</v>
      </c>
      <c r="B45" s="96">
        <v>33</v>
      </c>
      <c r="C45" s="97"/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F45" s="78">
        <v>0</v>
      </c>
      <c r="AG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79"/>
      <c r="AO45" s="109">
        <v>1588</v>
      </c>
      <c r="AP45" s="110"/>
      <c r="AQ45" s="78">
        <v>0</v>
      </c>
      <c r="AR45" s="78">
        <v>0</v>
      </c>
      <c r="AS45" s="79"/>
      <c r="AT45" s="78">
        <v>0</v>
      </c>
      <c r="AU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0</v>
      </c>
      <c r="BK45" s="78">
        <v>0</v>
      </c>
      <c r="BL45" s="78">
        <v>0</v>
      </c>
      <c r="BM45" s="78">
        <v>0</v>
      </c>
      <c r="BN45" s="78">
        <v>0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1</v>
      </c>
      <c r="CF45" s="78">
        <v>0</v>
      </c>
      <c r="CG45" s="78">
        <v>0</v>
      </c>
      <c r="CH45" s="78">
        <v>0</v>
      </c>
      <c r="CI45" s="78">
        <v>0</v>
      </c>
      <c r="CJ45" s="78">
        <v>0</v>
      </c>
      <c r="CK45" s="78">
        <v>0</v>
      </c>
      <c r="CL45" s="78">
        <v>0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S45" s="78">
        <v>327374</v>
      </c>
      <c r="CT45" s="79"/>
      <c r="CU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0</v>
      </c>
      <c r="DC45" s="78">
        <v>0</v>
      </c>
      <c r="DD45" s="78">
        <v>0</v>
      </c>
      <c r="DE45" s="79"/>
      <c r="DF45" s="78">
        <v>0</v>
      </c>
      <c r="DG45" s="79"/>
      <c r="DH45" s="78">
        <v>0</v>
      </c>
      <c r="DJ45" s="78">
        <v>0</v>
      </c>
      <c r="DK45" s="78">
        <v>0</v>
      </c>
      <c r="DL45" s="78">
        <v>0</v>
      </c>
      <c r="DM45" s="78">
        <v>0</v>
      </c>
      <c r="DN45" s="79"/>
      <c r="DO45" s="78">
        <v>0</v>
      </c>
      <c r="DQ45" s="78">
        <v>0</v>
      </c>
      <c r="DR45" s="79"/>
      <c r="DS45" s="78">
        <v>0</v>
      </c>
      <c r="DT45" s="79"/>
      <c r="DU45" s="78">
        <v>0</v>
      </c>
      <c r="DV45" s="79"/>
      <c r="DW45" s="78">
        <v>0</v>
      </c>
      <c r="DX45" s="79"/>
      <c r="DY45" s="78">
        <v>0</v>
      </c>
      <c r="EA45" s="78">
        <v>0</v>
      </c>
      <c r="EB45" s="78">
        <v>0</v>
      </c>
      <c r="EC45" s="78">
        <v>0</v>
      </c>
      <c r="ED45" s="78">
        <v>0</v>
      </c>
      <c r="EE45" s="79"/>
      <c r="EF45" s="78">
        <v>0</v>
      </c>
      <c r="EG45" s="78">
        <v>0</v>
      </c>
      <c r="EH45" s="78">
        <v>0</v>
      </c>
      <c r="EI45" s="94">
        <f t="shared" si="2"/>
        <v>328963</v>
      </c>
      <c r="EJ45" s="78">
        <v>0</v>
      </c>
      <c r="EK45" s="78">
        <v>0</v>
      </c>
      <c r="EL45" s="78">
        <v>0</v>
      </c>
      <c r="EM45" s="78">
        <v>-7527</v>
      </c>
      <c r="EN45" s="78">
        <v>0</v>
      </c>
      <c r="EO45" s="78">
        <v>0</v>
      </c>
      <c r="EP45" s="78">
        <v>0</v>
      </c>
      <c r="EQ45" s="78">
        <v>0</v>
      </c>
      <c r="ER45" s="78">
        <v>0</v>
      </c>
      <c r="ES45" s="79"/>
      <c r="ET45" s="100">
        <f>SUM(EJ45:EO45)</f>
        <v>-7527</v>
      </c>
      <c r="EU45" s="100">
        <f>EI45+ET45</f>
        <v>321436</v>
      </c>
      <c r="EV45" s="101">
        <v>0</v>
      </c>
      <c r="EW45" s="78">
        <v>0</v>
      </c>
      <c r="EX45" s="78">
        <v>0</v>
      </c>
      <c r="EY45" s="78">
        <v>0</v>
      </c>
      <c r="EZ45" s="78">
        <v>0</v>
      </c>
      <c r="FA45" s="78">
        <v>0</v>
      </c>
      <c r="FB45" s="78">
        <v>0</v>
      </c>
      <c r="FC45" s="78">
        <v>0</v>
      </c>
      <c r="FD45" s="78">
        <v>0</v>
      </c>
      <c r="FE45" s="78">
        <v>0</v>
      </c>
      <c r="FF45" s="100">
        <v>321436</v>
      </c>
      <c r="FG45" s="100">
        <v>321436</v>
      </c>
    </row>
    <row r="46" spans="1:163" s="74" customFormat="1" ht="20.25" customHeight="1">
      <c r="A46" s="104"/>
      <c r="B46" s="105">
        <v>7</v>
      </c>
      <c r="C46" s="97">
        <f>SUM(D47:M47)</f>
        <v>0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>
        <v>0</v>
      </c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92">
        <f>SUM(Z47:AD48)</f>
        <v>0</v>
      </c>
      <c r="Z46" s="79"/>
      <c r="AA46" s="79"/>
      <c r="AB46" s="79"/>
      <c r="AC46" s="79"/>
      <c r="AD46" s="79"/>
      <c r="AE46" s="92">
        <f>SUM(AF47:AG48)</f>
        <v>0</v>
      </c>
      <c r="AF46" s="79"/>
      <c r="AG46" s="79"/>
      <c r="AH46" s="92">
        <v>0</v>
      </c>
      <c r="AI46" s="79"/>
      <c r="AJ46" s="79"/>
      <c r="AK46" s="79"/>
      <c r="AL46" s="79"/>
      <c r="AM46" s="79"/>
      <c r="AN46" s="79">
        <v>0</v>
      </c>
      <c r="AO46" s="110"/>
      <c r="AP46" s="92">
        <v>0</v>
      </c>
      <c r="AQ46" s="79"/>
      <c r="AR46" s="79"/>
      <c r="AS46" s="79">
        <f>SUM(AT47:AU48)</f>
        <v>0</v>
      </c>
      <c r="AT46" s="79"/>
      <c r="AU46" s="79"/>
      <c r="AV46" s="92">
        <f>SUM(AW47:CQ48)</f>
        <v>0</v>
      </c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92">
        <f>SUM(CS47:CS48)</f>
        <v>0</v>
      </c>
      <c r="CS46" s="79"/>
      <c r="CT46" s="92">
        <f>SUM(CU47:CU51)</f>
        <v>0</v>
      </c>
      <c r="CU46" s="79"/>
      <c r="CV46" s="92">
        <f>SUM(CW47:DA48)</f>
        <v>0</v>
      </c>
      <c r="CW46" s="79"/>
      <c r="CX46" s="79"/>
      <c r="CY46" s="79"/>
      <c r="CZ46" s="79"/>
      <c r="DA46" s="79"/>
      <c r="DB46" s="92">
        <f>SUM(DC47:DD48)</f>
        <v>0</v>
      </c>
      <c r="DC46" s="79"/>
      <c r="DD46" s="79"/>
      <c r="DE46" s="79">
        <f>SUM(DF47:DF48)</f>
        <v>0</v>
      </c>
      <c r="DF46" s="79"/>
      <c r="DG46" s="79">
        <f>SUM(DH47:DH48)</f>
        <v>0</v>
      </c>
      <c r="DH46" s="79"/>
      <c r="DI46" s="92">
        <f>SUM(DJ47:DO48)</f>
        <v>0</v>
      </c>
      <c r="DJ46" s="79"/>
      <c r="DK46" s="79"/>
      <c r="DL46" s="79"/>
      <c r="DM46" s="79"/>
      <c r="DN46" s="79">
        <f>SUM(DO47:DO48)</f>
        <v>0</v>
      </c>
      <c r="DO46" s="79"/>
      <c r="DP46" s="92">
        <f>SUM(DQ47:DQ48)</f>
        <v>0</v>
      </c>
      <c r="DQ46" s="79"/>
      <c r="DR46" s="79">
        <f>SUM(DS47:DS48)</f>
        <v>0</v>
      </c>
      <c r="DS46" s="79"/>
      <c r="DT46" s="79">
        <f>SUM(DU47:DU48)</f>
        <v>0</v>
      </c>
      <c r="DU46" s="79"/>
      <c r="DV46" s="79">
        <f>SUM(DW47:DW48)</f>
        <v>0</v>
      </c>
      <c r="DW46" s="79"/>
      <c r="DX46" s="79">
        <f>SUM(DY47:DY48)</f>
        <v>0</v>
      </c>
      <c r="DY46" s="79"/>
      <c r="DZ46" s="92">
        <f>SUM(EA47:ED48)</f>
        <v>0</v>
      </c>
      <c r="EA46" s="79"/>
      <c r="EB46" s="79"/>
      <c r="EC46" s="79"/>
      <c r="ED46" s="79"/>
      <c r="EE46" s="79">
        <f>SUM(EF47:EH48)</f>
        <v>0</v>
      </c>
      <c r="EF46" s="79"/>
      <c r="EG46" s="79"/>
      <c r="EH46" s="79"/>
      <c r="EI46" s="94">
        <f>SUM(C46:EH46)</f>
        <v>0</v>
      </c>
      <c r="EJ46" s="111">
        <f t="shared" ref="EJ46:ES46" si="17">SUM(EJ47:EJ48)</f>
        <v>0</v>
      </c>
      <c r="EK46" s="111">
        <f t="shared" si="17"/>
        <v>0</v>
      </c>
      <c r="EL46" s="111">
        <f t="shared" si="17"/>
        <v>0</v>
      </c>
      <c r="EM46" s="111">
        <f t="shared" si="17"/>
        <v>2246846</v>
      </c>
      <c r="EN46" s="111">
        <f t="shared" si="17"/>
        <v>6001016</v>
      </c>
      <c r="EO46" s="111">
        <f t="shared" si="17"/>
        <v>0</v>
      </c>
      <c r="EP46" s="111">
        <f t="shared" si="17"/>
        <v>0</v>
      </c>
      <c r="EQ46" s="111">
        <f t="shared" si="17"/>
        <v>6001016</v>
      </c>
      <c r="ER46" s="111">
        <f t="shared" si="17"/>
        <v>0</v>
      </c>
      <c r="ES46" s="111">
        <f t="shared" si="17"/>
        <v>0</v>
      </c>
      <c r="ET46" s="111">
        <f>SUM(ET47:ET48)</f>
        <v>8247862</v>
      </c>
      <c r="EU46" s="111">
        <f t="shared" ref="EU46:FG46" si="18">SUM(EU47:EU48)</f>
        <v>8247862</v>
      </c>
      <c r="EV46" s="111">
        <f t="shared" si="18"/>
        <v>0</v>
      </c>
      <c r="EW46" s="111">
        <f t="shared" si="18"/>
        <v>0</v>
      </c>
      <c r="EX46" s="111">
        <f t="shared" si="18"/>
        <v>0</v>
      </c>
      <c r="EY46" s="111">
        <f t="shared" si="18"/>
        <v>0</v>
      </c>
      <c r="EZ46" s="111">
        <f t="shared" si="18"/>
        <v>0</v>
      </c>
      <c r="FA46" s="111">
        <f t="shared" si="18"/>
        <v>0</v>
      </c>
      <c r="FB46" s="111">
        <f t="shared" si="18"/>
        <v>0</v>
      </c>
      <c r="FC46" s="111">
        <f t="shared" si="18"/>
        <v>0</v>
      </c>
      <c r="FD46" s="111">
        <f t="shared" si="18"/>
        <v>0</v>
      </c>
      <c r="FE46" s="111">
        <f t="shared" si="18"/>
        <v>0</v>
      </c>
      <c r="FF46" s="111">
        <f t="shared" si="18"/>
        <v>8247862</v>
      </c>
      <c r="FG46" s="111">
        <f t="shared" si="18"/>
        <v>8247862</v>
      </c>
    </row>
    <row r="47" spans="1:163" ht="20.25" customHeight="1">
      <c r="A47" s="95" t="s">
        <v>126</v>
      </c>
      <c r="B47" s="96">
        <v>34</v>
      </c>
      <c r="C47" s="97"/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22">
        <v>0</v>
      </c>
      <c r="J47" s="78">
        <v>0</v>
      </c>
      <c r="K47" s="78">
        <v>0</v>
      </c>
      <c r="L47" s="78">
        <v>0</v>
      </c>
      <c r="M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F47" s="78">
        <v>0</v>
      </c>
      <c r="AG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9"/>
      <c r="AO47" s="78">
        <v>0</v>
      </c>
      <c r="AP47" s="79"/>
      <c r="AQ47" s="78">
        <v>0</v>
      </c>
      <c r="AR47" s="78">
        <v>0</v>
      </c>
      <c r="AS47" s="79"/>
      <c r="AT47" s="78">
        <v>0</v>
      </c>
      <c r="AU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S47" s="78">
        <v>0</v>
      </c>
      <c r="CT47" s="79"/>
      <c r="CU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C47" s="78">
        <v>0</v>
      </c>
      <c r="DD47" s="78">
        <v>0</v>
      </c>
      <c r="DE47" s="79"/>
      <c r="DF47" s="78">
        <v>0</v>
      </c>
      <c r="DG47" s="79"/>
      <c r="DH47" s="78">
        <v>0</v>
      </c>
      <c r="DJ47" s="78">
        <v>0</v>
      </c>
      <c r="DK47" s="78">
        <v>0</v>
      </c>
      <c r="DL47" s="78">
        <v>0</v>
      </c>
      <c r="DM47" s="78">
        <v>0</v>
      </c>
      <c r="DN47" s="79"/>
      <c r="DO47" s="78">
        <v>0</v>
      </c>
      <c r="DQ47" s="78">
        <v>0</v>
      </c>
      <c r="DR47" s="79"/>
      <c r="DS47" s="78">
        <v>0</v>
      </c>
      <c r="DT47" s="79"/>
      <c r="DU47" s="78">
        <v>0</v>
      </c>
      <c r="DV47" s="79"/>
      <c r="DW47" s="78">
        <v>0</v>
      </c>
      <c r="DX47" s="79"/>
      <c r="DY47" s="78">
        <v>0</v>
      </c>
      <c r="EA47" s="78">
        <v>0</v>
      </c>
      <c r="EB47" s="78">
        <v>0</v>
      </c>
      <c r="EC47" s="78">
        <v>0</v>
      </c>
      <c r="ED47" s="78">
        <v>0</v>
      </c>
      <c r="EE47" s="79"/>
      <c r="EF47" s="78">
        <v>0</v>
      </c>
      <c r="EG47" s="78">
        <v>0</v>
      </c>
      <c r="EH47" s="78">
        <v>0</v>
      </c>
      <c r="EI47" s="94">
        <f t="shared" si="2"/>
        <v>0</v>
      </c>
      <c r="EJ47" s="78">
        <v>0</v>
      </c>
      <c r="EK47" s="78">
        <v>0</v>
      </c>
      <c r="EL47" s="78">
        <v>0</v>
      </c>
      <c r="EM47" s="78">
        <v>2246846</v>
      </c>
      <c r="EN47" s="78">
        <v>6001016</v>
      </c>
      <c r="EO47" s="78">
        <v>0</v>
      </c>
      <c r="EP47" s="78">
        <v>0</v>
      </c>
      <c r="EQ47" s="78">
        <v>6001016</v>
      </c>
      <c r="ER47" s="78">
        <v>0</v>
      </c>
      <c r="ES47" s="79"/>
      <c r="ET47" s="100">
        <f>SUM(EJ47:EO47)</f>
        <v>8247862</v>
      </c>
      <c r="EU47" s="100">
        <f>EI47+ET47</f>
        <v>8247862</v>
      </c>
      <c r="EV47" s="101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100">
        <v>8247862</v>
      </c>
      <c r="FG47" s="100">
        <v>8247862</v>
      </c>
    </row>
    <row r="48" spans="1:163" ht="20.25" customHeight="1">
      <c r="A48" s="95" t="s">
        <v>127</v>
      </c>
      <c r="B48" s="96">
        <v>35</v>
      </c>
      <c r="C48" s="97"/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22">
        <v>0</v>
      </c>
      <c r="J48" s="78">
        <v>0</v>
      </c>
      <c r="K48" s="78">
        <v>0</v>
      </c>
      <c r="L48" s="78">
        <v>0</v>
      </c>
      <c r="M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F48" s="78">
        <v>0</v>
      </c>
      <c r="AG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9"/>
      <c r="AO48" s="78">
        <v>0</v>
      </c>
      <c r="AP48" s="79"/>
      <c r="AQ48" s="78">
        <v>0</v>
      </c>
      <c r="AR48" s="78">
        <v>0</v>
      </c>
      <c r="AS48" s="79"/>
      <c r="AT48" s="78">
        <v>0</v>
      </c>
      <c r="AU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S48" s="78">
        <v>0</v>
      </c>
      <c r="CT48" s="79"/>
      <c r="CU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C48" s="78">
        <v>0</v>
      </c>
      <c r="DD48" s="78">
        <v>0</v>
      </c>
      <c r="DE48" s="79"/>
      <c r="DF48" s="78">
        <v>0</v>
      </c>
      <c r="DG48" s="79"/>
      <c r="DH48" s="78">
        <v>0</v>
      </c>
      <c r="DJ48" s="78">
        <v>0</v>
      </c>
      <c r="DK48" s="78">
        <v>0</v>
      </c>
      <c r="DL48" s="78">
        <v>0</v>
      </c>
      <c r="DM48" s="78">
        <v>0</v>
      </c>
      <c r="DN48" s="79"/>
      <c r="DO48" s="78">
        <v>0</v>
      </c>
      <c r="DQ48" s="78">
        <v>0</v>
      </c>
      <c r="DR48" s="79"/>
      <c r="DS48" s="78">
        <v>0</v>
      </c>
      <c r="DT48" s="79"/>
      <c r="DU48" s="78">
        <v>0</v>
      </c>
      <c r="DV48" s="79"/>
      <c r="DW48" s="78">
        <v>0</v>
      </c>
      <c r="DX48" s="79"/>
      <c r="DY48" s="78">
        <v>0</v>
      </c>
      <c r="EA48" s="78">
        <v>0</v>
      </c>
      <c r="EB48" s="78">
        <v>0</v>
      </c>
      <c r="EC48" s="78">
        <v>0</v>
      </c>
      <c r="ED48" s="78">
        <v>0</v>
      </c>
      <c r="EE48" s="79"/>
      <c r="EF48" s="78">
        <v>0</v>
      </c>
      <c r="EG48" s="78">
        <v>0</v>
      </c>
      <c r="EH48" s="78">
        <v>0</v>
      </c>
      <c r="EI48" s="94">
        <f t="shared" si="2"/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9"/>
      <c r="ET48" s="100">
        <f>SUM(EJ48:EO48)</f>
        <v>0</v>
      </c>
      <c r="EU48" s="100">
        <f>EI48+ET48</f>
        <v>0</v>
      </c>
      <c r="EV48" s="101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100">
        <v>0</v>
      </c>
      <c r="FG48" s="100">
        <v>0</v>
      </c>
    </row>
    <row r="49" spans="1:163" s="74" customFormat="1" ht="20.25" customHeight="1">
      <c r="A49" s="104"/>
      <c r="B49" s="105">
        <v>8</v>
      </c>
      <c r="C49" s="97">
        <f>SUM(D50:M50)</f>
        <v>0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>
        <v>0</v>
      </c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92">
        <f>SUM(Z50:AD51)</f>
        <v>9</v>
      </c>
      <c r="Z49" s="79"/>
      <c r="AA49" s="79"/>
      <c r="AB49" s="79"/>
      <c r="AC49" s="79"/>
      <c r="AD49" s="79"/>
      <c r="AE49" s="92">
        <v>0</v>
      </c>
      <c r="AF49" s="79"/>
      <c r="AG49" s="79"/>
      <c r="AH49" s="92">
        <v>0</v>
      </c>
      <c r="AI49" s="79"/>
      <c r="AJ49" s="79"/>
      <c r="AK49" s="79"/>
      <c r="AL49" s="79"/>
      <c r="AM49" s="79"/>
      <c r="AN49" s="79">
        <v>0</v>
      </c>
      <c r="AO49" s="79"/>
      <c r="AP49" s="92">
        <v>0</v>
      </c>
      <c r="AQ49" s="79"/>
      <c r="AR49" s="79"/>
      <c r="AS49" s="79">
        <f>SUM(AT50:AU51)</f>
        <v>4756</v>
      </c>
      <c r="AT49" s="79"/>
      <c r="AU49" s="79"/>
      <c r="AV49" s="92">
        <f>SUM(AW50:CQ51)</f>
        <v>162280</v>
      </c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92">
        <f>SUM(CS50:CS51)</f>
        <v>0</v>
      </c>
      <c r="CS49" s="79"/>
      <c r="CT49" s="92">
        <f>SUM(CU50:CU54)</f>
        <v>0</v>
      </c>
      <c r="CU49" s="79"/>
      <c r="CV49" s="92">
        <f>SUM(CW50:DA51)</f>
        <v>745317</v>
      </c>
      <c r="CW49" s="79"/>
      <c r="CX49" s="79"/>
      <c r="CY49" s="79"/>
      <c r="CZ49" s="79"/>
      <c r="DA49" s="79"/>
      <c r="DB49" s="92">
        <f>SUM(DC50:DD51)</f>
        <v>2887</v>
      </c>
      <c r="DC49" s="79"/>
      <c r="DD49" s="79"/>
      <c r="DE49" s="79">
        <f>SUM(DF50:DF51)</f>
        <v>5</v>
      </c>
      <c r="DF49" s="79"/>
      <c r="DG49" s="79">
        <f>SUM(DH50:DH51)</f>
        <v>0</v>
      </c>
      <c r="DH49" s="79"/>
      <c r="DI49" s="92">
        <f>SUM(DJ50:DO51)</f>
        <v>0</v>
      </c>
      <c r="DJ49" s="79"/>
      <c r="DK49" s="79"/>
      <c r="DL49" s="79"/>
      <c r="DM49" s="79"/>
      <c r="DN49" s="79">
        <f>SUM(DO50:DO51)</f>
        <v>0</v>
      </c>
      <c r="DO49" s="79"/>
      <c r="DP49" s="92">
        <f>SUM(DQ50:DQ51)</f>
        <v>0</v>
      </c>
      <c r="DQ49" s="79"/>
      <c r="DR49" s="79">
        <f>SUM(DS50:DS51)</f>
        <v>0</v>
      </c>
      <c r="DS49" s="79"/>
      <c r="DT49" s="79">
        <f>SUM(DU50:DU51)</f>
        <v>0</v>
      </c>
      <c r="DU49" s="79"/>
      <c r="DV49" s="79">
        <f>SUM(DW50:DW51)</f>
        <v>0</v>
      </c>
      <c r="DW49" s="79"/>
      <c r="DX49" s="79">
        <f>SUM(DY50:DY51)</f>
        <v>0</v>
      </c>
      <c r="DY49" s="79"/>
      <c r="DZ49" s="92">
        <f>SUM(EA50:ED51)</f>
        <v>11</v>
      </c>
      <c r="EA49" s="79"/>
      <c r="EB49" s="79"/>
      <c r="EC49" s="79"/>
      <c r="ED49" s="79"/>
      <c r="EE49" s="79">
        <f>SUM(EF50:EH51)</f>
        <v>0</v>
      </c>
      <c r="EF49" s="79"/>
      <c r="EG49" s="79"/>
      <c r="EH49" s="79"/>
      <c r="EI49" s="94">
        <f t="shared" si="2"/>
        <v>915265</v>
      </c>
      <c r="EJ49" s="111">
        <f t="shared" ref="EJ49:ES49" si="19">SUM(EJ50:EJ51)</f>
        <v>45744</v>
      </c>
      <c r="EK49" s="111">
        <f t="shared" si="19"/>
        <v>0</v>
      </c>
      <c r="EL49" s="111">
        <f t="shared" si="19"/>
        <v>0</v>
      </c>
      <c r="EM49" s="111">
        <f t="shared" si="19"/>
        <v>-11631</v>
      </c>
      <c r="EN49" s="111">
        <f t="shared" si="19"/>
        <v>0</v>
      </c>
      <c r="EO49" s="111">
        <f t="shared" si="19"/>
        <v>975</v>
      </c>
      <c r="EP49" s="111">
        <f t="shared" si="19"/>
        <v>0</v>
      </c>
      <c r="EQ49" s="111">
        <f t="shared" si="19"/>
        <v>975</v>
      </c>
      <c r="ER49" s="111">
        <f t="shared" si="19"/>
        <v>0</v>
      </c>
      <c r="ES49" s="111">
        <f t="shared" si="19"/>
        <v>0</v>
      </c>
      <c r="ET49" s="111">
        <f>SUM(ET50:ET51)</f>
        <v>35088</v>
      </c>
      <c r="EU49" s="111">
        <f t="shared" ref="EU49:FG49" si="20">SUM(EU50:EU51)</f>
        <v>950353</v>
      </c>
      <c r="EV49" s="111">
        <f t="shared" si="20"/>
        <v>0</v>
      </c>
      <c r="EW49" s="111">
        <f t="shared" si="20"/>
        <v>0</v>
      </c>
      <c r="EX49" s="111">
        <f t="shared" si="20"/>
        <v>0</v>
      </c>
      <c r="EY49" s="111">
        <f t="shared" si="20"/>
        <v>0</v>
      </c>
      <c r="EZ49" s="111">
        <f t="shared" si="20"/>
        <v>0</v>
      </c>
      <c r="FA49" s="111">
        <f t="shared" si="20"/>
        <v>0</v>
      </c>
      <c r="FB49" s="111">
        <f t="shared" si="20"/>
        <v>0</v>
      </c>
      <c r="FC49" s="111">
        <f t="shared" si="20"/>
        <v>0</v>
      </c>
      <c r="FD49" s="111">
        <f t="shared" si="20"/>
        <v>0</v>
      </c>
      <c r="FE49" s="111">
        <f t="shared" si="20"/>
        <v>0</v>
      </c>
      <c r="FF49" s="111">
        <f t="shared" si="20"/>
        <v>950352</v>
      </c>
      <c r="FG49" s="111">
        <f t="shared" si="20"/>
        <v>950352</v>
      </c>
    </row>
    <row r="50" spans="1:163" ht="20.25" customHeight="1">
      <c r="A50" s="95" t="s">
        <v>128</v>
      </c>
      <c r="B50" s="96">
        <v>36</v>
      </c>
      <c r="C50" s="97"/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22">
        <v>0</v>
      </c>
      <c r="J50" s="78">
        <v>0</v>
      </c>
      <c r="K50" s="78">
        <v>0</v>
      </c>
      <c r="L50" s="78">
        <v>0</v>
      </c>
      <c r="M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Z50" s="78">
        <v>1</v>
      </c>
      <c r="AA50" s="78">
        <v>8</v>
      </c>
      <c r="AB50" s="78">
        <v>0</v>
      </c>
      <c r="AC50" s="78">
        <v>0</v>
      </c>
      <c r="AD50" s="78">
        <v>0</v>
      </c>
      <c r="AF50" s="78">
        <v>0</v>
      </c>
      <c r="AG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9"/>
      <c r="AO50" s="78">
        <v>0</v>
      </c>
      <c r="AP50" s="79"/>
      <c r="AQ50" s="78">
        <v>0</v>
      </c>
      <c r="AR50" s="78">
        <v>0</v>
      </c>
      <c r="AS50" s="79"/>
      <c r="AT50" s="78">
        <v>0</v>
      </c>
      <c r="AU50" s="78">
        <v>0</v>
      </c>
      <c r="AW50" s="78">
        <v>1</v>
      </c>
      <c r="AX50" s="78">
        <v>0</v>
      </c>
      <c r="AY50" s="78">
        <v>0</v>
      </c>
      <c r="AZ50" s="78">
        <v>1918</v>
      </c>
      <c r="BA50" s="78">
        <v>128</v>
      </c>
      <c r="BB50" s="78">
        <v>0</v>
      </c>
      <c r="BC50" s="78">
        <v>0</v>
      </c>
      <c r="BD50" s="78">
        <v>0</v>
      </c>
      <c r="BE50" s="78">
        <v>256</v>
      </c>
      <c r="BF50" s="78">
        <v>524</v>
      </c>
      <c r="BG50" s="78">
        <v>85</v>
      </c>
      <c r="BH50" s="78">
        <v>0</v>
      </c>
      <c r="BI50" s="78">
        <v>0</v>
      </c>
      <c r="BJ50" s="78">
        <v>495</v>
      </c>
      <c r="BK50" s="78">
        <v>2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14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S50" s="78">
        <v>0</v>
      </c>
      <c r="CT50" s="79"/>
      <c r="CU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C50" s="78">
        <v>2887</v>
      </c>
      <c r="DD50" s="78">
        <v>0</v>
      </c>
      <c r="DE50" s="79"/>
      <c r="DF50" s="78">
        <v>5</v>
      </c>
      <c r="DG50" s="79"/>
      <c r="DH50" s="78">
        <v>0</v>
      </c>
      <c r="DJ50" s="78">
        <v>0</v>
      </c>
      <c r="DK50" s="78">
        <v>0</v>
      </c>
      <c r="DL50" s="78">
        <v>0</v>
      </c>
      <c r="DM50" s="78">
        <v>0</v>
      </c>
      <c r="DN50" s="79"/>
      <c r="DO50" s="78">
        <v>0</v>
      </c>
      <c r="DQ50" s="78">
        <v>0</v>
      </c>
      <c r="DR50" s="79"/>
      <c r="DS50" s="78">
        <v>0</v>
      </c>
      <c r="DT50" s="79"/>
      <c r="DU50" s="78">
        <v>0</v>
      </c>
      <c r="DV50" s="79"/>
      <c r="DW50" s="78">
        <v>0</v>
      </c>
      <c r="DX50" s="79"/>
      <c r="DY50" s="78">
        <v>0</v>
      </c>
      <c r="EA50" s="78">
        <v>11</v>
      </c>
      <c r="EB50" s="78">
        <v>0</v>
      </c>
      <c r="EC50" s="78">
        <v>0</v>
      </c>
      <c r="ED50" s="78">
        <v>0</v>
      </c>
      <c r="EE50" s="79"/>
      <c r="EF50" s="78">
        <v>0</v>
      </c>
      <c r="EG50" s="78">
        <v>0</v>
      </c>
      <c r="EH50" s="78">
        <v>0</v>
      </c>
      <c r="EI50" s="94">
        <f t="shared" si="2"/>
        <v>6335</v>
      </c>
      <c r="EJ50" s="78">
        <v>45744</v>
      </c>
      <c r="EK50" s="78">
        <v>0</v>
      </c>
      <c r="EL50" s="78">
        <v>0</v>
      </c>
      <c r="EM50" s="78">
        <v>520</v>
      </c>
      <c r="EN50" s="78">
        <v>0</v>
      </c>
      <c r="EO50" s="78">
        <v>866</v>
      </c>
      <c r="EP50" s="78">
        <v>0</v>
      </c>
      <c r="EQ50" s="78">
        <v>866</v>
      </c>
      <c r="ER50" s="78">
        <v>0</v>
      </c>
      <c r="ES50" s="79"/>
      <c r="ET50" s="100">
        <f>SUM(EJ50:EO50)</f>
        <v>47130</v>
      </c>
      <c r="EU50" s="100">
        <f>EI50+ET50</f>
        <v>53465</v>
      </c>
      <c r="EV50" s="101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100">
        <v>53464</v>
      </c>
      <c r="FG50" s="100">
        <v>53464</v>
      </c>
    </row>
    <row r="51" spans="1:163" ht="20.25" customHeight="1">
      <c r="A51" s="95" t="s">
        <v>129</v>
      </c>
      <c r="B51" s="96">
        <v>37</v>
      </c>
      <c r="C51" s="102"/>
      <c r="D51" s="78">
        <v>0</v>
      </c>
      <c r="E51" s="78">
        <v>0</v>
      </c>
      <c r="F51" s="78">
        <v>0</v>
      </c>
      <c r="G51" s="78">
        <v>0</v>
      </c>
      <c r="H51" s="78">
        <v>0</v>
      </c>
      <c r="I51" s="22">
        <v>0</v>
      </c>
      <c r="J51" s="22">
        <v>0</v>
      </c>
      <c r="K51" s="78">
        <v>0</v>
      </c>
      <c r="L51" s="78">
        <v>0</v>
      </c>
      <c r="M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F51" s="78">
        <v>0</v>
      </c>
      <c r="AG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9"/>
      <c r="AO51" s="78">
        <v>0</v>
      </c>
      <c r="AP51" s="79"/>
      <c r="AQ51" s="78">
        <v>0</v>
      </c>
      <c r="AR51" s="78">
        <v>0</v>
      </c>
      <c r="AS51" s="79"/>
      <c r="AT51" s="78">
        <v>0</v>
      </c>
      <c r="AU51" s="78">
        <v>4756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1352</v>
      </c>
      <c r="CA51" s="78">
        <v>4</v>
      </c>
      <c r="CB51" s="78">
        <v>0</v>
      </c>
      <c r="CC51" s="78">
        <v>0</v>
      </c>
      <c r="CD51" s="78">
        <v>0</v>
      </c>
      <c r="CE51" s="78">
        <v>0</v>
      </c>
      <c r="CF51" s="78">
        <v>824</v>
      </c>
      <c r="CG51" s="78">
        <v>152627</v>
      </c>
      <c r="CH51" s="78">
        <v>0</v>
      </c>
      <c r="CI51" s="78">
        <v>0</v>
      </c>
      <c r="CJ51" s="78">
        <v>3723</v>
      </c>
      <c r="CK51" s="78">
        <v>0</v>
      </c>
      <c r="CL51" s="78">
        <v>0</v>
      </c>
      <c r="CM51" s="78">
        <v>45</v>
      </c>
      <c r="CN51" s="78">
        <v>0</v>
      </c>
      <c r="CO51" s="78">
        <v>0</v>
      </c>
      <c r="CP51" s="78">
        <v>0</v>
      </c>
      <c r="CQ51" s="78">
        <v>282</v>
      </c>
      <c r="CS51" s="78">
        <v>0</v>
      </c>
      <c r="CT51" s="79"/>
      <c r="CU51" s="78">
        <v>0</v>
      </c>
      <c r="CW51" s="78">
        <v>114243</v>
      </c>
      <c r="CX51" s="78">
        <v>6290</v>
      </c>
      <c r="CY51" s="78">
        <v>550376</v>
      </c>
      <c r="CZ51" s="78">
        <v>1795</v>
      </c>
      <c r="DA51" s="78">
        <v>72613</v>
      </c>
      <c r="DC51" s="78">
        <v>0</v>
      </c>
      <c r="DD51" s="78">
        <v>0</v>
      </c>
      <c r="DE51" s="79"/>
      <c r="DF51" s="78">
        <v>0</v>
      </c>
      <c r="DG51" s="79"/>
      <c r="DH51" s="78">
        <v>0</v>
      </c>
      <c r="DJ51" s="78">
        <v>0</v>
      </c>
      <c r="DK51" s="78">
        <v>0</v>
      </c>
      <c r="DL51" s="78">
        <v>0</v>
      </c>
      <c r="DM51" s="78">
        <v>0</v>
      </c>
      <c r="DN51" s="79"/>
      <c r="DO51" s="78">
        <v>0</v>
      </c>
      <c r="DQ51" s="78">
        <v>0</v>
      </c>
      <c r="DR51" s="79"/>
      <c r="DS51" s="78">
        <v>0</v>
      </c>
      <c r="DT51" s="79"/>
      <c r="DU51" s="78">
        <v>0</v>
      </c>
      <c r="DV51" s="79"/>
      <c r="DW51" s="78">
        <v>0</v>
      </c>
      <c r="DX51" s="79"/>
      <c r="DY51" s="78">
        <v>0</v>
      </c>
      <c r="EA51" s="78">
        <v>0</v>
      </c>
      <c r="EB51" s="78">
        <v>0</v>
      </c>
      <c r="EC51" s="78">
        <v>0</v>
      </c>
      <c r="ED51" s="78">
        <v>0</v>
      </c>
      <c r="EE51" s="79"/>
      <c r="EF51" s="78">
        <v>0</v>
      </c>
      <c r="EG51" s="78">
        <v>0</v>
      </c>
      <c r="EH51" s="78">
        <v>0</v>
      </c>
      <c r="EI51" s="94">
        <f>SUM(C51:EH51)</f>
        <v>908930</v>
      </c>
      <c r="EJ51" s="78">
        <v>0</v>
      </c>
      <c r="EK51" s="78">
        <v>0</v>
      </c>
      <c r="EL51" s="78">
        <v>0</v>
      </c>
      <c r="EM51" s="78">
        <v>-12151</v>
      </c>
      <c r="EN51" s="78">
        <v>0</v>
      </c>
      <c r="EO51" s="78">
        <v>109</v>
      </c>
      <c r="EP51" s="78">
        <v>0</v>
      </c>
      <c r="EQ51" s="78">
        <v>109</v>
      </c>
      <c r="ER51" s="78">
        <v>0</v>
      </c>
      <c r="ES51" s="79"/>
      <c r="ET51" s="100">
        <f>SUM(EJ51:EO51)</f>
        <v>-12042</v>
      </c>
      <c r="EU51" s="100">
        <f>EI51+ET51</f>
        <v>896888</v>
      </c>
      <c r="EV51" s="101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100">
        <v>896888</v>
      </c>
      <c r="FG51" s="100">
        <v>896888</v>
      </c>
    </row>
    <row r="52" spans="1:163" s="74" customFormat="1" ht="20.25" customHeight="1">
      <c r="A52" s="104"/>
      <c r="B52" s="105">
        <v>9</v>
      </c>
      <c r="C52" s="97">
        <f>SUM(D53:M99)</f>
        <v>17901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N52" s="92">
        <f>SUM(O53:X99)</f>
        <v>23543</v>
      </c>
      <c r="Y52" s="92">
        <f>SUM(Z53:AD99)</f>
        <v>147472</v>
      </c>
      <c r="AE52" s="74">
        <f>SUM(AF53:AG99)</f>
        <v>6891</v>
      </c>
      <c r="AH52" s="74">
        <f>SUM(AI53:AM99)</f>
        <v>91582</v>
      </c>
      <c r="AN52" s="92">
        <f>SUM(AO53:AO99)</f>
        <v>455</v>
      </c>
      <c r="AP52" s="92">
        <f>SUM(AQ53:AR99)</f>
        <v>15870</v>
      </c>
      <c r="AS52" s="92">
        <f>SUM(AT53:AU99)</f>
        <v>6077</v>
      </c>
      <c r="AV52" s="92">
        <f>SUM(AW53:CQ99)</f>
        <v>5169186</v>
      </c>
      <c r="CR52" s="92">
        <f>SUM(CS53:CS99)</f>
        <v>8680</v>
      </c>
      <c r="CT52" s="92">
        <f>SUM(CU53:CU99)</f>
        <v>2576</v>
      </c>
      <c r="CV52" s="92">
        <f>SUM(CW53:DA99)</f>
        <v>6333727</v>
      </c>
      <c r="DB52" s="92">
        <f>SUM(DC53:DD99)</f>
        <v>262060</v>
      </c>
      <c r="DE52" s="92">
        <f>SUM(DF53:DF99)</f>
        <v>866463</v>
      </c>
      <c r="DG52" s="92">
        <f>SUM(DH53:DH99)</f>
        <v>73271</v>
      </c>
      <c r="DI52" s="92">
        <f>SUM(DJ53:DM99)</f>
        <v>194903</v>
      </c>
      <c r="DN52" s="92">
        <f>SUM(DO53:DO99)</f>
        <v>44117</v>
      </c>
      <c r="DP52" s="92">
        <f>SUM(DQ53:DQ99)</f>
        <v>6346</v>
      </c>
      <c r="DR52" s="92">
        <f>SUM(DS53:DS99)</f>
        <v>20264</v>
      </c>
      <c r="DT52" s="92">
        <f>SUM(DU53:DU99)</f>
        <v>353</v>
      </c>
      <c r="DV52" s="92">
        <f>SUM(DW53:DW99)</f>
        <v>614</v>
      </c>
      <c r="DX52" s="92">
        <f>SUM(DY53:DY99)</f>
        <v>4756</v>
      </c>
      <c r="DZ52" s="92">
        <f>SUM(EA53:ED99)</f>
        <v>862803</v>
      </c>
      <c r="EE52" s="92">
        <f>SUM(EF53:EH99)</f>
        <v>9666</v>
      </c>
      <c r="EI52" s="94">
        <f>SUM(C52:EH52)</f>
        <v>14169576</v>
      </c>
      <c r="EJ52" s="107">
        <f t="shared" ref="EJ52:ES52" si="21">SUM(EJ53:EJ99)</f>
        <v>12759684</v>
      </c>
      <c r="EK52" s="107">
        <f t="shared" si="21"/>
        <v>0</v>
      </c>
      <c r="EL52" s="107">
        <f t="shared" si="21"/>
        <v>815780</v>
      </c>
      <c r="EM52" s="107">
        <f t="shared" si="21"/>
        <v>58930</v>
      </c>
      <c r="EN52" s="107">
        <f t="shared" si="21"/>
        <v>3225423</v>
      </c>
      <c r="EO52" s="107">
        <f t="shared" si="21"/>
        <v>16669004</v>
      </c>
      <c r="EP52" s="107">
        <f t="shared" si="21"/>
        <v>0</v>
      </c>
      <c r="EQ52" s="107">
        <f t="shared" si="21"/>
        <v>19894429</v>
      </c>
      <c r="ER52" s="107">
        <f t="shared" si="21"/>
        <v>0</v>
      </c>
      <c r="ES52" s="107">
        <f t="shared" si="21"/>
        <v>0</v>
      </c>
      <c r="ET52" s="107">
        <f>SUM(ET53:ET99)</f>
        <v>33528821</v>
      </c>
      <c r="EU52" s="107">
        <f t="shared" ref="EU52:FG52" si="22">SUM(EU53:EU99)</f>
        <v>47698397</v>
      </c>
      <c r="EV52" s="107">
        <f t="shared" si="22"/>
        <v>0</v>
      </c>
      <c r="EW52" s="107">
        <f t="shared" si="22"/>
        <v>0</v>
      </c>
      <c r="EX52" s="107">
        <f t="shared" si="22"/>
        <v>0</v>
      </c>
      <c r="EY52" s="107">
        <f t="shared" si="22"/>
        <v>0</v>
      </c>
      <c r="EZ52" s="107">
        <f t="shared" si="22"/>
        <v>0</v>
      </c>
      <c r="FA52" s="107">
        <f t="shared" si="22"/>
        <v>0</v>
      </c>
      <c r="FB52" s="107">
        <f t="shared" si="22"/>
        <v>0</v>
      </c>
      <c r="FC52" s="107">
        <f t="shared" si="22"/>
        <v>0</v>
      </c>
      <c r="FD52" s="107">
        <f t="shared" si="22"/>
        <v>0</v>
      </c>
      <c r="FE52" s="107">
        <f t="shared" si="22"/>
        <v>0</v>
      </c>
      <c r="FF52" s="107">
        <f t="shared" si="22"/>
        <v>48177415</v>
      </c>
      <c r="FG52" s="107">
        <f t="shared" si="22"/>
        <v>48177415</v>
      </c>
    </row>
    <row r="53" spans="1:163" ht="20.25" customHeight="1">
      <c r="A53" s="95" t="s">
        <v>130</v>
      </c>
      <c r="B53" s="96">
        <v>38</v>
      </c>
      <c r="C53" s="97"/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22">
        <v>0</v>
      </c>
      <c r="J53" s="22">
        <v>0</v>
      </c>
      <c r="K53" s="78">
        <v>0</v>
      </c>
      <c r="L53" s="78">
        <v>0</v>
      </c>
      <c r="M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J53" s="78">
        <v>0</v>
      </c>
      <c r="AK53" s="78">
        <v>0</v>
      </c>
      <c r="AL53" s="78">
        <v>0</v>
      </c>
      <c r="AM53" s="78">
        <v>0</v>
      </c>
      <c r="AN53" s="79"/>
      <c r="AO53" s="78">
        <v>0</v>
      </c>
      <c r="AP53" s="79"/>
      <c r="AQ53" s="78">
        <v>0</v>
      </c>
      <c r="AR53" s="78">
        <v>0</v>
      </c>
      <c r="AS53" s="79"/>
      <c r="AT53" s="78">
        <v>0</v>
      </c>
      <c r="AU53" s="78">
        <v>0</v>
      </c>
      <c r="AW53" s="78">
        <v>7677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247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12038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S53" s="78">
        <v>0</v>
      </c>
      <c r="CT53" s="79"/>
      <c r="CU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C53" s="78">
        <v>0</v>
      </c>
      <c r="DD53" s="78">
        <v>0</v>
      </c>
      <c r="DE53" s="79"/>
      <c r="DF53" s="78">
        <v>61061</v>
      </c>
      <c r="DG53" s="79"/>
      <c r="DH53" s="78">
        <v>15452</v>
      </c>
      <c r="DJ53" s="78">
        <v>0</v>
      </c>
      <c r="DK53" s="78">
        <v>58043</v>
      </c>
      <c r="DL53" s="78">
        <v>0</v>
      </c>
      <c r="DM53" s="78">
        <v>0</v>
      </c>
      <c r="DN53" s="79"/>
      <c r="DO53" s="78">
        <v>0</v>
      </c>
      <c r="DQ53" s="78">
        <v>0</v>
      </c>
      <c r="DR53" s="79"/>
      <c r="DS53" s="78">
        <v>0</v>
      </c>
      <c r="DT53" s="79"/>
      <c r="DU53" s="78">
        <v>0</v>
      </c>
      <c r="DV53" s="79"/>
      <c r="DW53" s="78">
        <v>0</v>
      </c>
      <c r="DX53" s="79"/>
      <c r="DY53" s="78">
        <v>0</v>
      </c>
      <c r="EA53" s="78">
        <v>98821</v>
      </c>
      <c r="EB53" s="78">
        <v>0</v>
      </c>
      <c r="EC53" s="78">
        <v>7875</v>
      </c>
      <c r="ED53" s="78">
        <v>0</v>
      </c>
      <c r="EE53" s="79"/>
      <c r="EF53" s="78">
        <v>0</v>
      </c>
      <c r="EG53" s="78">
        <v>0</v>
      </c>
      <c r="EH53" s="78">
        <v>0</v>
      </c>
      <c r="EI53" s="94">
        <f t="shared" si="2"/>
        <v>261214</v>
      </c>
      <c r="EJ53" s="78">
        <v>760467</v>
      </c>
      <c r="EK53" s="78">
        <v>0</v>
      </c>
      <c r="EL53" s="78">
        <v>0</v>
      </c>
      <c r="EM53" s="78">
        <v>1028</v>
      </c>
      <c r="EN53" s="78">
        <v>282</v>
      </c>
      <c r="EO53" s="78">
        <v>0</v>
      </c>
      <c r="EP53" s="78">
        <v>0</v>
      </c>
      <c r="EQ53" s="78">
        <v>282</v>
      </c>
      <c r="ER53" s="78">
        <v>0</v>
      </c>
      <c r="ES53" s="79"/>
      <c r="ET53" s="100">
        <f t="shared" ref="ET53:ET98" si="23">SUM(EJ53:EO53)</f>
        <v>761777</v>
      </c>
      <c r="EU53" s="100">
        <f t="shared" ref="EU53:EU99" si="24">EI53+ET53</f>
        <v>1022991</v>
      </c>
      <c r="EV53" s="101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100">
        <v>1022992</v>
      </c>
      <c r="FG53" s="100">
        <v>1022992</v>
      </c>
    </row>
    <row r="54" spans="1:163" ht="20.25" customHeight="1">
      <c r="A54" s="95" t="s">
        <v>131</v>
      </c>
      <c r="B54" s="96">
        <v>39</v>
      </c>
      <c r="C54" s="102"/>
      <c r="D54" s="78">
        <v>0</v>
      </c>
      <c r="E54" s="78">
        <v>0</v>
      </c>
      <c r="F54" s="78">
        <v>0</v>
      </c>
      <c r="G54" s="78">
        <v>0</v>
      </c>
      <c r="H54" s="78">
        <v>0</v>
      </c>
      <c r="I54" s="22">
        <v>0</v>
      </c>
      <c r="J54" s="22">
        <v>0</v>
      </c>
      <c r="K54" s="78">
        <v>0</v>
      </c>
      <c r="L54" s="78">
        <v>0</v>
      </c>
      <c r="M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F54" s="78">
        <v>0</v>
      </c>
      <c r="AG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9"/>
      <c r="AO54" s="78">
        <v>0</v>
      </c>
      <c r="AP54" s="79"/>
      <c r="AQ54" s="78">
        <v>0</v>
      </c>
      <c r="AR54" s="78">
        <v>0</v>
      </c>
      <c r="AS54" s="79"/>
      <c r="AT54" s="78">
        <v>0</v>
      </c>
      <c r="AU54" s="78">
        <v>0</v>
      </c>
      <c r="AW54" s="78">
        <v>662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91</v>
      </c>
      <c r="BF54" s="78">
        <v>0</v>
      </c>
      <c r="BG54" s="78">
        <v>0</v>
      </c>
      <c r="BH54" s="78">
        <v>0</v>
      </c>
      <c r="BI54" s="78">
        <v>0</v>
      </c>
      <c r="BJ54" s="78">
        <v>5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79</v>
      </c>
      <c r="CS54" s="78">
        <v>0</v>
      </c>
      <c r="CT54" s="79"/>
      <c r="CU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C54" s="78">
        <v>0</v>
      </c>
      <c r="DD54" s="78">
        <v>0</v>
      </c>
      <c r="DE54" s="79"/>
      <c r="DF54" s="78">
        <v>8441</v>
      </c>
      <c r="DG54" s="79"/>
      <c r="DH54" s="78">
        <v>287</v>
      </c>
      <c r="DJ54" s="78">
        <v>0</v>
      </c>
      <c r="DK54" s="78">
        <v>450</v>
      </c>
      <c r="DL54" s="78">
        <v>0</v>
      </c>
      <c r="DM54" s="78">
        <v>0</v>
      </c>
      <c r="DN54" s="79"/>
      <c r="DO54" s="78">
        <v>0</v>
      </c>
      <c r="DQ54" s="78">
        <v>0</v>
      </c>
      <c r="DR54" s="79"/>
      <c r="DS54" s="78">
        <v>0</v>
      </c>
      <c r="DT54" s="79"/>
      <c r="DU54" s="78">
        <v>0</v>
      </c>
      <c r="DV54" s="79"/>
      <c r="DW54" s="78">
        <v>0</v>
      </c>
      <c r="DX54" s="79"/>
      <c r="DY54" s="78">
        <v>0</v>
      </c>
      <c r="EA54" s="78">
        <v>17783</v>
      </c>
      <c r="EB54" s="78">
        <v>0</v>
      </c>
      <c r="EC54" s="78">
        <v>1462</v>
      </c>
      <c r="ED54" s="78">
        <v>24</v>
      </c>
      <c r="EE54" s="79"/>
      <c r="EF54" s="78">
        <v>647</v>
      </c>
      <c r="EG54" s="78">
        <v>0</v>
      </c>
      <c r="EH54" s="78">
        <v>0</v>
      </c>
      <c r="EI54" s="94">
        <f t="shared" si="2"/>
        <v>29931</v>
      </c>
      <c r="EJ54" s="78">
        <v>13384</v>
      </c>
      <c r="EK54" s="78">
        <v>0</v>
      </c>
      <c r="EL54" s="78">
        <v>0</v>
      </c>
      <c r="EM54" s="78">
        <v>55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9"/>
      <c r="ET54" s="100">
        <f t="shared" si="23"/>
        <v>13439</v>
      </c>
      <c r="EU54" s="100">
        <f t="shared" si="24"/>
        <v>43370</v>
      </c>
      <c r="EV54" s="101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100">
        <v>43371</v>
      </c>
      <c r="FG54" s="100">
        <v>43371</v>
      </c>
    </row>
    <row r="55" spans="1:163" ht="20.25" customHeight="1">
      <c r="A55" s="95" t="s">
        <v>132</v>
      </c>
      <c r="B55" s="96">
        <v>40</v>
      </c>
      <c r="C55" s="102"/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22">
        <v>0</v>
      </c>
      <c r="J55" s="22">
        <v>0</v>
      </c>
      <c r="K55" s="78">
        <v>0</v>
      </c>
      <c r="L55" s="78">
        <v>0</v>
      </c>
      <c r="M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F55" s="78">
        <v>0</v>
      </c>
      <c r="AG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9"/>
      <c r="AO55" s="78">
        <v>0</v>
      </c>
      <c r="AP55" s="79"/>
      <c r="AQ55" s="78">
        <v>0</v>
      </c>
      <c r="AR55" s="78">
        <v>0</v>
      </c>
      <c r="AS55" s="79"/>
      <c r="AT55" s="78">
        <v>0</v>
      </c>
      <c r="AU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S55" s="78">
        <v>0</v>
      </c>
      <c r="CT55" s="79"/>
      <c r="CU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C55" s="78">
        <v>0</v>
      </c>
      <c r="DD55" s="78">
        <v>0</v>
      </c>
      <c r="DE55" s="79"/>
      <c r="DF55" s="78">
        <v>3</v>
      </c>
      <c r="DG55" s="79"/>
      <c r="DH55" s="78">
        <v>2</v>
      </c>
      <c r="DJ55" s="78">
        <v>0</v>
      </c>
      <c r="DK55" s="78">
        <v>5</v>
      </c>
      <c r="DL55" s="78">
        <v>0</v>
      </c>
      <c r="DM55" s="78">
        <v>0</v>
      </c>
      <c r="DN55" s="79"/>
      <c r="DO55" s="78">
        <v>0</v>
      </c>
      <c r="DQ55" s="78">
        <v>0</v>
      </c>
      <c r="DR55" s="79"/>
      <c r="DS55" s="78">
        <v>0</v>
      </c>
      <c r="DT55" s="79"/>
      <c r="DU55" s="78">
        <v>0</v>
      </c>
      <c r="DV55" s="79"/>
      <c r="DW55" s="78">
        <v>0</v>
      </c>
      <c r="DX55" s="79"/>
      <c r="DY55" s="78">
        <v>0</v>
      </c>
      <c r="EA55" s="78">
        <v>10</v>
      </c>
      <c r="EB55" s="78">
        <v>0</v>
      </c>
      <c r="EC55" s="78">
        <v>0</v>
      </c>
      <c r="ED55" s="78">
        <v>0</v>
      </c>
      <c r="EE55" s="79"/>
      <c r="EF55" s="78">
        <v>0</v>
      </c>
      <c r="EG55" s="78">
        <v>0</v>
      </c>
      <c r="EH55" s="78">
        <v>0</v>
      </c>
      <c r="EI55" s="94">
        <f t="shared" si="2"/>
        <v>20</v>
      </c>
      <c r="EJ55" s="78">
        <v>1164</v>
      </c>
      <c r="EK55" s="78">
        <v>0</v>
      </c>
      <c r="EL55" s="78">
        <v>0</v>
      </c>
      <c r="EM55" s="78">
        <v>481</v>
      </c>
      <c r="EN55" s="78">
        <v>1530</v>
      </c>
      <c r="EO55" s="78">
        <v>0</v>
      </c>
      <c r="EP55" s="78">
        <v>0</v>
      </c>
      <c r="EQ55" s="78">
        <v>1530</v>
      </c>
      <c r="ER55" s="78">
        <v>0</v>
      </c>
      <c r="ES55" s="79"/>
      <c r="ET55" s="100">
        <f t="shared" si="23"/>
        <v>3175</v>
      </c>
      <c r="EU55" s="100">
        <f t="shared" si="24"/>
        <v>3195</v>
      </c>
      <c r="EV55" s="101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100">
        <v>3197</v>
      </c>
      <c r="FG55" s="100">
        <v>3197</v>
      </c>
    </row>
    <row r="56" spans="1:163" ht="20.25" customHeight="1">
      <c r="A56" s="95" t="s">
        <v>133</v>
      </c>
      <c r="B56" s="96">
        <v>41</v>
      </c>
      <c r="C56" s="102"/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22">
        <v>0</v>
      </c>
      <c r="J56" s="22">
        <v>0</v>
      </c>
      <c r="K56" s="78">
        <v>0</v>
      </c>
      <c r="L56" s="78">
        <v>0</v>
      </c>
      <c r="M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Z56" s="78">
        <v>0</v>
      </c>
      <c r="AA56" s="78">
        <v>0</v>
      </c>
      <c r="AB56" s="78">
        <v>7440</v>
      </c>
      <c r="AC56" s="78">
        <v>0</v>
      </c>
      <c r="AD56" s="78">
        <v>0</v>
      </c>
      <c r="AF56" s="78">
        <v>0</v>
      </c>
      <c r="AG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9"/>
      <c r="AO56" s="78">
        <v>0</v>
      </c>
      <c r="AP56" s="79"/>
      <c r="AQ56" s="78">
        <v>0</v>
      </c>
      <c r="AR56" s="78">
        <v>0</v>
      </c>
      <c r="AS56" s="79"/>
      <c r="AT56" s="78">
        <v>0</v>
      </c>
      <c r="AU56" s="78">
        <v>0</v>
      </c>
      <c r="AW56" s="78">
        <v>0</v>
      </c>
      <c r="AX56" s="78">
        <v>0</v>
      </c>
      <c r="AY56" s="78">
        <v>0</v>
      </c>
      <c r="AZ56" s="78">
        <v>15080</v>
      </c>
      <c r="BA56" s="78">
        <v>0</v>
      </c>
      <c r="BB56" s="78">
        <v>0</v>
      </c>
      <c r="BC56" s="78">
        <v>0</v>
      </c>
      <c r="BD56" s="78">
        <v>0</v>
      </c>
      <c r="BE56" s="78">
        <v>20</v>
      </c>
      <c r="BF56" s="78">
        <v>0</v>
      </c>
      <c r="BG56" s="78">
        <v>0</v>
      </c>
      <c r="BH56" s="78">
        <v>0</v>
      </c>
      <c r="BI56" s="78">
        <v>0</v>
      </c>
      <c r="BJ56" s="78">
        <v>1519</v>
      </c>
      <c r="BK56" s="78">
        <v>1926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S56" s="78">
        <v>0</v>
      </c>
      <c r="CT56" s="79"/>
      <c r="CU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C56" s="78">
        <v>0</v>
      </c>
      <c r="DD56" s="78">
        <v>0</v>
      </c>
      <c r="DE56" s="79"/>
      <c r="DF56" s="78">
        <v>43869</v>
      </c>
      <c r="DG56" s="79"/>
      <c r="DH56" s="78">
        <v>1369</v>
      </c>
      <c r="DJ56" s="78">
        <v>0</v>
      </c>
      <c r="DK56" s="78">
        <v>10145</v>
      </c>
      <c r="DL56" s="78">
        <v>0</v>
      </c>
      <c r="DM56" s="78">
        <v>0</v>
      </c>
      <c r="DN56" s="79"/>
      <c r="DO56" s="78">
        <v>0</v>
      </c>
      <c r="DQ56" s="78">
        <v>0</v>
      </c>
      <c r="DR56" s="79"/>
      <c r="DS56" s="78">
        <v>0</v>
      </c>
      <c r="DT56" s="79"/>
      <c r="DU56" s="78">
        <v>0</v>
      </c>
      <c r="DV56" s="79"/>
      <c r="DW56" s="78">
        <v>0</v>
      </c>
      <c r="DX56" s="79"/>
      <c r="DY56" s="78">
        <v>0</v>
      </c>
      <c r="EA56" s="78">
        <v>48292</v>
      </c>
      <c r="EB56" s="78">
        <v>0</v>
      </c>
      <c r="EC56" s="78">
        <v>245</v>
      </c>
      <c r="ED56" s="78">
        <v>188</v>
      </c>
      <c r="EE56" s="79"/>
      <c r="EF56" s="78">
        <v>0</v>
      </c>
      <c r="EG56" s="78">
        <v>0</v>
      </c>
      <c r="EH56" s="78">
        <v>0</v>
      </c>
      <c r="EI56" s="94">
        <f t="shared" si="2"/>
        <v>130093</v>
      </c>
      <c r="EJ56" s="78">
        <v>756052</v>
      </c>
      <c r="EK56" s="78">
        <v>0</v>
      </c>
      <c r="EL56" s="78">
        <v>0</v>
      </c>
      <c r="EM56" s="78">
        <v>2930</v>
      </c>
      <c r="EN56" s="78">
        <v>952541</v>
      </c>
      <c r="EO56" s="78">
        <v>1411287</v>
      </c>
      <c r="EP56" s="78">
        <v>0</v>
      </c>
      <c r="EQ56" s="78">
        <v>2363828</v>
      </c>
      <c r="ER56" s="78">
        <v>0</v>
      </c>
      <c r="ES56" s="79"/>
      <c r="ET56" s="100">
        <f t="shared" si="23"/>
        <v>3122810</v>
      </c>
      <c r="EU56" s="100">
        <f t="shared" si="24"/>
        <v>3252903</v>
      </c>
      <c r="EV56" s="101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100">
        <v>3252901</v>
      </c>
      <c r="FG56" s="100">
        <v>3252901</v>
      </c>
    </row>
    <row r="57" spans="1:163" ht="20.25" customHeight="1">
      <c r="A57" s="95" t="s">
        <v>134</v>
      </c>
      <c r="B57" s="96">
        <v>42</v>
      </c>
      <c r="C57" s="102"/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22">
        <v>0</v>
      </c>
      <c r="J57" s="22">
        <v>0</v>
      </c>
      <c r="K57" s="78">
        <v>0</v>
      </c>
      <c r="L57" s="78">
        <v>0</v>
      </c>
      <c r="M57" s="78">
        <v>0</v>
      </c>
      <c r="O57" s="78">
        <v>0</v>
      </c>
      <c r="P57" s="78">
        <v>0</v>
      </c>
      <c r="Q57" s="78">
        <v>1559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Z57" s="78">
        <v>423</v>
      </c>
      <c r="AA57" s="78">
        <v>1629</v>
      </c>
      <c r="AB57" s="78">
        <v>14757</v>
      </c>
      <c r="AC57" s="78">
        <v>0</v>
      </c>
      <c r="AD57" s="78">
        <v>0</v>
      </c>
      <c r="AF57" s="78">
        <v>0</v>
      </c>
      <c r="AG57" s="78">
        <v>0</v>
      </c>
      <c r="AI57" s="78">
        <v>364</v>
      </c>
      <c r="AJ57" s="78">
        <v>0</v>
      </c>
      <c r="AK57" s="78">
        <v>0</v>
      </c>
      <c r="AL57" s="109">
        <v>6690</v>
      </c>
      <c r="AM57" s="78">
        <v>0</v>
      </c>
      <c r="AN57" s="79"/>
      <c r="AO57" s="78">
        <v>0</v>
      </c>
      <c r="AP57" s="79"/>
      <c r="AQ57" s="78">
        <v>0</v>
      </c>
      <c r="AR57" s="78">
        <v>0</v>
      </c>
      <c r="AS57" s="79"/>
      <c r="AT57" s="78">
        <v>0</v>
      </c>
      <c r="AU57" s="78">
        <v>0</v>
      </c>
      <c r="AW57" s="78">
        <v>1992</v>
      </c>
      <c r="AX57" s="78">
        <v>0</v>
      </c>
      <c r="AY57" s="78">
        <v>0</v>
      </c>
      <c r="AZ57" s="78">
        <v>8</v>
      </c>
      <c r="BA57" s="78">
        <v>2553083</v>
      </c>
      <c r="BB57" s="78">
        <v>0</v>
      </c>
      <c r="BC57" s="78">
        <v>0</v>
      </c>
      <c r="BD57" s="78">
        <v>0</v>
      </c>
      <c r="BE57" s="78">
        <v>38710</v>
      </c>
      <c r="BF57" s="78">
        <v>37556</v>
      </c>
      <c r="BG57" s="78">
        <v>21</v>
      </c>
      <c r="BH57" s="78">
        <v>0</v>
      </c>
      <c r="BI57" s="78">
        <v>0</v>
      </c>
      <c r="BJ57" s="78">
        <v>14655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46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3949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S57" s="78">
        <v>0</v>
      </c>
      <c r="CT57" s="79"/>
      <c r="CU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C57" s="78">
        <v>8549</v>
      </c>
      <c r="DD57" s="78">
        <v>0</v>
      </c>
      <c r="DE57" s="79"/>
      <c r="DF57" s="78">
        <v>166182</v>
      </c>
      <c r="DG57" s="79"/>
      <c r="DH57" s="78">
        <v>2654</v>
      </c>
      <c r="DJ57" s="78">
        <v>0</v>
      </c>
      <c r="DK57" s="78">
        <v>1009</v>
      </c>
      <c r="DL57" s="78">
        <v>0</v>
      </c>
      <c r="DM57" s="78">
        <v>0</v>
      </c>
      <c r="DN57" s="79"/>
      <c r="DO57" s="78">
        <v>0</v>
      </c>
      <c r="DQ57" s="78">
        <v>0</v>
      </c>
      <c r="DR57" s="79"/>
      <c r="DS57" s="78">
        <v>0</v>
      </c>
      <c r="DT57" s="79"/>
      <c r="DU57" s="78">
        <v>0</v>
      </c>
      <c r="DV57" s="79"/>
      <c r="DW57" s="78">
        <v>0</v>
      </c>
      <c r="DX57" s="79"/>
      <c r="DY57" s="78">
        <v>0</v>
      </c>
      <c r="EA57" s="78">
        <v>47736</v>
      </c>
      <c r="EB57" s="78">
        <v>0</v>
      </c>
      <c r="EC57" s="78">
        <v>2754</v>
      </c>
      <c r="ED57" s="78">
        <v>404</v>
      </c>
      <c r="EE57" s="79"/>
      <c r="EF57" s="78">
        <v>579</v>
      </c>
      <c r="EG57" s="78">
        <v>64</v>
      </c>
      <c r="EH57" s="78">
        <v>0</v>
      </c>
      <c r="EI57" s="94">
        <f t="shared" si="2"/>
        <v>2905373</v>
      </c>
      <c r="EJ57" s="78">
        <v>437648</v>
      </c>
      <c r="EK57" s="78">
        <v>0</v>
      </c>
      <c r="EL57" s="78">
        <v>0</v>
      </c>
      <c r="EM57" s="78">
        <v>65797</v>
      </c>
      <c r="EN57" s="78">
        <v>245373</v>
      </c>
      <c r="EO57" s="78">
        <v>1249049</v>
      </c>
      <c r="EP57" s="78">
        <v>0</v>
      </c>
      <c r="EQ57" s="78">
        <v>1494422</v>
      </c>
      <c r="ER57" s="78">
        <v>0</v>
      </c>
      <c r="ES57" s="79"/>
      <c r="ET57" s="100">
        <f t="shared" si="23"/>
        <v>1997867</v>
      </c>
      <c r="EU57" s="100">
        <f t="shared" si="24"/>
        <v>4903240</v>
      </c>
      <c r="EV57" s="101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100">
        <v>4903248</v>
      </c>
      <c r="FG57" s="100">
        <v>4903248</v>
      </c>
    </row>
    <row r="58" spans="1:163" ht="20.25" customHeight="1">
      <c r="A58" s="95" t="s">
        <v>135</v>
      </c>
      <c r="B58" s="96">
        <v>43</v>
      </c>
      <c r="C58" s="102"/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22">
        <v>0</v>
      </c>
      <c r="J58" s="22">
        <v>0</v>
      </c>
      <c r="K58" s="78">
        <v>0</v>
      </c>
      <c r="L58" s="78">
        <v>0</v>
      </c>
      <c r="M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Z58" s="78">
        <v>932</v>
      </c>
      <c r="AA58" s="78">
        <v>4281</v>
      </c>
      <c r="AB58" s="78">
        <v>109702</v>
      </c>
      <c r="AC58" s="78">
        <v>219</v>
      </c>
      <c r="AD58" s="78">
        <v>1230</v>
      </c>
      <c r="AF58" s="78">
        <v>0</v>
      </c>
      <c r="AG58" s="78">
        <v>0</v>
      </c>
      <c r="AI58" s="78">
        <v>0</v>
      </c>
      <c r="AJ58" s="78">
        <v>0</v>
      </c>
      <c r="AK58" s="78">
        <v>0</v>
      </c>
      <c r="AL58" s="109">
        <v>18186</v>
      </c>
      <c r="AM58" s="109">
        <v>778</v>
      </c>
      <c r="AN58" s="110"/>
      <c r="AO58" s="78">
        <v>0</v>
      </c>
      <c r="AP58" s="79"/>
      <c r="AQ58" s="78">
        <v>0</v>
      </c>
      <c r="AR58" s="78">
        <v>0</v>
      </c>
      <c r="AS58" s="79"/>
      <c r="AT58" s="78">
        <v>0</v>
      </c>
      <c r="AU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162584</v>
      </c>
      <c r="BC58" s="78">
        <v>0</v>
      </c>
      <c r="BD58" s="78">
        <v>91514</v>
      </c>
      <c r="BE58" s="78">
        <v>1542</v>
      </c>
      <c r="BF58" s="78">
        <v>47408</v>
      </c>
      <c r="BG58" s="78">
        <v>0</v>
      </c>
      <c r="BH58" s="78">
        <v>0</v>
      </c>
      <c r="BI58" s="78">
        <v>0</v>
      </c>
      <c r="BJ58" s="78">
        <v>4087</v>
      </c>
      <c r="BK58" s="78">
        <v>3636</v>
      </c>
      <c r="BL58" s="78">
        <v>354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64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S58" s="78">
        <v>0</v>
      </c>
      <c r="CT58" s="79"/>
      <c r="CU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C58" s="78">
        <v>0</v>
      </c>
      <c r="DD58" s="78">
        <v>0</v>
      </c>
      <c r="DE58" s="79"/>
      <c r="DF58" s="78">
        <v>202508</v>
      </c>
      <c r="DG58" s="79"/>
      <c r="DH58" s="78">
        <v>27348</v>
      </c>
      <c r="DJ58" s="78">
        <v>0</v>
      </c>
      <c r="DK58" s="78">
        <v>23420</v>
      </c>
      <c r="DL58" s="78">
        <v>0</v>
      </c>
      <c r="DM58" s="78">
        <v>0</v>
      </c>
      <c r="DN58" s="79"/>
      <c r="DO58" s="78">
        <v>0</v>
      </c>
      <c r="DQ58" s="78">
        <v>0</v>
      </c>
      <c r="DR58" s="79"/>
      <c r="DS58" s="78">
        <v>0</v>
      </c>
      <c r="DT58" s="79"/>
      <c r="DU58" s="78">
        <v>0</v>
      </c>
      <c r="DV58" s="79"/>
      <c r="DW58" s="78">
        <v>0</v>
      </c>
      <c r="DX58" s="79"/>
      <c r="DY58" s="78">
        <v>0</v>
      </c>
      <c r="EA58" s="78">
        <v>320004</v>
      </c>
      <c r="EB58" s="78">
        <v>0</v>
      </c>
      <c r="EC58" s="78">
        <v>21768</v>
      </c>
      <c r="ED58" s="78">
        <v>2719</v>
      </c>
      <c r="EE58" s="79"/>
      <c r="EF58" s="78">
        <v>0</v>
      </c>
      <c r="EG58" s="78">
        <v>0</v>
      </c>
      <c r="EH58" s="78">
        <v>0</v>
      </c>
      <c r="EI58" s="94">
        <f t="shared" si="2"/>
        <v>1044284</v>
      </c>
      <c r="EJ58" s="78">
        <v>5878931</v>
      </c>
      <c r="EK58" s="78">
        <v>0</v>
      </c>
      <c r="EL58" s="78">
        <v>0</v>
      </c>
      <c r="EM58" s="78">
        <v>931156</v>
      </c>
      <c r="EN58" s="78">
        <v>44</v>
      </c>
      <c r="EO58" s="78">
        <v>6092274</v>
      </c>
      <c r="EP58" s="78">
        <v>0</v>
      </c>
      <c r="EQ58" s="78">
        <v>6092318</v>
      </c>
      <c r="ER58" s="78">
        <v>0</v>
      </c>
      <c r="ES58" s="79"/>
      <c r="ET58" s="100">
        <f t="shared" si="23"/>
        <v>12902405</v>
      </c>
      <c r="EU58" s="100">
        <f t="shared" si="24"/>
        <v>13946689</v>
      </c>
      <c r="EV58" s="101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100">
        <v>13946690</v>
      </c>
      <c r="FG58" s="100">
        <v>13946690</v>
      </c>
    </row>
    <row r="59" spans="1:163" ht="20.25" customHeight="1">
      <c r="A59" s="95" t="s">
        <v>136</v>
      </c>
      <c r="B59" s="96">
        <v>44</v>
      </c>
      <c r="C59" s="102"/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22">
        <v>0</v>
      </c>
      <c r="J59" s="22">
        <v>0</v>
      </c>
      <c r="K59" s="78">
        <v>0</v>
      </c>
      <c r="L59" s="78">
        <v>0</v>
      </c>
      <c r="M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F59" s="78">
        <v>0</v>
      </c>
      <c r="AG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9"/>
      <c r="AO59" s="78">
        <v>0</v>
      </c>
      <c r="AP59" s="79"/>
      <c r="AQ59" s="78">
        <v>0</v>
      </c>
      <c r="AR59" s="78">
        <v>0</v>
      </c>
      <c r="AS59" s="79"/>
      <c r="AT59" s="78">
        <v>0</v>
      </c>
      <c r="AU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1250</v>
      </c>
      <c r="BD59" s="78">
        <v>0</v>
      </c>
      <c r="BE59" s="78">
        <v>43</v>
      </c>
      <c r="BF59" s="78">
        <v>3483</v>
      </c>
      <c r="BG59" s="78">
        <v>0</v>
      </c>
      <c r="BH59" s="78">
        <v>0</v>
      </c>
      <c r="BI59" s="78">
        <v>0</v>
      </c>
      <c r="BJ59" s="78">
        <v>3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S59" s="78">
        <v>0</v>
      </c>
      <c r="CT59" s="79"/>
      <c r="CU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C59" s="78">
        <v>0</v>
      </c>
      <c r="DD59" s="78">
        <v>0</v>
      </c>
      <c r="DE59" s="79"/>
      <c r="DF59" s="78">
        <v>83</v>
      </c>
      <c r="DG59" s="79"/>
      <c r="DH59" s="78">
        <v>2</v>
      </c>
      <c r="DJ59" s="78">
        <v>0</v>
      </c>
      <c r="DK59" s="78">
        <v>3</v>
      </c>
      <c r="DL59" s="78">
        <v>0</v>
      </c>
      <c r="DM59" s="78">
        <v>0</v>
      </c>
      <c r="DN59" s="79"/>
      <c r="DO59" s="78">
        <v>0</v>
      </c>
      <c r="DQ59" s="78">
        <v>0</v>
      </c>
      <c r="DR59" s="79"/>
      <c r="DS59" s="78">
        <v>0</v>
      </c>
      <c r="DT59" s="79"/>
      <c r="DU59" s="78">
        <v>0</v>
      </c>
      <c r="DV59" s="79"/>
      <c r="DW59" s="78">
        <v>0</v>
      </c>
      <c r="DX59" s="79"/>
      <c r="DY59" s="78">
        <v>0</v>
      </c>
      <c r="EA59" s="78">
        <v>16</v>
      </c>
      <c r="EB59" s="78">
        <v>0</v>
      </c>
      <c r="EC59" s="78">
        <v>0</v>
      </c>
      <c r="ED59" s="78">
        <v>0</v>
      </c>
      <c r="EE59" s="79"/>
      <c r="EF59" s="78">
        <v>0</v>
      </c>
      <c r="EG59" s="78">
        <v>0</v>
      </c>
      <c r="EH59" s="78">
        <v>0</v>
      </c>
      <c r="EI59" s="94">
        <f t="shared" si="2"/>
        <v>4883</v>
      </c>
      <c r="EJ59" s="78">
        <v>1389256</v>
      </c>
      <c r="EK59" s="78">
        <v>0</v>
      </c>
      <c r="EL59" s="78">
        <v>0</v>
      </c>
      <c r="EM59" s="78">
        <v>13353</v>
      </c>
      <c r="EN59" s="78">
        <v>59095</v>
      </c>
      <c r="EO59" s="78">
        <v>2647735</v>
      </c>
      <c r="EP59" s="78">
        <v>0</v>
      </c>
      <c r="EQ59" s="78">
        <v>2706830</v>
      </c>
      <c r="ER59" s="78">
        <v>0</v>
      </c>
      <c r="ES59" s="79"/>
      <c r="ET59" s="100">
        <f t="shared" si="23"/>
        <v>4109439</v>
      </c>
      <c r="EU59" s="100">
        <f t="shared" si="24"/>
        <v>4114322</v>
      </c>
      <c r="EV59" s="101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100">
        <v>4114322</v>
      </c>
      <c r="FG59" s="100">
        <v>4114322</v>
      </c>
    </row>
    <row r="60" spans="1:163" ht="20.25" customHeight="1">
      <c r="A60" s="95" t="s">
        <v>137</v>
      </c>
      <c r="B60" s="96">
        <v>45</v>
      </c>
      <c r="C60" s="102"/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22">
        <v>0</v>
      </c>
      <c r="J60" s="22">
        <v>0</v>
      </c>
      <c r="K60" s="78">
        <v>0</v>
      </c>
      <c r="L60" s="78">
        <v>0</v>
      </c>
      <c r="M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Z60" s="78">
        <v>3</v>
      </c>
      <c r="AA60" s="78">
        <v>22</v>
      </c>
      <c r="AB60" s="78">
        <v>0</v>
      </c>
      <c r="AC60" s="78">
        <v>0</v>
      </c>
      <c r="AD60" s="78">
        <v>0</v>
      </c>
      <c r="AF60" s="78">
        <v>0</v>
      </c>
      <c r="AG60" s="78">
        <v>0</v>
      </c>
      <c r="AI60" s="78">
        <v>0</v>
      </c>
      <c r="AJ60" s="78">
        <v>0</v>
      </c>
      <c r="AK60" s="78">
        <v>0</v>
      </c>
      <c r="AL60" s="109">
        <v>42</v>
      </c>
      <c r="AM60" s="78">
        <v>0</v>
      </c>
      <c r="AN60" s="79"/>
      <c r="AO60" s="78">
        <v>0</v>
      </c>
      <c r="AP60" s="79"/>
      <c r="AQ60" s="78">
        <v>0</v>
      </c>
      <c r="AR60" s="78">
        <v>0</v>
      </c>
      <c r="AS60" s="79"/>
      <c r="AT60" s="78">
        <v>0</v>
      </c>
      <c r="AU60" s="78">
        <v>0</v>
      </c>
      <c r="AW60" s="78">
        <v>22</v>
      </c>
      <c r="AX60" s="78">
        <v>0</v>
      </c>
      <c r="AY60" s="78">
        <v>4</v>
      </c>
      <c r="AZ60" s="78">
        <v>90</v>
      </c>
      <c r="BA60" s="78">
        <v>0</v>
      </c>
      <c r="BB60" s="78">
        <v>0</v>
      </c>
      <c r="BC60" s="78">
        <v>3533</v>
      </c>
      <c r="BD60" s="78">
        <v>1209</v>
      </c>
      <c r="BE60" s="78">
        <v>57</v>
      </c>
      <c r="BF60" s="78">
        <v>47394</v>
      </c>
      <c r="BG60" s="78">
        <v>666</v>
      </c>
      <c r="BH60" s="78">
        <v>1775</v>
      </c>
      <c r="BI60" s="78">
        <v>0</v>
      </c>
      <c r="BJ60" s="78">
        <v>3511</v>
      </c>
      <c r="BK60" s="78">
        <v>2074</v>
      </c>
      <c r="BL60" s="78">
        <v>191</v>
      </c>
      <c r="BM60" s="78">
        <v>0</v>
      </c>
      <c r="BN60" s="78">
        <v>202</v>
      </c>
      <c r="BO60" s="78">
        <v>0</v>
      </c>
      <c r="BP60" s="78">
        <v>0</v>
      </c>
      <c r="BQ60" s="78">
        <v>352</v>
      </c>
      <c r="BR60" s="78">
        <v>732</v>
      </c>
      <c r="BS60" s="78">
        <v>0</v>
      </c>
      <c r="BT60" s="78">
        <v>21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S60" s="78">
        <v>0</v>
      </c>
      <c r="CT60" s="79"/>
      <c r="CU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C60" s="78">
        <v>27730</v>
      </c>
      <c r="DD60" s="78">
        <v>0</v>
      </c>
      <c r="DE60" s="79"/>
      <c r="DF60" s="78">
        <v>16898</v>
      </c>
      <c r="DG60" s="79"/>
      <c r="DH60" s="78">
        <v>1104</v>
      </c>
      <c r="DJ60" s="78">
        <v>0</v>
      </c>
      <c r="DK60" s="78">
        <v>408</v>
      </c>
      <c r="DL60" s="78">
        <v>0</v>
      </c>
      <c r="DM60" s="78">
        <v>0</v>
      </c>
      <c r="DN60" s="79"/>
      <c r="DO60" s="78">
        <v>0</v>
      </c>
      <c r="DQ60" s="78">
        <v>0</v>
      </c>
      <c r="DR60" s="79"/>
      <c r="DS60" s="78">
        <v>0</v>
      </c>
      <c r="DT60" s="79"/>
      <c r="DU60" s="78">
        <v>0</v>
      </c>
      <c r="DV60" s="79"/>
      <c r="DW60" s="78">
        <v>0</v>
      </c>
      <c r="DX60" s="79"/>
      <c r="DY60" s="78">
        <v>0</v>
      </c>
      <c r="EA60" s="78">
        <v>24322</v>
      </c>
      <c r="EB60" s="78">
        <v>0</v>
      </c>
      <c r="EC60" s="78">
        <v>127</v>
      </c>
      <c r="ED60" s="78">
        <v>66</v>
      </c>
      <c r="EE60" s="79"/>
      <c r="EF60" s="78">
        <v>0</v>
      </c>
      <c r="EG60" s="78">
        <v>134</v>
      </c>
      <c r="EH60" s="78">
        <v>0</v>
      </c>
      <c r="EI60" s="94">
        <f t="shared" si="2"/>
        <v>132689</v>
      </c>
      <c r="EJ60" s="78">
        <v>751221</v>
      </c>
      <c r="EK60" s="78">
        <v>0</v>
      </c>
      <c r="EL60" s="78">
        <v>0</v>
      </c>
      <c r="EM60" s="78">
        <v>4990</v>
      </c>
      <c r="EN60" s="78">
        <v>114</v>
      </c>
      <c r="EO60" s="78">
        <v>187122</v>
      </c>
      <c r="EP60" s="78">
        <v>0</v>
      </c>
      <c r="EQ60" s="78">
        <v>187236</v>
      </c>
      <c r="ER60" s="78">
        <v>0</v>
      </c>
      <c r="ES60" s="79"/>
      <c r="ET60" s="100">
        <f t="shared" si="23"/>
        <v>943447</v>
      </c>
      <c r="EU60" s="100">
        <f t="shared" si="24"/>
        <v>1076136</v>
      </c>
      <c r="EV60" s="101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100">
        <v>1076137</v>
      </c>
      <c r="FG60" s="100">
        <v>1076137</v>
      </c>
    </row>
    <row r="61" spans="1:163" ht="20.25" customHeight="1">
      <c r="A61" s="95" t="s">
        <v>138</v>
      </c>
      <c r="B61" s="96">
        <v>46</v>
      </c>
      <c r="C61" s="102"/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22">
        <v>0</v>
      </c>
      <c r="J61" s="22">
        <v>0</v>
      </c>
      <c r="K61" s="78">
        <v>0</v>
      </c>
      <c r="L61" s="78">
        <v>0</v>
      </c>
      <c r="M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F61" s="78">
        <v>0</v>
      </c>
      <c r="AG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9"/>
      <c r="AO61" s="78">
        <v>0</v>
      </c>
      <c r="AP61" s="79"/>
      <c r="AQ61" s="78">
        <v>0</v>
      </c>
      <c r="AR61" s="78">
        <v>0</v>
      </c>
      <c r="AS61" s="79"/>
      <c r="AT61" s="78">
        <v>0</v>
      </c>
      <c r="AU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41</v>
      </c>
      <c r="BF61" s="78">
        <v>0</v>
      </c>
      <c r="BG61" s="78">
        <v>0</v>
      </c>
      <c r="BH61" s="78">
        <v>13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S61" s="78">
        <v>0</v>
      </c>
      <c r="CT61" s="79"/>
      <c r="CU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C61" s="78">
        <v>3440</v>
      </c>
      <c r="DD61" s="78">
        <v>0</v>
      </c>
      <c r="DE61" s="79"/>
      <c r="DF61" s="78">
        <v>5785</v>
      </c>
      <c r="DG61" s="79"/>
      <c r="DH61" s="78">
        <v>235</v>
      </c>
      <c r="DJ61" s="78">
        <v>0</v>
      </c>
      <c r="DK61" s="78">
        <v>4060</v>
      </c>
      <c r="DL61" s="78">
        <v>0</v>
      </c>
      <c r="DM61" s="78">
        <v>72</v>
      </c>
      <c r="DN61" s="79"/>
      <c r="DO61" s="78">
        <v>3632</v>
      </c>
      <c r="DQ61" s="78">
        <v>0</v>
      </c>
      <c r="DR61" s="79"/>
      <c r="DS61" s="78">
        <v>0</v>
      </c>
      <c r="DT61" s="79"/>
      <c r="DU61" s="78">
        <v>0</v>
      </c>
      <c r="DV61" s="79"/>
      <c r="DW61" s="78">
        <v>0</v>
      </c>
      <c r="DX61" s="79"/>
      <c r="DY61" s="78">
        <v>0</v>
      </c>
      <c r="EA61" s="78">
        <v>3535</v>
      </c>
      <c r="EB61" s="78">
        <v>0</v>
      </c>
      <c r="EC61" s="78">
        <v>27</v>
      </c>
      <c r="ED61" s="78">
        <v>6</v>
      </c>
      <c r="EE61" s="79"/>
      <c r="EF61" s="78">
        <v>0</v>
      </c>
      <c r="EG61" s="78">
        <v>0</v>
      </c>
      <c r="EH61" s="78">
        <v>0</v>
      </c>
      <c r="EI61" s="94">
        <f t="shared" si="2"/>
        <v>20846</v>
      </c>
      <c r="EJ61" s="78">
        <v>109715</v>
      </c>
      <c r="EK61" s="78">
        <v>0</v>
      </c>
      <c r="EL61" s="78">
        <v>0</v>
      </c>
      <c r="EM61" s="78">
        <v>-1182</v>
      </c>
      <c r="EN61" s="78">
        <v>0</v>
      </c>
      <c r="EO61" s="78">
        <v>450</v>
      </c>
      <c r="EP61" s="78">
        <v>0</v>
      </c>
      <c r="EQ61" s="78">
        <v>450</v>
      </c>
      <c r="ER61" s="78">
        <v>0</v>
      </c>
      <c r="ES61" s="79"/>
      <c r="ET61" s="100">
        <f t="shared" si="23"/>
        <v>108983</v>
      </c>
      <c r="EU61" s="100">
        <f t="shared" si="24"/>
        <v>129829</v>
      </c>
      <c r="EV61" s="101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100">
        <v>129829</v>
      </c>
      <c r="FG61" s="100">
        <v>129829</v>
      </c>
    </row>
    <row r="62" spans="1:163" ht="20.25" customHeight="1">
      <c r="A62" s="95" t="s">
        <v>139</v>
      </c>
      <c r="B62" s="96">
        <v>47</v>
      </c>
      <c r="C62" s="102"/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22">
        <v>0</v>
      </c>
      <c r="J62" s="22">
        <v>0</v>
      </c>
      <c r="K62" s="78">
        <v>0</v>
      </c>
      <c r="L62" s="78">
        <v>0</v>
      </c>
      <c r="M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F62" s="78">
        <v>0</v>
      </c>
      <c r="AG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9"/>
      <c r="AO62" s="78">
        <v>0</v>
      </c>
      <c r="AP62" s="79"/>
      <c r="AQ62" s="78">
        <v>0</v>
      </c>
      <c r="AR62" s="78">
        <v>0</v>
      </c>
      <c r="AS62" s="79"/>
      <c r="AT62" s="78">
        <v>0</v>
      </c>
      <c r="AU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2</v>
      </c>
      <c r="BF62" s="78">
        <v>2791</v>
      </c>
      <c r="BG62" s="78">
        <v>0</v>
      </c>
      <c r="BH62" s="78">
        <v>0</v>
      </c>
      <c r="BI62" s="78">
        <v>0</v>
      </c>
      <c r="BJ62" s="78">
        <v>31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S62" s="78">
        <v>0</v>
      </c>
      <c r="CT62" s="79"/>
      <c r="CU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C62" s="78">
        <v>0</v>
      </c>
      <c r="DD62" s="78">
        <v>0</v>
      </c>
      <c r="DE62" s="79"/>
      <c r="DF62" s="78">
        <v>170162</v>
      </c>
      <c r="DG62" s="79"/>
      <c r="DH62" s="78">
        <v>44</v>
      </c>
      <c r="DJ62" s="78">
        <v>0</v>
      </c>
      <c r="DK62" s="78">
        <v>2490</v>
      </c>
      <c r="DL62" s="78">
        <v>0</v>
      </c>
      <c r="DM62" s="78">
        <v>0</v>
      </c>
      <c r="DN62" s="79"/>
      <c r="DO62" s="78">
        <v>0</v>
      </c>
      <c r="DQ62" s="78">
        <v>0</v>
      </c>
      <c r="DR62" s="79"/>
      <c r="DS62" s="78">
        <v>0</v>
      </c>
      <c r="DT62" s="79"/>
      <c r="DU62" s="78">
        <v>0</v>
      </c>
      <c r="DV62" s="79"/>
      <c r="DW62" s="78">
        <v>0</v>
      </c>
      <c r="DX62" s="79"/>
      <c r="DY62" s="78">
        <v>0</v>
      </c>
      <c r="EA62" s="78">
        <v>3868</v>
      </c>
      <c r="EB62" s="78">
        <v>0</v>
      </c>
      <c r="EC62" s="78">
        <v>26</v>
      </c>
      <c r="ED62" s="78">
        <v>14</v>
      </c>
      <c r="EE62" s="79"/>
      <c r="EF62" s="78">
        <v>0</v>
      </c>
      <c r="EG62" s="78">
        <v>0</v>
      </c>
      <c r="EH62" s="78">
        <v>0</v>
      </c>
      <c r="EI62" s="94">
        <f t="shared" si="2"/>
        <v>179428</v>
      </c>
      <c r="EJ62" s="78">
        <v>164557</v>
      </c>
      <c r="EK62" s="78">
        <v>0</v>
      </c>
      <c r="EL62" s="78">
        <v>0</v>
      </c>
      <c r="EM62" s="78">
        <v>10438</v>
      </c>
      <c r="EN62" s="78">
        <v>1</v>
      </c>
      <c r="EO62" s="78">
        <v>35063</v>
      </c>
      <c r="EP62" s="78">
        <v>0</v>
      </c>
      <c r="EQ62" s="78">
        <v>35064</v>
      </c>
      <c r="ER62" s="78">
        <v>0</v>
      </c>
      <c r="ES62" s="79"/>
      <c r="ET62" s="100">
        <f t="shared" si="23"/>
        <v>210059</v>
      </c>
      <c r="EU62" s="100">
        <f t="shared" si="24"/>
        <v>389487</v>
      </c>
      <c r="EV62" s="101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100">
        <v>389487</v>
      </c>
      <c r="FG62" s="100">
        <v>389487</v>
      </c>
    </row>
    <row r="63" spans="1:163" ht="20.25" customHeight="1">
      <c r="A63" s="95" t="s">
        <v>140</v>
      </c>
      <c r="B63" s="96">
        <v>48</v>
      </c>
      <c r="C63" s="102"/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22">
        <v>0</v>
      </c>
      <c r="J63" s="22">
        <v>0</v>
      </c>
      <c r="K63" s="78">
        <v>0</v>
      </c>
      <c r="L63" s="78">
        <v>0</v>
      </c>
      <c r="M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Z63" s="78">
        <v>2</v>
      </c>
      <c r="AA63" s="78">
        <v>10</v>
      </c>
      <c r="AB63" s="78">
        <v>0</v>
      </c>
      <c r="AC63" s="78">
        <v>0</v>
      </c>
      <c r="AD63" s="78">
        <v>0</v>
      </c>
      <c r="AF63" s="78">
        <v>0</v>
      </c>
      <c r="AG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9"/>
      <c r="AO63" s="78">
        <v>0</v>
      </c>
      <c r="AP63" s="79"/>
      <c r="AQ63" s="78">
        <v>0</v>
      </c>
      <c r="AR63" s="78">
        <v>0</v>
      </c>
      <c r="AS63" s="79"/>
      <c r="AT63" s="78">
        <v>0</v>
      </c>
      <c r="AU63" s="78">
        <v>0</v>
      </c>
      <c r="AW63" s="78">
        <v>138</v>
      </c>
      <c r="AX63" s="78">
        <v>0</v>
      </c>
      <c r="AY63" s="78">
        <v>32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4747</v>
      </c>
      <c r="BF63" s="78">
        <v>2415</v>
      </c>
      <c r="BG63" s="78">
        <v>1216</v>
      </c>
      <c r="BH63" s="78">
        <v>37395</v>
      </c>
      <c r="BI63" s="78">
        <v>0</v>
      </c>
      <c r="BJ63" s="78">
        <v>1027</v>
      </c>
      <c r="BK63" s="78">
        <v>4</v>
      </c>
      <c r="BL63" s="78">
        <v>30335</v>
      </c>
      <c r="BM63" s="78">
        <v>0</v>
      </c>
      <c r="BN63" s="78">
        <v>0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0</v>
      </c>
      <c r="CG63" s="78">
        <v>0</v>
      </c>
      <c r="CH63" s="78">
        <v>0</v>
      </c>
      <c r="CI63" s="78">
        <v>0</v>
      </c>
      <c r="CJ63" s="78">
        <v>0</v>
      </c>
      <c r="CK63" s="78">
        <v>0</v>
      </c>
      <c r="CL63" s="78">
        <v>0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S63" s="78">
        <v>0</v>
      </c>
      <c r="CT63" s="79"/>
      <c r="CU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0</v>
      </c>
      <c r="DC63" s="78">
        <v>0</v>
      </c>
      <c r="DD63" s="78">
        <v>0</v>
      </c>
      <c r="DE63" s="79"/>
      <c r="DF63" s="78">
        <v>24384</v>
      </c>
      <c r="DG63" s="79"/>
      <c r="DH63" s="78">
        <v>8223</v>
      </c>
      <c r="DJ63" s="78">
        <v>0</v>
      </c>
      <c r="DK63" s="78">
        <v>6452</v>
      </c>
      <c r="DL63" s="78">
        <v>0</v>
      </c>
      <c r="DM63" s="78">
        <v>0</v>
      </c>
      <c r="DN63" s="79"/>
      <c r="DO63" s="78">
        <v>0</v>
      </c>
      <c r="DQ63" s="78">
        <v>0</v>
      </c>
      <c r="DR63" s="79"/>
      <c r="DS63" s="78">
        <v>0</v>
      </c>
      <c r="DT63" s="79"/>
      <c r="DU63" s="78">
        <v>0</v>
      </c>
      <c r="DV63" s="79"/>
      <c r="DW63" s="78">
        <v>0</v>
      </c>
      <c r="DX63" s="79"/>
      <c r="DY63" s="78">
        <v>0</v>
      </c>
      <c r="EA63" s="78">
        <v>41480</v>
      </c>
      <c r="EB63" s="78">
        <v>0</v>
      </c>
      <c r="EC63" s="78">
        <v>1363</v>
      </c>
      <c r="ED63" s="78">
        <v>66</v>
      </c>
      <c r="EE63" s="79"/>
      <c r="EF63" s="78">
        <v>177</v>
      </c>
      <c r="EG63" s="78">
        <v>0</v>
      </c>
      <c r="EH63" s="78">
        <v>0</v>
      </c>
      <c r="EI63" s="94">
        <f t="shared" si="2"/>
        <v>159466</v>
      </c>
      <c r="EJ63" s="78">
        <v>26057</v>
      </c>
      <c r="EK63" s="78">
        <v>0</v>
      </c>
      <c r="EL63" s="78">
        <v>0</v>
      </c>
      <c r="EM63" s="78">
        <v>7096</v>
      </c>
      <c r="EN63" s="78">
        <v>22507</v>
      </c>
      <c r="EO63" s="78">
        <v>56261</v>
      </c>
      <c r="EP63" s="78">
        <v>0</v>
      </c>
      <c r="EQ63" s="78">
        <v>78768</v>
      </c>
      <c r="ER63" s="78">
        <v>0</v>
      </c>
      <c r="ES63" s="79"/>
      <c r="ET63" s="100">
        <f t="shared" si="23"/>
        <v>111921</v>
      </c>
      <c r="EU63" s="100">
        <f t="shared" si="24"/>
        <v>271387</v>
      </c>
      <c r="EV63" s="101">
        <v>0</v>
      </c>
      <c r="EW63" s="78">
        <v>0</v>
      </c>
      <c r="EX63" s="78">
        <v>0</v>
      </c>
      <c r="EY63" s="78">
        <v>0</v>
      </c>
      <c r="EZ63" s="78">
        <v>0</v>
      </c>
      <c r="FA63" s="78">
        <v>0</v>
      </c>
      <c r="FB63" s="78">
        <v>0</v>
      </c>
      <c r="FC63" s="78">
        <v>0</v>
      </c>
      <c r="FD63" s="78">
        <v>0</v>
      </c>
      <c r="FE63" s="78">
        <v>0</v>
      </c>
      <c r="FF63" s="100">
        <v>271388</v>
      </c>
      <c r="FG63" s="100">
        <v>271388</v>
      </c>
    </row>
    <row r="64" spans="1:163" s="72" customFormat="1" ht="20.25" customHeight="1">
      <c r="A64" s="112" t="s">
        <v>141</v>
      </c>
      <c r="B64" s="96">
        <v>49</v>
      </c>
      <c r="C64" s="102"/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22">
        <v>0</v>
      </c>
      <c r="J64" s="22">
        <v>0</v>
      </c>
      <c r="K64" s="78">
        <v>0</v>
      </c>
      <c r="L64" s="78">
        <v>0</v>
      </c>
      <c r="M64" s="78">
        <v>0</v>
      </c>
      <c r="N64" s="74"/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4"/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4"/>
      <c r="AF64" s="78">
        <v>0</v>
      </c>
      <c r="AG64" s="78">
        <v>0</v>
      </c>
      <c r="AH64" s="74"/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9"/>
      <c r="AO64" s="78">
        <v>0</v>
      </c>
      <c r="AP64" s="79"/>
      <c r="AQ64" s="78">
        <v>0</v>
      </c>
      <c r="AR64" s="78">
        <v>0</v>
      </c>
      <c r="AS64" s="79"/>
      <c r="AT64" s="78">
        <v>0</v>
      </c>
      <c r="AU64" s="78">
        <v>0</v>
      </c>
      <c r="AV64" s="74"/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91</v>
      </c>
      <c r="BF64" s="78">
        <v>0</v>
      </c>
      <c r="BG64" s="78">
        <v>0</v>
      </c>
      <c r="BH64" s="78">
        <v>12692</v>
      </c>
      <c r="BI64" s="78">
        <v>0</v>
      </c>
      <c r="BJ64" s="78">
        <v>477</v>
      </c>
      <c r="BK64" s="78">
        <v>19</v>
      </c>
      <c r="BL64" s="78">
        <v>89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10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4"/>
      <c r="CS64" s="78">
        <v>0</v>
      </c>
      <c r="CT64" s="79"/>
      <c r="CU64" s="78">
        <v>0</v>
      </c>
      <c r="CV64" s="74"/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4"/>
      <c r="DC64" s="78">
        <v>0</v>
      </c>
      <c r="DD64" s="78">
        <v>0</v>
      </c>
      <c r="DE64" s="79"/>
      <c r="DF64" s="78">
        <v>2617</v>
      </c>
      <c r="DG64" s="79"/>
      <c r="DH64" s="78">
        <v>545</v>
      </c>
      <c r="DI64" s="74"/>
      <c r="DJ64" s="78">
        <v>2483</v>
      </c>
      <c r="DK64" s="78">
        <v>25</v>
      </c>
      <c r="DL64" s="78">
        <v>0</v>
      </c>
      <c r="DM64" s="78">
        <v>0</v>
      </c>
      <c r="DN64" s="79"/>
      <c r="DO64" s="78">
        <v>0</v>
      </c>
      <c r="DP64" s="74"/>
      <c r="DQ64" s="78">
        <v>0</v>
      </c>
      <c r="DR64" s="79"/>
      <c r="DS64" s="78">
        <v>0</v>
      </c>
      <c r="DT64" s="79"/>
      <c r="DU64" s="78">
        <v>0</v>
      </c>
      <c r="DV64" s="79"/>
      <c r="DW64" s="78">
        <v>0</v>
      </c>
      <c r="DX64" s="79"/>
      <c r="DY64" s="78">
        <v>0</v>
      </c>
      <c r="DZ64" s="74"/>
      <c r="EA64" s="78">
        <v>1019</v>
      </c>
      <c r="EB64" s="78">
        <v>0</v>
      </c>
      <c r="EC64" s="78">
        <v>14</v>
      </c>
      <c r="ED64" s="78">
        <v>4</v>
      </c>
      <c r="EE64" s="79"/>
      <c r="EF64" s="78">
        <v>55</v>
      </c>
      <c r="EG64" s="78">
        <v>0</v>
      </c>
      <c r="EH64" s="78">
        <v>0</v>
      </c>
      <c r="EI64" s="94">
        <f t="shared" si="2"/>
        <v>20140</v>
      </c>
      <c r="EJ64" s="78">
        <v>276653</v>
      </c>
      <c r="EK64" s="78">
        <v>0</v>
      </c>
      <c r="EL64" s="78">
        <v>0</v>
      </c>
      <c r="EM64" s="78">
        <v>3809</v>
      </c>
      <c r="EN64" s="78">
        <v>688156</v>
      </c>
      <c r="EO64" s="78">
        <v>14018</v>
      </c>
      <c r="EP64" s="78">
        <v>0</v>
      </c>
      <c r="EQ64" s="78">
        <v>702174</v>
      </c>
      <c r="ER64" s="78">
        <v>0</v>
      </c>
      <c r="ES64" s="79"/>
      <c r="ET64" s="100">
        <f t="shared" si="23"/>
        <v>982636</v>
      </c>
      <c r="EU64" s="100">
        <f t="shared" si="24"/>
        <v>1002776</v>
      </c>
      <c r="EV64" s="101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100">
        <v>1002777</v>
      </c>
      <c r="FG64" s="100">
        <v>1002777</v>
      </c>
    </row>
    <row r="65" spans="1:163" ht="20.25" customHeight="1">
      <c r="A65" s="95" t="s">
        <v>142</v>
      </c>
      <c r="B65" s="96">
        <v>50</v>
      </c>
      <c r="C65" s="102"/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22">
        <v>0</v>
      </c>
      <c r="J65" s="22">
        <v>0</v>
      </c>
      <c r="K65" s="78">
        <v>0</v>
      </c>
      <c r="L65" s="78">
        <v>0</v>
      </c>
      <c r="M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151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F65" s="78">
        <v>0</v>
      </c>
      <c r="AG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9"/>
      <c r="AO65" s="78">
        <v>0</v>
      </c>
      <c r="AP65" s="79"/>
      <c r="AQ65" s="78">
        <v>0</v>
      </c>
      <c r="AR65" s="78">
        <v>0</v>
      </c>
      <c r="AS65" s="79"/>
      <c r="AT65" s="78">
        <v>0</v>
      </c>
      <c r="AU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61</v>
      </c>
      <c r="BF65" s="78">
        <v>0</v>
      </c>
      <c r="BG65" s="78">
        <v>0</v>
      </c>
      <c r="BH65" s="78">
        <v>0</v>
      </c>
      <c r="BI65" s="78">
        <v>5</v>
      </c>
      <c r="BJ65" s="78">
        <v>29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S65" s="78">
        <v>0</v>
      </c>
      <c r="CT65" s="79"/>
      <c r="CU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C65" s="78">
        <v>0</v>
      </c>
      <c r="DD65" s="78">
        <v>0</v>
      </c>
      <c r="DE65" s="79"/>
      <c r="DF65" s="78">
        <v>105805</v>
      </c>
      <c r="DG65" s="79"/>
      <c r="DH65" s="78">
        <v>13071</v>
      </c>
      <c r="DJ65" s="78">
        <v>0</v>
      </c>
      <c r="DK65" s="78">
        <v>17307</v>
      </c>
      <c r="DL65" s="78">
        <v>1445</v>
      </c>
      <c r="DM65" s="78">
        <v>0</v>
      </c>
      <c r="DN65" s="79"/>
      <c r="DO65" s="78">
        <v>0</v>
      </c>
      <c r="DQ65" s="78">
        <v>0</v>
      </c>
      <c r="DR65" s="79"/>
      <c r="DS65" s="78">
        <v>0</v>
      </c>
      <c r="DT65" s="79"/>
      <c r="DU65" s="78">
        <v>0</v>
      </c>
      <c r="DV65" s="79"/>
      <c r="DW65" s="78">
        <v>0</v>
      </c>
      <c r="DX65" s="79"/>
      <c r="DY65" s="78">
        <v>0</v>
      </c>
      <c r="EA65" s="78">
        <v>6479</v>
      </c>
      <c r="EB65" s="78">
        <v>0</v>
      </c>
      <c r="EC65" s="78">
        <v>130</v>
      </c>
      <c r="ED65" s="78">
        <v>35</v>
      </c>
      <c r="EE65" s="79"/>
      <c r="EF65" s="78">
        <v>0</v>
      </c>
      <c r="EG65" s="78">
        <v>0</v>
      </c>
      <c r="EH65" s="78">
        <v>0</v>
      </c>
      <c r="EI65" s="94">
        <f t="shared" si="2"/>
        <v>144518</v>
      </c>
      <c r="EJ65" s="78">
        <v>258828</v>
      </c>
      <c r="EK65" s="78">
        <v>0</v>
      </c>
      <c r="EL65" s="78">
        <v>0</v>
      </c>
      <c r="EM65" s="78">
        <v>2065</v>
      </c>
      <c r="EN65" s="78">
        <v>3</v>
      </c>
      <c r="EO65" s="78">
        <v>57550</v>
      </c>
      <c r="EP65" s="78">
        <v>0</v>
      </c>
      <c r="EQ65" s="78">
        <v>57552</v>
      </c>
      <c r="ER65" s="78">
        <v>0</v>
      </c>
      <c r="ES65" s="79"/>
      <c r="ET65" s="100">
        <f t="shared" si="23"/>
        <v>318446</v>
      </c>
      <c r="EU65" s="100">
        <f t="shared" si="24"/>
        <v>462964</v>
      </c>
      <c r="EV65" s="101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100">
        <v>362963</v>
      </c>
      <c r="FG65" s="100">
        <v>362963</v>
      </c>
    </row>
    <row r="66" spans="1:163" ht="20.25" customHeight="1">
      <c r="A66" s="95" t="s">
        <v>143</v>
      </c>
      <c r="B66" s="96">
        <v>51</v>
      </c>
      <c r="C66" s="102"/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22">
        <v>0</v>
      </c>
      <c r="J66" s="22">
        <v>0</v>
      </c>
      <c r="K66" s="78">
        <v>0</v>
      </c>
      <c r="L66" s="78">
        <v>0</v>
      </c>
      <c r="M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65</v>
      </c>
      <c r="X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F66" s="78">
        <v>0</v>
      </c>
      <c r="AG66" s="78">
        <v>0</v>
      </c>
      <c r="AI66" s="78">
        <v>8994</v>
      </c>
      <c r="AJ66" s="78">
        <v>0</v>
      </c>
      <c r="AK66" s="78">
        <v>35</v>
      </c>
      <c r="AL66" s="78">
        <v>10</v>
      </c>
      <c r="AM66" s="78">
        <v>0</v>
      </c>
      <c r="AN66" s="79"/>
      <c r="AO66" s="78">
        <v>0</v>
      </c>
      <c r="AP66" s="79"/>
      <c r="AQ66" s="78">
        <v>0</v>
      </c>
      <c r="AR66" s="78">
        <v>0</v>
      </c>
      <c r="AS66" s="79"/>
      <c r="AT66" s="78">
        <v>0</v>
      </c>
      <c r="AU66" s="78">
        <v>0</v>
      </c>
      <c r="AW66" s="78">
        <v>15</v>
      </c>
      <c r="AX66" s="78">
        <v>0</v>
      </c>
      <c r="AY66" s="78">
        <v>1</v>
      </c>
      <c r="AZ66" s="78">
        <v>30</v>
      </c>
      <c r="BA66" s="78">
        <v>0</v>
      </c>
      <c r="BB66" s="78">
        <v>0</v>
      </c>
      <c r="BC66" s="78">
        <v>0</v>
      </c>
      <c r="BD66" s="78">
        <v>0</v>
      </c>
      <c r="BE66" s="78">
        <v>569</v>
      </c>
      <c r="BF66" s="78">
        <v>718</v>
      </c>
      <c r="BG66" s="78">
        <v>0</v>
      </c>
      <c r="BH66" s="78">
        <v>174</v>
      </c>
      <c r="BI66" s="78">
        <v>0</v>
      </c>
      <c r="BJ66" s="78">
        <v>199</v>
      </c>
      <c r="BK66" s="78">
        <v>93</v>
      </c>
      <c r="BL66" s="78">
        <v>84</v>
      </c>
      <c r="BM66" s="78">
        <v>0</v>
      </c>
      <c r="BN66" s="78">
        <v>0</v>
      </c>
      <c r="BO66" s="78">
        <v>42</v>
      </c>
      <c r="BP66" s="78">
        <v>0</v>
      </c>
      <c r="BQ66" s="78">
        <v>17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3</v>
      </c>
      <c r="CC66" s="78">
        <v>0</v>
      </c>
      <c r="CD66" s="78">
        <v>0</v>
      </c>
      <c r="CE66" s="78">
        <v>0</v>
      </c>
      <c r="CF66" s="78">
        <v>0</v>
      </c>
      <c r="CG66" s="78">
        <v>0</v>
      </c>
      <c r="CH66" s="78">
        <v>0</v>
      </c>
      <c r="CI66" s="78">
        <v>0</v>
      </c>
      <c r="CJ66" s="78">
        <v>0</v>
      </c>
      <c r="CK66" s="78">
        <v>0</v>
      </c>
      <c r="CL66" s="78">
        <v>0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S66" s="78">
        <v>0</v>
      </c>
      <c r="CT66" s="79"/>
      <c r="CU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0</v>
      </c>
      <c r="DC66" s="78">
        <v>1103</v>
      </c>
      <c r="DD66" s="78">
        <v>0</v>
      </c>
      <c r="DE66" s="79"/>
      <c r="DF66" s="78">
        <v>3335</v>
      </c>
      <c r="DG66" s="79"/>
      <c r="DH66" s="78">
        <v>1260</v>
      </c>
      <c r="DJ66" s="78">
        <v>191</v>
      </c>
      <c r="DK66" s="78">
        <v>1279</v>
      </c>
      <c r="DL66" s="78">
        <v>65</v>
      </c>
      <c r="DM66" s="78">
        <v>17</v>
      </c>
      <c r="DN66" s="79"/>
      <c r="DO66" s="78">
        <v>0</v>
      </c>
      <c r="DQ66" s="78">
        <v>6</v>
      </c>
      <c r="DR66" s="79"/>
      <c r="DS66" s="78">
        <v>152</v>
      </c>
      <c r="DT66" s="79"/>
      <c r="DU66" s="78">
        <v>0</v>
      </c>
      <c r="DV66" s="79"/>
      <c r="DW66" s="78">
        <v>0</v>
      </c>
      <c r="DX66" s="79"/>
      <c r="DY66" s="78">
        <v>0</v>
      </c>
      <c r="EA66" s="78">
        <v>3922</v>
      </c>
      <c r="EB66" s="78">
        <v>0</v>
      </c>
      <c r="EC66" s="78">
        <v>151</v>
      </c>
      <c r="ED66" s="78">
        <v>10</v>
      </c>
      <c r="EE66" s="79"/>
      <c r="EF66" s="78">
        <v>6</v>
      </c>
      <c r="EG66" s="78">
        <v>0</v>
      </c>
      <c r="EH66" s="78">
        <v>0</v>
      </c>
      <c r="EI66" s="94">
        <f t="shared" si="2"/>
        <v>22546</v>
      </c>
      <c r="EJ66" s="78">
        <v>194985</v>
      </c>
      <c r="EK66" s="78">
        <v>0</v>
      </c>
      <c r="EL66" s="78">
        <v>0</v>
      </c>
      <c r="EM66" s="78">
        <v>-102114</v>
      </c>
      <c r="EN66" s="78">
        <v>39702</v>
      </c>
      <c r="EO66" s="78">
        <v>0</v>
      </c>
      <c r="EP66" s="78">
        <v>0</v>
      </c>
      <c r="EQ66" s="78">
        <v>39702</v>
      </c>
      <c r="ER66" s="78">
        <v>0</v>
      </c>
      <c r="ES66" s="79"/>
      <c r="ET66" s="100">
        <f t="shared" si="23"/>
        <v>132573</v>
      </c>
      <c r="EU66" s="100">
        <f t="shared" si="24"/>
        <v>155119</v>
      </c>
      <c r="EV66" s="101">
        <v>0</v>
      </c>
      <c r="EW66" s="78">
        <v>0</v>
      </c>
      <c r="EX66" s="78">
        <v>0</v>
      </c>
      <c r="EY66" s="78">
        <v>0</v>
      </c>
      <c r="EZ66" s="78">
        <v>0</v>
      </c>
      <c r="FA66" s="78">
        <v>0</v>
      </c>
      <c r="FB66" s="78">
        <v>0</v>
      </c>
      <c r="FC66" s="78">
        <v>0</v>
      </c>
      <c r="FD66" s="78">
        <v>0</v>
      </c>
      <c r="FE66" s="78">
        <v>0</v>
      </c>
      <c r="FF66" s="100">
        <v>155121</v>
      </c>
      <c r="FG66" s="100">
        <v>155121</v>
      </c>
    </row>
    <row r="67" spans="1:163" ht="20.25" customHeight="1">
      <c r="A67" s="95" t="s">
        <v>144</v>
      </c>
      <c r="B67" s="96">
        <v>52</v>
      </c>
      <c r="C67" s="102"/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22">
        <v>0</v>
      </c>
      <c r="J67" s="22">
        <v>0</v>
      </c>
      <c r="K67" s="78">
        <v>0</v>
      </c>
      <c r="L67" s="78">
        <v>0</v>
      </c>
      <c r="M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F67" s="78">
        <v>0</v>
      </c>
      <c r="AG67" s="78">
        <v>0</v>
      </c>
      <c r="AI67" s="78">
        <v>0</v>
      </c>
      <c r="AJ67" s="78">
        <v>52</v>
      </c>
      <c r="AK67" s="78">
        <v>985</v>
      </c>
      <c r="AL67" s="78">
        <v>558</v>
      </c>
      <c r="AM67" s="78">
        <v>0</v>
      </c>
      <c r="AN67" s="79"/>
      <c r="AO67" s="78">
        <v>0</v>
      </c>
      <c r="AP67" s="79"/>
      <c r="AQ67" s="78">
        <v>0</v>
      </c>
      <c r="AR67" s="78">
        <v>0</v>
      </c>
      <c r="AS67" s="79"/>
      <c r="AT67" s="78">
        <v>0</v>
      </c>
      <c r="AU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S67" s="78">
        <v>0</v>
      </c>
      <c r="CT67" s="79"/>
      <c r="CU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C67" s="78">
        <v>0</v>
      </c>
      <c r="DD67" s="78">
        <v>0</v>
      </c>
      <c r="DE67" s="79"/>
      <c r="DF67" s="78">
        <v>76</v>
      </c>
      <c r="DG67" s="79"/>
      <c r="DH67" s="78">
        <v>5</v>
      </c>
      <c r="DJ67" s="78">
        <v>0</v>
      </c>
      <c r="DK67" s="78">
        <v>12</v>
      </c>
      <c r="DL67" s="78">
        <v>19</v>
      </c>
      <c r="DM67" s="78">
        <v>0</v>
      </c>
      <c r="DN67" s="79"/>
      <c r="DO67" s="78">
        <v>0</v>
      </c>
      <c r="DQ67" s="78">
        <v>0</v>
      </c>
      <c r="DR67" s="79"/>
      <c r="DS67" s="78">
        <v>0</v>
      </c>
      <c r="DT67" s="79"/>
      <c r="DU67" s="78">
        <v>0</v>
      </c>
      <c r="DV67" s="79"/>
      <c r="DW67" s="78">
        <v>0</v>
      </c>
      <c r="DX67" s="79"/>
      <c r="DY67" s="78">
        <v>0</v>
      </c>
      <c r="EA67" s="78">
        <v>7</v>
      </c>
      <c r="EB67" s="78">
        <v>0</v>
      </c>
      <c r="EC67" s="78">
        <v>0</v>
      </c>
      <c r="ED67" s="78">
        <v>0</v>
      </c>
      <c r="EE67" s="79"/>
      <c r="EF67" s="78">
        <v>5</v>
      </c>
      <c r="EG67" s="78">
        <v>0</v>
      </c>
      <c r="EH67" s="78">
        <v>0</v>
      </c>
      <c r="EI67" s="94">
        <f t="shared" si="2"/>
        <v>1719</v>
      </c>
      <c r="EJ67" s="78">
        <v>0</v>
      </c>
      <c r="EK67" s="78">
        <v>0</v>
      </c>
      <c r="EL67" s="78">
        <v>0</v>
      </c>
      <c r="EM67" s="78">
        <v>-47923</v>
      </c>
      <c r="EN67" s="78">
        <v>117714</v>
      </c>
      <c r="EO67" s="78">
        <v>0</v>
      </c>
      <c r="EP67" s="78">
        <v>0</v>
      </c>
      <c r="EQ67" s="78">
        <v>117714</v>
      </c>
      <c r="ER67" s="78">
        <v>0</v>
      </c>
      <c r="ES67" s="79"/>
      <c r="ET67" s="100">
        <f t="shared" si="23"/>
        <v>69791</v>
      </c>
      <c r="EU67" s="100">
        <f t="shared" si="24"/>
        <v>71510</v>
      </c>
      <c r="EV67" s="101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100">
        <v>71512</v>
      </c>
      <c r="FG67" s="100">
        <v>71512</v>
      </c>
    </row>
    <row r="68" spans="1:163" ht="20.25" customHeight="1">
      <c r="A68" s="95" t="s">
        <v>145</v>
      </c>
      <c r="B68" s="96">
        <v>53</v>
      </c>
      <c r="C68" s="102"/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22">
        <v>0</v>
      </c>
      <c r="J68" s="22">
        <v>0</v>
      </c>
      <c r="K68" s="78">
        <v>0</v>
      </c>
      <c r="L68" s="78">
        <v>0</v>
      </c>
      <c r="M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F68" s="78">
        <v>0</v>
      </c>
      <c r="AG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9"/>
      <c r="AO68" s="78">
        <v>0</v>
      </c>
      <c r="AP68" s="79"/>
      <c r="AQ68" s="78">
        <v>0</v>
      </c>
      <c r="AR68" s="78">
        <v>0</v>
      </c>
      <c r="AS68" s="79"/>
      <c r="AT68" s="78">
        <v>0</v>
      </c>
      <c r="AU68" s="78">
        <v>0</v>
      </c>
      <c r="AW68" s="78">
        <v>0</v>
      </c>
      <c r="AX68" s="78">
        <v>0</v>
      </c>
      <c r="AY68" s="78">
        <v>0</v>
      </c>
      <c r="AZ68" s="78">
        <v>2</v>
      </c>
      <c r="BA68" s="78">
        <v>0</v>
      </c>
      <c r="BB68" s="78">
        <v>0</v>
      </c>
      <c r="BC68" s="78">
        <v>110205</v>
      </c>
      <c r="BD68" s="78">
        <v>0</v>
      </c>
      <c r="BE68" s="78">
        <v>0</v>
      </c>
      <c r="BF68" s="78">
        <v>0</v>
      </c>
      <c r="BG68" s="78">
        <v>0</v>
      </c>
      <c r="BH68" s="78">
        <v>1</v>
      </c>
      <c r="BI68" s="78">
        <v>0</v>
      </c>
      <c r="BJ68" s="78">
        <v>0</v>
      </c>
      <c r="BK68" s="78">
        <v>0</v>
      </c>
      <c r="BL68" s="78">
        <v>531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1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S68" s="78">
        <v>0</v>
      </c>
      <c r="CT68" s="79"/>
      <c r="CU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C68" s="78">
        <v>1293</v>
      </c>
      <c r="DD68" s="78">
        <v>0</v>
      </c>
      <c r="DE68" s="79"/>
      <c r="DF68" s="78">
        <v>1833</v>
      </c>
      <c r="DG68" s="79"/>
      <c r="DH68" s="78">
        <v>388</v>
      </c>
      <c r="DJ68" s="78">
        <v>0</v>
      </c>
      <c r="DK68" s="78">
        <v>588</v>
      </c>
      <c r="DL68" s="78">
        <v>950</v>
      </c>
      <c r="DM68" s="78">
        <v>297</v>
      </c>
      <c r="DN68" s="79"/>
      <c r="DO68" s="78">
        <v>0</v>
      </c>
      <c r="DQ68" s="78">
        <v>103</v>
      </c>
      <c r="DR68" s="79"/>
      <c r="DS68" s="78">
        <v>203</v>
      </c>
      <c r="DT68" s="79"/>
      <c r="DU68" s="78">
        <v>0</v>
      </c>
      <c r="DV68" s="79"/>
      <c r="DW68" s="78">
        <v>130</v>
      </c>
      <c r="DX68" s="79"/>
      <c r="DY68" s="78">
        <v>0</v>
      </c>
      <c r="EA68" s="78">
        <v>560</v>
      </c>
      <c r="EB68" s="78">
        <v>0</v>
      </c>
      <c r="EC68" s="78">
        <v>3</v>
      </c>
      <c r="ED68" s="78">
        <v>1</v>
      </c>
      <c r="EE68" s="79"/>
      <c r="EF68" s="78">
        <v>252</v>
      </c>
      <c r="EG68" s="78">
        <v>0</v>
      </c>
      <c r="EH68" s="78">
        <v>0</v>
      </c>
      <c r="EI68" s="94">
        <f t="shared" si="2"/>
        <v>117341</v>
      </c>
      <c r="EJ68" s="78">
        <v>167492</v>
      </c>
      <c r="EK68" s="78">
        <v>0</v>
      </c>
      <c r="EL68" s="78">
        <v>0</v>
      </c>
      <c r="EM68" s="78">
        <v>9501</v>
      </c>
      <c r="EN68" s="78">
        <v>1</v>
      </c>
      <c r="EO68" s="78">
        <v>0</v>
      </c>
      <c r="EP68" s="78">
        <v>0</v>
      </c>
      <c r="EQ68" s="78">
        <v>1</v>
      </c>
      <c r="ER68" s="78">
        <v>0</v>
      </c>
      <c r="ES68" s="79"/>
      <c r="ET68" s="100">
        <f t="shared" si="23"/>
        <v>176994</v>
      </c>
      <c r="EU68" s="100">
        <f t="shared" si="24"/>
        <v>294335</v>
      </c>
      <c r="EV68" s="101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100">
        <v>294334</v>
      </c>
      <c r="FG68" s="100">
        <v>294334</v>
      </c>
    </row>
    <row r="69" spans="1:163" ht="20.25" customHeight="1">
      <c r="A69" s="95" t="s">
        <v>146</v>
      </c>
      <c r="B69" s="96">
        <v>54</v>
      </c>
      <c r="C69" s="102"/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22">
        <v>0</v>
      </c>
      <c r="J69" s="22">
        <v>0</v>
      </c>
      <c r="K69" s="78">
        <v>0</v>
      </c>
      <c r="L69" s="78">
        <v>0</v>
      </c>
      <c r="M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5871</v>
      </c>
      <c r="X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F69" s="78">
        <v>0</v>
      </c>
      <c r="AG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9"/>
      <c r="AO69" s="78">
        <v>0</v>
      </c>
      <c r="AP69" s="79"/>
      <c r="AQ69" s="78">
        <v>0</v>
      </c>
      <c r="AR69" s="78">
        <v>0</v>
      </c>
      <c r="AS69" s="79"/>
      <c r="AT69" s="78">
        <v>0</v>
      </c>
      <c r="AU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19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S69" s="78">
        <v>0</v>
      </c>
      <c r="CT69" s="79"/>
      <c r="CU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C69" s="78">
        <v>0</v>
      </c>
      <c r="DD69" s="78">
        <v>0</v>
      </c>
      <c r="DE69" s="79"/>
      <c r="DF69" s="78">
        <v>52081</v>
      </c>
      <c r="DG69" s="79"/>
      <c r="DH69" s="78">
        <v>906</v>
      </c>
      <c r="DJ69" s="78">
        <v>0</v>
      </c>
      <c r="DK69" s="78">
        <v>6707</v>
      </c>
      <c r="DL69" s="78">
        <v>7727</v>
      </c>
      <c r="DM69" s="78">
        <v>0</v>
      </c>
      <c r="DN69" s="79"/>
      <c r="DO69" s="78">
        <v>0</v>
      </c>
      <c r="DQ69" s="78">
        <v>26</v>
      </c>
      <c r="DR69" s="79"/>
      <c r="DS69" s="78">
        <v>83</v>
      </c>
      <c r="DT69" s="79"/>
      <c r="DU69" s="78">
        <v>0</v>
      </c>
      <c r="DV69" s="79"/>
      <c r="DW69" s="78">
        <v>0</v>
      </c>
      <c r="DX69" s="79"/>
      <c r="DY69" s="78">
        <v>0</v>
      </c>
      <c r="EA69" s="78">
        <v>0</v>
      </c>
      <c r="EB69" s="78">
        <v>0</v>
      </c>
      <c r="EC69" s="78">
        <v>0</v>
      </c>
      <c r="ED69" s="78">
        <v>0</v>
      </c>
      <c r="EE69" s="79"/>
      <c r="EF69" s="78">
        <v>0</v>
      </c>
      <c r="EG69" s="78">
        <v>0</v>
      </c>
      <c r="EH69" s="78">
        <v>0</v>
      </c>
      <c r="EI69" s="94">
        <f t="shared" si="2"/>
        <v>73420</v>
      </c>
      <c r="EJ69" s="78">
        <v>0</v>
      </c>
      <c r="EK69" s="78">
        <v>0</v>
      </c>
      <c r="EL69" s="78">
        <v>0</v>
      </c>
      <c r="EM69" s="78">
        <v>-71490</v>
      </c>
      <c r="EN69" s="78">
        <v>3</v>
      </c>
      <c r="EO69" s="78">
        <v>1</v>
      </c>
      <c r="EP69" s="78">
        <v>0</v>
      </c>
      <c r="EQ69" s="78">
        <v>4</v>
      </c>
      <c r="ER69" s="78">
        <v>0</v>
      </c>
      <c r="ES69" s="79"/>
      <c r="ET69" s="100">
        <f t="shared" si="23"/>
        <v>-71486</v>
      </c>
      <c r="EU69" s="100">
        <f t="shared" si="24"/>
        <v>1934</v>
      </c>
      <c r="EV69" s="101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100">
        <v>1934</v>
      </c>
      <c r="FG69" s="100">
        <v>1934</v>
      </c>
    </row>
    <row r="70" spans="1:163" ht="20.25" customHeight="1">
      <c r="A70" s="95" t="s">
        <v>147</v>
      </c>
      <c r="B70" s="96">
        <v>55</v>
      </c>
      <c r="C70" s="102"/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22">
        <v>0</v>
      </c>
      <c r="J70" s="22">
        <v>0</v>
      </c>
      <c r="K70" s="78">
        <v>0</v>
      </c>
      <c r="L70" s="78">
        <v>0</v>
      </c>
      <c r="M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F70" s="78">
        <v>0</v>
      </c>
      <c r="AG70" s="78">
        <v>0</v>
      </c>
      <c r="AI70" s="78">
        <v>8059</v>
      </c>
      <c r="AJ70" s="78">
        <v>2</v>
      </c>
      <c r="AK70" s="78">
        <v>0</v>
      </c>
      <c r="AL70" s="78">
        <v>93</v>
      </c>
      <c r="AM70" s="78">
        <v>0</v>
      </c>
      <c r="AN70" s="79"/>
      <c r="AO70" s="78">
        <v>0</v>
      </c>
      <c r="AP70" s="79"/>
      <c r="AQ70" s="78">
        <v>0</v>
      </c>
      <c r="AR70" s="78">
        <v>0</v>
      </c>
      <c r="AS70" s="79"/>
      <c r="AT70" s="78">
        <v>0</v>
      </c>
      <c r="AU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526</v>
      </c>
      <c r="BO70" s="78">
        <v>0</v>
      </c>
      <c r="BP70" s="78">
        <v>68</v>
      </c>
      <c r="BQ70" s="78">
        <v>50</v>
      </c>
      <c r="BR70" s="78">
        <v>2414</v>
      </c>
      <c r="BS70" s="78">
        <v>682</v>
      </c>
      <c r="BT70" s="78">
        <v>515</v>
      </c>
      <c r="BU70" s="78">
        <v>10</v>
      </c>
      <c r="BV70" s="78">
        <v>0</v>
      </c>
      <c r="BW70" s="78">
        <v>0</v>
      </c>
      <c r="BX70" s="78">
        <v>0</v>
      </c>
      <c r="BY70" s="78">
        <v>989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S70" s="78">
        <v>0</v>
      </c>
      <c r="CT70" s="79"/>
      <c r="CU70" s="78">
        <v>0</v>
      </c>
      <c r="CW70" s="78">
        <v>0</v>
      </c>
      <c r="CX70" s="78">
        <v>0</v>
      </c>
      <c r="CY70" s="78">
        <v>0</v>
      </c>
      <c r="CZ70" s="78">
        <v>2</v>
      </c>
      <c r="DA70" s="78">
        <v>3</v>
      </c>
      <c r="DC70" s="78">
        <v>15</v>
      </c>
      <c r="DD70" s="78">
        <v>1</v>
      </c>
      <c r="DE70" s="79"/>
      <c r="DF70" s="78">
        <v>0</v>
      </c>
      <c r="DG70" s="79"/>
      <c r="DH70" s="78">
        <v>0</v>
      </c>
      <c r="DJ70" s="78">
        <v>0</v>
      </c>
      <c r="DK70" s="78">
        <v>0</v>
      </c>
      <c r="DL70" s="78">
        <v>0</v>
      </c>
      <c r="DM70" s="78">
        <v>0</v>
      </c>
      <c r="DN70" s="79"/>
      <c r="DO70" s="78">
        <v>0</v>
      </c>
      <c r="DQ70" s="78">
        <v>0</v>
      </c>
      <c r="DR70" s="79"/>
      <c r="DS70" s="78">
        <v>0</v>
      </c>
      <c r="DT70" s="79"/>
      <c r="DU70" s="78">
        <v>0</v>
      </c>
      <c r="DV70" s="79"/>
      <c r="DW70" s="78">
        <v>0</v>
      </c>
      <c r="DX70" s="79"/>
      <c r="DY70" s="78">
        <v>0</v>
      </c>
      <c r="EA70" s="78">
        <v>554</v>
      </c>
      <c r="EB70" s="78">
        <v>0</v>
      </c>
      <c r="EC70" s="78">
        <v>42</v>
      </c>
      <c r="ED70" s="78">
        <v>0</v>
      </c>
      <c r="EE70" s="79"/>
      <c r="EF70" s="78">
        <v>1</v>
      </c>
      <c r="EG70" s="78">
        <v>375</v>
      </c>
      <c r="EH70" s="78">
        <v>0</v>
      </c>
      <c r="EI70" s="94">
        <f t="shared" si="2"/>
        <v>14401</v>
      </c>
      <c r="EJ70" s="78">
        <v>276</v>
      </c>
      <c r="EK70" s="78">
        <v>0</v>
      </c>
      <c r="EL70" s="78">
        <v>0</v>
      </c>
      <c r="EM70" s="78">
        <v>-281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9"/>
      <c r="ET70" s="100">
        <f t="shared" si="23"/>
        <v>-5</v>
      </c>
      <c r="EU70" s="100">
        <f t="shared" si="24"/>
        <v>14396</v>
      </c>
      <c r="EV70" s="101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100">
        <v>14395</v>
      </c>
      <c r="FG70" s="100">
        <v>14395</v>
      </c>
    </row>
    <row r="71" spans="1:163" ht="20.25" customHeight="1">
      <c r="A71" s="95" t="s">
        <v>148</v>
      </c>
      <c r="B71" s="96">
        <v>56</v>
      </c>
      <c r="C71" s="102"/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22">
        <v>0</v>
      </c>
      <c r="J71" s="22">
        <v>0</v>
      </c>
      <c r="K71" s="78">
        <v>0</v>
      </c>
      <c r="L71" s="78">
        <v>0</v>
      </c>
      <c r="M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F71" s="78">
        <v>0</v>
      </c>
      <c r="AG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9"/>
      <c r="AO71" s="78">
        <v>0</v>
      </c>
      <c r="AP71" s="79"/>
      <c r="AQ71" s="78">
        <v>0</v>
      </c>
      <c r="AR71" s="78">
        <v>0</v>
      </c>
      <c r="AS71" s="79"/>
      <c r="AT71" s="78">
        <v>0</v>
      </c>
      <c r="AU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1</v>
      </c>
      <c r="BQ71" s="78">
        <v>38250</v>
      </c>
      <c r="BR71" s="78">
        <v>987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3853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S71" s="78">
        <v>0</v>
      </c>
      <c r="CT71" s="79"/>
      <c r="CU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C71" s="78">
        <v>0</v>
      </c>
      <c r="DD71" s="78">
        <v>0</v>
      </c>
      <c r="DE71" s="79"/>
      <c r="DF71" s="78">
        <v>0</v>
      </c>
      <c r="DG71" s="79"/>
      <c r="DH71" s="78">
        <v>0</v>
      </c>
      <c r="DJ71" s="78">
        <v>0</v>
      </c>
      <c r="DK71" s="78">
        <v>0</v>
      </c>
      <c r="DL71" s="78">
        <v>0</v>
      </c>
      <c r="DM71" s="78">
        <v>0</v>
      </c>
      <c r="DN71" s="79"/>
      <c r="DO71" s="78">
        <v>0</v>
      </c>
      <c r="DQ71" s="78">
        <v>0</v>
      </c>
      <c r="DR71" s="79"/>
      <c r="DS71" s="78">
        <v>0</v>
      </c>
      <c r="DT71" s="79"/>
      <c r="DU71" s="78">
        <v>0</v>
      </c>
      <c r="DV71" s="79"/>
      <c r="DW71" s="78">
        <v>0</v>
      </c>
      <c r="DX71" s="79"/>
      <c r="DY71" s="78">
        <v>0</v>
      </c>
      <c r="EA71" s="78">
        <v>0</v>
      </c>
      <c r="EB71" s="78">
        <v>0</v>
      </c>
      <c r="EC71" s="78">
        <v>0</v>
      </c>
      <c r="ED71" s="78">
        <v>0</v>
      </c>
      <c r="EE71" s="79"/>
      <c r="EF71" s="78">
        <v>0</v>
      </c>
      <c r="EG71" s="78">
        <v>0</v>
      </c>
      <c r="EH71" s="78">
        <v>0</v>
      </c>
      <c r="EI71" s="94">
        <f t="shared" si="2"/>
        <v>43091</v>
      </c>
      <c r="EJ71" s="78">
        <v>1075</v>
      </c>
      <c r="EK71" s="78">
        <v>0</v>
      </c>
      <c r="EL71" s="78">
        <v>0</v>
      </c>
      <c r="EM71" s="78">
        <v>309</v>
      </c>
      <c r="EN71" s="78">
        <v>35</v>
      </c>
      <c r="EO71" s="78">
        <v>0</v>
      </c>
      <c r="EP71" s="78">
        <v>0</v>
      </c>
      <c r="EQ71" s="78">
        <v>35</v>
      </c>
      <c r="ER71" s="78">
        <v>0</v>
      </c>
      <c r="ES71" s="79"/>
      <c r="ET71" s="100">
        <f t="shared" si="23"/>
        <v>1419</v>
      </c>
      <c r="EU71" s="100">
        <f t="shared" si="24"/>
        <v>44510</v>
      </c>
      <c r="EV71" s="101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100">
        <v>44511</v>
      </c>
      <c r="FG71" s="100">
        <v>44511</v>
      </c>
    </row>
    <row r="72" spans="1:163" ht="20.25" customHeight="1">
      <c r="A72" s="95" t="s">
        <v>149</v>
      </c>
      <c r="B72" s="96">
        <v>57</v>
      </c>
      <c r="C72" s="102"/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22">
        <v>0</v>
      </c>
      <c r="J72" s="22">
        <v>0</v>
      </c>
      <c r="K72" s="78">
        <v>0</v>
      </c>
      <c r="L72" s="78">
        <v>0</v>
      </c>
      <c r="M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F72" s="78">
        <v>0</v>
      </c>
      <c r="AG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9"/>
      <c r="AO72" s="78">
        <v>0</v>
      </c>
      <c r="AP72" s="79"/>
      <c r="AQ72" s="78">
        <v>0</v>
      </c>
      <c r="AR72" s="78">
        <v>0</v>
      </c>
      <c r="AS72" s="79"/>
      <c r="AT72" s="78">
        <v>0</v>
      </c>
      <c r="AU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2</v>
      </c>
      <c r="BH72" s="78">
        <v>0</v>
      </c>
      <c r="BI72" s="78">
        <v>0</v>
      </c>
      <c r="BJ72" s="78">
        <v>0</v>
      </c>
      <c r="BK72" s="78">
        <v>176</v>
      </c>
      <c r="BL72" s="78">
        <v>0</v>
      </c>
      <c r="BM72" s="78">
        <v>0</v>
      </c>
      <c r="BN72" s="78">
        <v>0</v>
      </c>
      <c r="BO72" s="78">
        <v>154</v>
      </c>
      <c r="BP72" s="78">
        <v>2592</v>
      </c>
      <c r="BQ72" s="78">
        <v>2024</v>
      </c>
      <c r="BR72" s="78">
        <v>11353</v>
      </c>
      <c r="BS72" s="78">
        <v>480</v>
      </c>
      <c r="BT72" s="78">
        <v>1700</v>
      </c>
      <c r="BU72" s="78">
        <v>0</v>
      </c>
      <c r="BV72" s="78">
        <v>0</v>
      </c>
      <c r="BW72" s="78">
        <v>0</v>
      </c>
      <c r="BX72" s="78">
        <v>0</v>
      </c>
      <c r="BY72" s="78">
        <v>3</v>
      </c>
      <c r="BZ72" s="78">
        <v>7076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3</v>
      </c>
      <c r="CL72" s="78">
        <v>0</v>
      </c>
      <c r="CM72" s="78">
        <v>0</v>
      </c>
      <c r="CN72" s="78">
        <v>3</v>
      </c>
      <c r="CO72" s="78">
        <v>0</v>
      </c>
      <c r="CP72" s="78">
        <v>0</v>
      </c>
      <c r="CQ72" s="78">
        <v>0</v>
      </c>
      <c r="CS72" s="78">
        <v>0</v>
      </c>
      <c r="CT72" s="79"/>
      <c r="CU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C72" s="78">
        <v>0</v>
      </c>
      <c r="DD72" s="78">
        <v>0</v>
      </c>
      <c r="DE72" s="79"/>
      <c r="DF72" s="78">
        <v>0</v>
      </c>
      <c r="DG72" s="79"/>
      <c r="DH72" s="78">
        <v>0</v>
      </c>
      <c r="DJ72" s="78">
        <v>0</v>
      </c>
      <c r="DK72" s="78">
        <v>0</v>
      </c>
      <c r="DL72" s="78">
        <v>0</v>
      </c>
      <c r="DM72" s="78">
        <v>0</v>
      </c>
      <c r="DN72" s="79"/>
      <c r="DO72" s="78">
        <v>0</v>
      </c>
      <c r="DQ72" s="78">
        <v>0</v>
      </c>
      <c r="DR72" s="79"/>
      <c r="DS72" s="78">
        <v>0</v>
      </c>
      <c r="DT72" s="79"/>
      <c r="DU72" s="78">
        <v>0</v>
      </c>
      <c r="DV72" s="79"/>
      <c r="DW72" s="78">
        <v>0</v>
      </c>
      <c r="DX72" s="79"/>
      <c r="DY72" s="78">
        <v>0</v>
      </c>
      <c r="EA72" s="78">
        <v>0</v>
      </c>
      <c r="EB72" s="78">
        <v>0</v>
      </c>
      <c r="EC72" s="78">
        <v>0</v>
      </c>
      <c r="ED72" s="78">
        <v>0</v>
      </c>
      <c r="EE72" s="79"/>
      <c r="EF72" s="78">
        <v>0</v>
      </c>
      <c r="EG72" s="78">
        <v>0</v>
      </c>
      <c r="EH72" s="78">
        <v>0</v>
      </c>
      <c r="EI72" s="94">
        <f t="shared" si="2"/>
        <v>25566</v>
      </c>
      <c r="EJ72" s="78">
        <v>458</v>
      </c>
      <c r="EK72" s="78">
        <v>0</v>
      </c>
      <c r="EL72" s="78">
        <v>0</v>
      </c>
      <c r="EM72" s="78">
        <v>-304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9"/>
      <c r="ET72" s="100">
        <f t="shared" si="23"/>
        <v>154</v>
      </c>
      <c r="EU72" s="100">
        <f t="shared" si="24"/>
        <v>25720</v>
      </c>
      <c r="EV72" s="101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100">
        <v>25719</v>
      </c>
      <c r="FG72" s="100">
        <v>25719</v>
      </c>
    </row>
    <row r="73" spans="1:163" ht="20.25" customHeight="1">
      <c r="A73" s="95" t="s">
        <v>150</v>
      </c>
      <c r="B73" s="96">
        <v>58</v>
      </c>
      <c r="C73" s="102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78">
        <v>0</v>
      </c>
      <c r="L73" s="78">
        <v>0</v>
      </c>
      <c r="M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F73" s="78">
        <v>0</v>
      </c>
      <c r="AG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9"/>
      <c r="AO73" s="78">
        <v>0</v>
      </c>
      <c r="AP73" s="79"/>
      <c r="AQ73" s="78">
        <v>0</v>
      </c>
      <c r="AR73" s="78">
        <v>0</v>
      </c>
      <c r="AS73" s="79"/>
      <c r="AT73" s="78">
        <v>0</v>
      </c>
      <c r="AU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2919</v>
      </c>
      <c r="BR73" s="78">
        <v>10949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S73" s="78">
        <v>0</v>
      </c>
      <c r="CT73" s="79"/>
      <c r="CU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C73" s="78">
        <v>0</v>
      </c>
      <c r="DD73" s="78">
        <v>0</v>
      </c>
      <c r="DE73" s="79"/>
      <c r="DF73" s="78">
        <v>0</v>
      </c>
      <c r="DG73" s="79"/>
      <c r="DH73" s="78">
        <v>0</v>
      </c>
      <c r="DJ73" s="78">
        <v>0</v>
      </c>
      <c r="DK73" s="78">
        <v>0</v>
      </c>
      <c r="DL73" s="78">
        <v>0</v>
      </c>
      <c r="DM73" s="78">
        <v>0</v>
      </c>
      <c r="DN73" s="79"/>
      <c r="DO73" s="78">
        <v>0</v>
      </c>
      <c r="DQ73" s="78">
        <v>0</v>
      </c>
      <c r="DR73" s="79"/>
      <c r="DS73" s="78">
        <v>0</v>
      </c>
      <c r="DT73" s="79"/>
      <c r="DU73" s="78">
        <v>0</v>
      </c>
      <c r="DV73" s="79"/>
      <c r="DW73" s="78">
        <v>0</v>
      </c>
      <c r="DX73" s="79"/>
      <c r="DY73" s="78">
        <v>0</v>
      </c>
      <c r="EA73" s="78">
        <v>0</v>
      </c>
      <c r="EB73" s="78">
        <v>0</v>
      </c>
      <c r="EC73" s="78">
        <v>0</v>
      </c>
      <c r="ED73" s="78">
        <v>0</v>
      </c>
      <c r="EE73" s="79"/>
      <c r="EF73" s="78">
        <v>0</v>
      </c>
      <c r="EG73" s="78">
        <v>0</v>
      </c>
      <c r="EH73" s="78">
        <v>0</v>
      </c>
      <c r="EI73" s="94">
        <f t="shared" ref="EI73:EI136" si="25">SUM(C73:EH73)</f>
        <v>13868</v>
      </c>
      <c r="EJ73" s="78">
        <v>125460</v>
      </c>
      <c r="EK73" s="78">
        <v>0</v>
      </c>
      <c r="EL73" s="78">
        <v>0</v>
      </c>
      <c r="EM73" s="78">
        <v>-149</v>
      </c>
      <c r="EN73" s="78">
        <v>48</v>
      </c>
      <c r="EO73" s="78">
        <v>17756</v>
      </c>
      <c r="EP73" s="78">
        <v>0</v>
      </c>
      <c r="EQ73" s="78">
        <v>17805</v>
      </c>
      <c r="ER73" s="78">
        <v>0</v>
      </c>
      <c r="ES73" s="79"/>
      <c r="ET73" s="100">
        <f t="shared" si="23"/>
        <v>143115</v>
      </c>
      <c r="EU73" s="100">
        <f t="shared" si="24"/>
        <v>156983</v>
      </c>
      <c r="EV73" s="101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100">
        <v>156984</v>
      </c>
      <c r="FG73" s="100">
        <v>156984</v>
      </c>
    </row>
    <row r="74" spans="1:163" ht="20.25" customHeight="1">
      <c r="A74" s="95" t="s">
        <v>151</v>
      </c>
      <c r="B74" s="96">
        <v>59</v>
      </c>
      <c r="C74" s="102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78">
        <v>39</v>
      </c>
      <c r="L74" s="78">
        <v>103</v>
      </c>
      <c r="M74" s="78">
        <v>0</v>
      </c>
      <c r="O74" s="78">
        <v>4</v>
      </c>
      <c r="P74" s="78">
        <v>2</v>
      </c>
      <c r="Q74" s="78">
        <v>30</v>
      </c>
      <c r="R74" s="78">
        <v>3</v>
      </c>
      <c r="S74" s="78">
        <v>0</v>
      </c>
      <c r="T74" s="78">
        <v>0</v>
      </c>
      <c r="U74" s="78">
        <v>0</v>
      </c>
      <c r="V74" s="78">
        <v>0</v>
      </c>
      <c r="W74" s="78">
        <v>7</v>
      </c>
      <c r="X74" s="78">
        <v>0</v>
      </c>
      <c r="Z74" s="78">
        <v>0</v>
      </c>
      <c r="AA74" s="78">
        <v>2</v>
      </c>
      <c r="AB74" s="78">
        <v>110</v>
      </c>
      <c r="AC74" s="78">
        <v>0</v>
      </c>
      <c r="AD74" s="78">
        <v>0</v>
      </c>
      <c r="AF74" s="78">
        <v>0</v>
      </c>
      <c r="AG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9"/>
      <c r="AO74" s="78">
        <v>0</v>
      </c>
      <c r="AP74" s="79"/>
      <c r="AQ74" s="78">
        <v>0</v>
      </c>
      <c r="AR74" s="78">
        <v>0</v>
      </c>
      <c r="AS74" s="79"/>
      <c r="AT74" s="78">
        <v>0</v>
      </c>
      <c r="AU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12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9</v>
      </c>
      <c r="BO74" s="78">
        <v>204</v>
      </c>
      <c r="BP74" s="78">
        <v>0</v>
      </c>
      <c r="BQ74" s="78">
        <v>10</v>
      </c>
      <c r="BR74" s="78">
        <v>353</v>
      </c>
      <c r="BS74" s="78">
        <v>10664</v>
      </c>
      <c r="BT74" s="78">
        <v>932</v>
      </c>
      <c r="BU74" s="78">
        <v>53</v>
      </c>
      <c r="BV74" s="78">
        <v>0</v>
      </c>
      <c r="BW74" s="78">
        <v>987</v>
      </c>
      <c r="BX74" s="78">
        <v>0</v>
      </c>
      <c r="BY74" s="78">
        <v>3753</v>
      </c>
      <c r="BZ74" s="78">
        <v>41</v>
      </c>
      <c r="CA74" s="78">
        <v>0</v>
      </c>
      <c r="CB74" s="78">
        <v>0</v>
      </c>
      <c r="CC74" s="78">
        <v>0</v>
      </c>
      <c r="CD74" s="78">
        <v>212</v>
      </c>
      <c r="CE74" s="78">
        <v>491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7</v>
      </c>
      <c r="CL74" s="78">
        <v>0</v>
      </c>
      <c r="CM74" s="78">
        <v>0</v>
      </c>
      <c r="CN74" s="78">
        <v>9</v>
      </c>
      <c r="CO74" s="78">
        <v>0</v>
      </c>
      <c r="CP74" s="78">
        <v>0</v>
      </c>
      <c r="CQ74" s="78">
        <v>807</v>
      </c>
      <c r="CS74" s="78">
        <v>0</v>
      </c>
      <c r="CT74" s="79"/>
      <c r="CU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C74" s="78">
        <v>39930</v>
      </c>
      <c r="DD74" s="78">
        <v>2</v>
      </c>
      <c r="DE74" s="79"/>
      <c r="DF74" s="78">
        <v>69</v>
      </c>
      <c r="DG74" s="79"/>
      <c r="DH74" s="78">
        <v>51</v>
      </c>
      <c r="DJ74" s="78">
        <v>9893</v>
      </c>
      <c r="DK74" s="78">
        <v>128</v>
      </c>
      <c r="DL74" s="78">
        <v>293</v>
      </c>
      <c r="DM74" s="78">
        <v>60</v>
      </c>
      <c r="DN74" s="79"/>
      <c r="DO74" s="78">
        <v>1635</v>
      </c>
      <c r="DQ74" s="78">
        <v>0</v>
      </c>
      <c r="DR74" s="79"/>
      <c r="DS74" s="78">
        <v>24</v>
      </c>
      <c r="DT74" s="79"/>
      <c r="DU74" s="78">
        <v>0</v>
      </c>
      <c r="DV74" s="79"/>
      <c r="DW74" s="78">
        <v>0</v>
      </c>
      <c r="DX74" s="79"/>
      <c r="DY74" s="78">
        <v>592</v>
      </c>
      <c r="EA74" s="78">
        <v>2650</v>
      </c>
      <c r="EB74" s="78">
        <v>309</v>
      </c>
      <c r="EC74" s="78">
        <v>1</v>
      </c>
      <c r="ED74" s="78">
        <v>0</v>
      </c>
      <c r="EE74" s="79"/>
      <c r="EF74" s="78">
        <v>73</v>
      </c>
      <c r="EG74" s="78">
        <v>3644</v>
      </c>
      <c r="EH74" s="78">
        <v>0</v>
      </c>
      <c r="EI74" s="94">
        <f t="shared" si="25"/>
        <v>78198</v>
      </c>
      <c r="EJ74" s="78">
        <v>6438</v>
      </c>
      <c r="EK74" s="78">
        <v>0</v>
      </c>
      <c r="EL74" s="78">
        <v>0</v>
      </c>
      <c r="EM74" s="78">
        <v>-20097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9"/>
      <c r="ET74" s="100">
        <f t="shared" si="23"/>
        <v>-13659</v>
      </c>
      <c r="EU74" s="100">
        <f t="shared" si="24"/>
        <v>64539</v>
      </c>
      <c r="EV74" s="101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100">
        <v>643541</v>
      </c>
      <c r="FG74" s="100">
        <v>643541</v>
      </c>
    </row>
    <row r="75" spans="1:163" ht="20.25" customHeight="1">
      <c r="A75" s="95" t="s">
        <v>152</v>
      </c>
      <c r="B75" s="96">
        <v>60</v>
      </c>
      <c r="C75" s="102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78">
        <v>1</v>
      </c>
      <c r="L75" s="78">
        <v>1</v>
      </c>
      <c r="M75" s="78">
        <v>0</v>
      </c>
      <c r="O75" s="78">
        <v>0</v>
      </c>
      <c r="P75" s="78">
        <v>0</v>
      </c>
      <c r="Q75" s="78">
        <v>7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1</v>
      </c>
      <c r="X75" s="78">
        <v>0</v>
      </c>
      <c r="Z75" s="78">
        <v>0</v>
      </c>
      <c r="AA75" s="78">
        <v>0</v>
      </c>
      <c r="AB75" s="78">
        <v>2</v>
      </c>
      <c r="AC75" s="78">
        <v>0</v>
      </c>
      <c r="AD75" s="78">
        <v>0</v>
      </c>
      <c r="AF75" s="78">
        <v>64</v>
      </c>
      <c r="AG75" s="78">
        <v>118</v>
      </c>
      <c r="AI75" s="78">
        <v>281</v>
      </c>
      <c r="AJ75" s="78">
        <v>1</v>
      </c>
      <c r="AK75" s="78">
        <v>16</v>
      </c>
      <c r="AL75" s="78">
        <v>49</v>
      </c>
      <c r="AM75" s="78">
        <v>7</v>
      </c>
      <c r="AN75" s="79"/>
      <c r="AO75" s="78">
        <v>420</v>
      </c>
      <c r="AP75" s="79"/>
      <c r="AQ75" s="78">
        <v>39</v>
      </c>
      <c r="AR75" s="78">
        <v>0</v>
      </c>
      <c r="AS75" s="79"/>
      <c r="AT75" s="78">
        <v>4</v>
      </c>
      <c r="AU75" s="78">
        <v>1</v>
      </c>
      <c r="AW75" s="78">
        <v>2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3663</v>
      </c>
      <c r="BD75" s="78">
        <v>5</v>
      </c>
      <c r="BE75" s="78">
        <v>0</v>
      </c>
      <c r="BF75" s="78">
        <v>18</v>
      </c>
      <c r="BG75" s="78">
        <v>0</v>
      </c>
      <c r="BH75" s="78">
        <v>0</v>
      </c>
      <c r="BI75" s="78">
        <v>0</v>
      </c>
      <c r="BJ75" s="78">
        <v>0</v>
      </c>
      <c r="BK75" s="78">
        <v>0</v>
      </c>
      <c r="BL75" s="78">
        <v>23</v>
      </c>
      <c r="BM75" s="78">
        <v>0</v>
      </c>
      <c r="BN75" s="78">
        <v>1</v>
      </c>
      <c r="BO75" s="78">
        <v>0</v>
      </c>
      <c r="BP75" s="78">
        <v>0</v>
      </c>
      <c r="BQ75" s="78">
        <v>1</v>
      </c>
      <c r="BR75" s="78">
        <v>3</v>
      </c>
      <c r="BS75" s="78">
        <v>62</v>
      </c>
      <c r="BT75" s="78">
        <v>73</v>
      </c>
      <c r="BU75" s="78">
        <v>2</v>
      </c>
      <c r="BV75" s="78">
        <v>224</v>
      </c>
      <c r="BW75" s="78">
        <v>132</v>
      </c>
      <c r="BX75" s="78">
        <v>6</v>
      </c>
      <c r="BY75" s="78">
        <v>76</v>
      </c>
      <c r="BZ75" s="78">
        <v>38</v>
      </c>
      <c r="CA75" s="78">
        <v>0</v>
      </c>
      <c r="CB75" s="78">
        <v>0</v>
      </c>
      <c r="CC75" s="78">
        <v>0</v>
      </c>
      <c r="CD75" s="78">
        <v>5</v>
      </c>
      <c r="CE75" s="78">
        <v>0</v>
      </c>
      <c r="CF75" s="78">
        <v>0</v>
      </c>
      <c r="CG75" s="78">
        <v>5</v>
      </c>
      <c r="CH75" s="78">
        <v>781</v>
      </c>
      <c r="CI75" s="78">
        <v>1</v>
      </c>
      <c r="CJ75" s="78">
        <v>20</v>
      </c>
      <c r="CK75" s="78">
        <v>0</v>
      </c>
      <c r="CL75" s="78">
        <v>2</v>
      </c>
      <c r="CM75" s="78">
        <v>0</v>
      </c>
      <c r="CN75" s="78">
        <v>0</v>
      </c>
      <c r="CO75" s="78">
        <v>0</v>
      </c>
      <c r="CP75" s="78">
        <v>0</v>
      </c>
      <c r="CQ75" s="78">
        <v>4</v>
      </c>
      <c r="CS75" s="78">
        <v>89</v>
      </c>
      <c r="CT75" s="79"/>
      <c r="CU75" s="78">
        <v>43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C75" s="78">
        <v>722</v>
      </c>
      <c r="DD75" s="78">
        <v>1</v>
      </c>
      <c r="DE75" s="79"/>
      <c r="DF75" s="78">
        <v>53</v>
      </c>
      <c r="DG75" s="79"/>
      <c r="DH75" s="78">
        <v>35</v>
      </c>
      <c r="DJ75" s="78">
        <v>2140</v>
      </c>
      <c r="DK75" s="78">
        <v>42</v>
      </c>
      <c r="DL75" s="78">
        <v>74</v>
      </c>
      <c r="DM75" s="78">
        <v>437</v>
      </c>
      <c r="DN75" s="79"/>
      <c r="DO75" s="78">
        <v>201</v>
      </c>
      <c r="DQ75" s="78">
        <v>58</v>
      </c>
      <c r="DR75" s="79"/>
      <c r="DS75" s="78">
        <v>35</v>
      </c>
      <c r="DT75" s="79"/>
      <c r="DU75" s="78">
        <v>1</v>
      </c>
      <c r="DV75" s="79"/>
      <c r="DW75" s="78">
        <v>25</v>
      </c>
      <c r="DX75" s="79"/>
      <c r="DY75" s="78">
        <v>14</v>
      </c>
      <c r="EA75" s="78">
        <v>2243</v>
      </c>
      <c r="EB75" s="78">
        <v>44</v>
      </c>
      <c r="EC75" s="78">
        <v>40</v>
      </c>
      <c r="ED75" s="78">
        <v>1</v>
      </c>
      <c r="EE75" s="79"/>
      <c r="EF75" s="78">
        <v>12</v>
      </c>
      <c r="EG75" s="78">
        <v>137</v>
      </c>
      <c r="EH75" s="78">
        <v>0</v>
      </c>
      <c r="EI75" s="94">
        <f t="shared" si="25"/>
        <v>12606</v>
      </c>
      <c r="EJ75" s="78">
        <v>79233</v>
      </c>
      <c r="EK75" s="78">
        <v>0</v>
      </c>
      <c r="EL75" s="78">
        <v>0</v>
      </c>
      <c r="EM75" s="78">
        <v>-4244</v>
      </c>
      <c r="EN75" s="78">
        <v>55</v>
      </c>
      <c r="EO75" s="78">
        <v>0</v>
      </c>
      <c r="EP75" s="78">
        <v>0</v>
      </c>
      <c r="EQ75" s="78">
        <v>55</v>
      </c>
      <c r="ER75" s="78">
        <v>0</v>
      </c>
      <c r="ES75" s="79"/>
      <c r="ET75" s="100">
        <f t="shared" si="23"/>
        <v>75044</v>
      </c>
      <c r="EU75" s="100">
        <f t="shared" si="24"/>
        <v>87650</v>
      </c>
      <c r="EV75" s="101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0</v>
      </c>
      <c r="FB75" s="78">
        <v>0</v>
      </c>
      <c r="FC75" s="78">
        <v>0</v>
      </c>
      <c r="FD75" s="78">
        <v>0</v>
      </c>
      <c r="FE75" s="78">
        <v>0</v>
      </c>
      <c r="FF75" s="100">
        <v>87650</v>
      </c>
      <c r="FG75" s="100">
        <v>87650</v>
      </c>
    </row>
    <row r="76" spans="1:163" ht="20.25" customHeight="1">
      <c r="A76" s="95" t="s">
        <v>153</v>
      </c>
      <c r="B76" s="96">
        <v>61</v>
      </c>
      <c r="C76" s="102"/>
      <c r="D76" s="78">
        <v>11</v>
      </c>
      <c r="E76" s="78">
        <v>3</v>
      </c>
      <c r="F76" s="78">
        <v>2</v>
      </c>
      <c r="G76" s="78">
        <v>2</v>
      </c>
      <c r="H76" s="78">
        <v>1</v>
      </c>
      <c r="I76" s="78">
        <v>0</v>
      </c>
      <c r="J76" s="78">
        <v>0</v>
      </c>
      <c r="K76" s="78">
        <v>4</v>
      </c>
      <c r="L76" s="78">
        <v>2</v>
      </c>
      <c r="M76" s="78">
        <v>7</v>
      </c>
      <c r="O76" s="78">
        <v>0</v>
      </c>
      <c r="P76" s="78">
        <v>0</v>
      </c>
      <c r="Q76" s="78">
        <v>3</v>
      </c>
      <c r="R76" s="78">
        <v>0</v>
      </c>
      <c r="S76" s="78">
        <v>0</v>
      </c>
      <c r="T76" s="78">
        <v>0</v>
      </c>
      <c r="U76" s="78">
        <v>27</v>
      </c>
      <c r="V76" s="78">
        <v>1</v>
      </c>
      <c r="W76" s="78">
        <v>1</v>
      </c>
      <c r="X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F76" s="78">
        <v>2</v>
      </c>
      <c r="AG76" s="78">
        <v>10</v>
      </c>
      <c r="AI76" s="78">
        <v>61</v>
      </c>
      <c r="AJ76" s="78">
        <v>0</v>
      </c>
      <c r="AK76" s="78">
        <v>7</v>
      </c>
      <c r="AL76" s="78">
        <v>3</v>
      </c>
      <c r="AM76" s="78">
        <v>1</v>
      </c>
      <c r="AN76" s="79"/>
      <c r="AO76" s="78">
        <v>0</v>
      </c>
      <c r="AP76" s="79"/>
      <c r="AQ76" s="78">
        <v>0</v>
      </c>
      <c r="AR76" s="78">
        <v>0</v>
      </c>
      <c r="AS76" s="79"/>
      <c r="AT76" s="78">
        <v>3</v>
      </c>
      <c r="AU76" s="78">
        <v>1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37</v>
      </c>
      <c r="BC76" s="78">
        <v>209</v>
      </c>
      <c r="BD76" s="78">
        <v>0</v>
      </c>
      <c r="BE76" s="78">
        <v>0</v>
      </c>
      <c r="BF76" s="78">
        <v>0</v>
      </c>
      <c r="BG76" s="78">
        <v>0</v>
      </c>
      <c r="BH76" s="78">
        <v>0</v>
      </c>
      <c r="BI76" s="78">
        <v>0</v>
      </c>
      <c r="BJ76" s="78">
        <v>0</v>
      </c>
      <c r="BK76" s="78">
        <v>0</v>
      </c>
      <c r="BL76" s="78">
        <v>0</v>
      </c>
      <c r="BM76" s="78">
        <v>0</v>
      </c>
      <c r="BN76" s="78">
        <v>0</v>
      </c>
      <c r="BO76" s="78">
        <v>0</v>
      </c>
      <c r="BP76" s="78">
        <v>0</v>
      </c>
      <c r="BQ76" s="78">
        <v>0</v>
      </c>
      <c r="BR76" s="78">
        <v>0</v>
      </c>
      <c r="BS76" s="78">
        <v>2</v>
      </c>
      <c r="BT76" s="78">
        <v>2</v>
      </c>
      <c r="BU76" s="78">
        <v>0</v>
      </c>
      <c r="BV76" s="78">
        <v>1</v>
      </c>
      <c r="BW76" s="78">
        <v>2</v>
      </c>
      <c r="BX76" s="78">
        <v>0</v>
      </c>
      <c r="BY76" s="78">
        <v>1</v>
      </c>
      <c r="BZ76" s="78">
        <v>0</v>
      </c>
      <c r="CA76" s="78">
        <v>0</v>
      </c>
      <c r="CB76" s="78">
        <v>0</v>
      </c>
      <c r="CC76" s="78">
        <v>0</v>
      </c>
      <c r="CD76" s="78">
        <v>35</v>
      </c>
      <c r="CE76" s="78">
        <v>0</v>
      </c>
      <c r="CF76" s="78">
        <v>0</v>
      </c>
      <c r="CG76" s="78">
        <v>0</v>
      </c>
      <c r="CH76" s="78">
        <v>0</v>
      </c>
      <c r="CI76" s="78">
        <v>0</v>
      </c>
      <c r="CJ76" s="78">
        <v>0</v>
      </c>
      <c r="CK76" s="78">
        <v>1</v>
      </c>
      <c r="CL76" s="78">
        <v>0</v>
      </c>
      <c r="CM76" s="78">
        <v>0</v>
      </c>
      <c r="CN76" s="78">
        <v>1</v>
      </c>
      <c r="CO76" s="78">
        <v>0</v>
      </c>
      <c r="CP76" s="78">
        <v>0</v>
      </c>
      <c r="CQ76" s="78">
        <v>1</v>
      </c>
      <c r="CS76" s="78">
        <v>0</v>
      </c>
      <c r="CT76" s="79"/>
      <c r="CU76" s="78">
        <v>0</v>
      </c>
      <c r="CW76" s="78">
        <v>8</v>
      </c>
      <c r="CX76" s="78">
        <v>0</v>
      </c>
      <c r="CY76" s="78">
        <v>0</v>
      </c>
      <c r="CZ76" s="78">
        <v>0</v>
      </c>
      <c r="DA76" s="78">
        <v>1</v>
      </c>
      <c r="DC76" s="78">
        <v>119</v>
      </c>
      <c r="DD76" s="78">
        <v>0</v>
      </c>
      <c r="DE76" s="79"/>
      <c r="DF76" s="78">
        <v>0</v>
      </c>
      <c r="DG76" s="79"/>
      <c r="DH76" s="78">
        <v>0</v>
      </c>
      <c r="DJ76" s="78">
        <v>4</v>
      </c>
      <c r="DK76" s="78">
        <v>2</v>
      </c>
      <c r="DL76" s="78">
        <v>0</v>
      </c>
      <c r="DM76" s="78">
        <v>0</v>
      </c>
      <c r="DN76" s="79"/>
      <c r="DO76" s="78">
        <v>10</v>
      </c>
      <c r="DQ76" s="78">
        <v>0</v>
      </c>
      <c r="DR76" s="79"/>
      <c r="DS76" s="78">
        <v>0</v>
      </c>
      <c r="DT76" s="79"/>
      <c r="DU76" s="78">
        <v>0</v>
      </c>
      <c r="DV76" s="79"/>
      <c r="DW76" s="78">
        <v>0</v>
      </c>
      <c r="DX76" s="79"/>
      <c r="DY76" s="78">
        <v>2</v>
      </c>
      <c r="EA76" s="78">
        <v>38</v>
      </c>
      <c r="EB76" s="78">
        <v>0</v>
      </c>
      <c r="EC76" s="78">
        <v>0</v>
      </c>
      <c r="ED76" s="78">
        <v>0</v>
      </c>
      <c r="EE76" s="79"/>
      <c r="EF76" s="78">
        <v>0</v>
      </c>
      <c r="EG76" s="78">
        <v>0</v>
      </c>
      <c r="EH76" s="78">
        <v>0</v>
      </c>
      <c r="EI76" s="94">
        <f t="shared" si="25"/>
        <v>628</v>
      </c>
      <c r="EJ76" s="78">
        <v>47215</v>
      </c>
      <c r="EK76" s="78">
        <v>0</v>
      </c>
      <c r="EL76" s="78">
        <v>0</v>
      </c>
      <c r="EM76" s="78">
        <v>-1687</v>
      </c>
      <c r="EN76" s="78">
        <v>0</v>
      </c>
      <c r="EO76" s="78">
        <v>0</v>
      </c>
      <c r="EP76" s="78">
        <v>0</v>
      </c>
      <c r="EQ76" s="78">
        <v>0</v>
      </c>
      <c r="ER76" s="78">
        <v>0</v>
      </c>
      <c r="ES76" s="79"/>
      <c r="ET76" s="100">
        <f t="shared" si="23"/>
        <v>45528</v>
      </c>
      <c r="EU76" s="100">
        <f t="shared" si="24"/>
        <v>46156</v>
      </c>
      <c r="EV76" s="101">
        <v>0</v>
      </c>
      <c r="EW76" s="78">
        <v>0</v>
      </c>
      <c r="EX76" s="78">
        <v>0</v>
      </c>
      <c r="EY76" s="78">
        <v>0</v>
      </c>
      <c r="EZ76" s="78">
        <v>0</v>
      </c>
      <c r="FA76" s="78">
        <v>0</v>
      </c>
      <c r="FB76" s="78">
        <v>0</v>
      </c>
      <c r="FC76" s="78">
        <v>0</v>
      </c>
      <c r="FD76" s="78">
        <v>0</v>
      </c>
      <c r="FE76" s="78">
        <v>0</v>
      </c>
      <c r="FF76" s="100">
        <f>EU76</f>
        <v>46156</v>
      </c>
      <c r="FG76" s="100">
        <f>EU76</f>
        <v>46156</v>
      </c>
    </row>
    <row r="77" spans="1:163" ht="20.25" customHeight="1">
      <c r="A77" s="95" t="s">
        <v>154</v>
      </c>
      <c r="B77" s="96">
        <v>62</v>
      </c>
      <c r="C77" s="102"/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Z77" s="78">
        <v>0</v>
      </c>
      <c r="AA77" s="78">
        <v>0</v>
      </c>
      <c r="AB77" s="78">
        <v>0</v>
      </c>
      <c r="AC77" s="78">
        <v>1</v>
      </c>
      <c r="AD77" s="78">
        <v>0</v>
      </c>
      <c r="AF77" s="78">
        <v>0</v>
      </c>
      <c r="AG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9"/>
      <c r="AO77" s="78">
        <v>3</v>
      </c>
      <c r="AP77" s="79"/>
      <c r="AQ77" s="78">
        <v>98</v>
      </c>
      <c r="AR77" s="78">
        <v>0</v>
      </c>
      <c r="AS77" s="79"/>
      <c r="AT77" s="78">
        <v>0</v>
      </c>
      <c r="AU77" s="78">
        <v>1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16</v>
      </c>
      <c r="BS77" s="78">
        <v>203</v>
      </c>
      <c r="BT77" s="78">
        <v>0</v>
      </c>
      <c r="BU77" s="78">
        <v>88</v>
      </c>
      <c r="BV77" s="78">
        <v>0</v>
      </c>
      <c r="BW77" s="78">
        <v>0</v>
      </c>
      <c r="BX77" s="78">
        <v>0</v>
      </c>
      <c r="BY77" s="78">
        <v>13</v>
      </c>
      <c r="BZ77" s="78">
        <v>1</v>
      </c>
      <c r="CA77" s="78">
        <v>0</v>
      </c>
      <c r="CB77" s="78">
        <v>0</v>
      </c>
      <c r="CC77" s="78">
        <v>0</v>
      </c>
      <c r="CD77" s="78">
        <v>2</v>
      </c>
      <c r="CE77" s="78">
        <v>1</v>
      </c>
      <c r="CF77" s="78">
        <v>0</v>
      </c>
      <c r="CG77" s="78">
        <v>0</v>
      </c>
      <c r="CH77" s="78">
        <v>1</v>
      </c>
      <c r="CI77" s="78">
        <v>1</v>
      </c>
      <c r="CJ77" s="78">
        <v>0</v>
      </c>
      <c r="CK77" s="78">
        <v>0</v>
      </c>
      <c r="CL77" s="78">
        <v>2</v>
      </c>
      <c r="CM77" s="78">
        <v>0</v>
      </c>
      <c r="CN77" s="78">
        <v>0</v>
      </c>
      <c r="CO77" s="78">
        <v>0</v>
      </c>
      <c r="CP77" s="78">
        <v>0</v>
      </c>
      <c r="CQ77" s="78">
        <v>33</v>
      </c>
      <c r="CS77" s="78">
        <v>24</v>
      </c>
      <c r="CT77" s="79"/>
      <c r="CU77" s="78">
        <v>38</v>
      </c>
      <c r="CW77" s="78">
        <v>1</v>
      </c>
      <c r="CX77" s="78">
        <v>0</v>
      </c>
      <c r="CY77" s="78">
        <v>0</v>
      </c>
      <c r="CZ77" s="78">
        <v>0</v>
      </c>
      <c r="DA77" s="78">
        <v>1</v>
      </c>
      <c r="DC77" s="78">
        <v>302</v>
      </c>
      <c r="DD77" s="78">
        <v>1</v>
      </c>
      <c r="DE77" s="79"/>
      <c r="DF77" s="78">
        <v>0</v>
      </c>
      <c r="DG77" s="79"/>
      <c r="DH77" s="78">
        <v>1</v>
      </c>
      <c r="DJ77" s="78">
        <v>153</v>
      </c>
      <c r="DK77" s="78">
        <v>42</v>
      </c>
      <c r="DL77" s="78">
        <v>44</v>
      </c>
      <c r="DM77" s="78">
        <v>15</v>
      </c>
      <c r="DN77" s="79"/>
      <c r="DO77" s="78">
        <v>900</v>
      </c>
      <c r="DQ77" s="78">
        <v>0</v>
      </c>
      <c r="DR77" s="79"/>
      <c r="DS77" s="78">
        <v>0</v>
      </c>
      <c r="DT77" s="79"/>
      <c r="DU77" s="78">
        <v>0</v>
      </c>
      <c r="DV77" s="79"/>
      <c r="DW77" s="78">
        <v>18</v>
      </c>
      <c r="DX77" s="79"/>
      <c r="DY77" s="78">
        <v>0</v>
      </c>
      <c r="EA77" s="78">
        <v>1571</v>
      </c>
      <c r="EB77" s="78">
        <v>10</v>
      </c>
      <c r="EC77" s="78">
        <v>0</v>
      </c>
      <c r="ED77" s="78">
        <v>0</v>
      </c>
      <c r="EE77" s="79"/>
      <c r="EF77" s="78">
        <v>5</v>
      </c>
      <c r="EG77" s="78">
        <v>1</v>
      </c>
      <c r="EH77" s="78">
        <v>0</v>
      </c>
      <c r="EI77" s="94">
        <f t="shared" si="25"/>
        <v>3591</v>
      </c>
      <c r="EJ77" s="78">
        <v>19818</v>
      </c>
      <c r="EK77" s="78">
        <v>0</v>
      </c>
      <c r="EL77" s="78">
        <v>0</v>
      </c>
      <c r="EM77" s="78">
        <v>-19579</v>
      </c>
      <c r="EN77" s="78">
        <v>3441</v>
      </c>
      <c r="EO77" s="78">
        <v>1344</v>
      </c>
      <c r="EP77" s="78">
        <v>0</v>
      </c>
      <c r="EQ77" s="78">
        <v>4785</v>
      </c>
      <c r="ER77" s="78">
        <v>0</v>
      </c>
      <c r="ES77" s="79"/>
      <c r="ET77" s="100">
        <f t="shared" si="23"/>
        <v>5024</v>
      </c>
      <c r="EU77" s="100">
        <f t="shared" si="24"/>
        <v>8615</v>
      </c>
      <c r="EV77" s="101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100">
        <f t="shared" ref="FF77:FF142" si="26">EU77</f>
        <v>8615</v>
      </c>
      <c r="FG77" s="100">
        <f t="shared" ref="FG77:FG142" si="27">EU77</f>
        <v>8615</v>
      </c>
    </row>
    <row r="78" spans="1:163" ht="20.25" customHeight="1">
      <c r="A78" s="95" t="s">
        <v>155</v>
      </c>
      <c r="B78" s="96">
        <v>63</v>
      </c>
      <c r="C78" s="102"/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O78" s="78">
        <v>0</v>
      </c>
      <c r="P78" s="78">
        <v>0</v>
      </c>
      <c r="Q78" s="78">
        <v>50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17</v>
      </c>
      <c r="X78" s="78">
        <v>0</v>
      </c>
      <c r="Z78" s="78">
        <v>0</v>
      </c>
      <c r="AA78" s="78">
        <v>1</v>
      </c>
      <c r="AB78" s="78">
        <v>16</v>
      </c>
      <c r="AC78" s="78">
        <v>0</v>
      </c>
      <c r="AD78" s="78">
        <v>0</v>
      </c>
      <c r="AF78" s="78">
        <v>0</v>
      </c>
      <c r="AG78" s="78">
        <v>0</v>
      </c>
      <c r="AI78" s="78">
        <v>0</v>
      </c>
      <c r="AJ78" s="78">
        <v>0</v>
      </c>
      <c r="AK78" s="78">
        <v>1399</v>
      </c>
      <c r="AL78" s="78">
        <v>1016</v>
      </c>
      <c r="AM78" s="78">
        <v>155</v>
      </c>
      <c r="AN78" s="79"/>
      <c r="AO78" s="78">
        <v>0</v>
      </c>
      <c r="AP78" s="79"/>
      <c r="AQ78" s="78">
        <v>0</v>
      </c>
      <c r="AR78" s="78">
        <v>0</v>
      </c>
      <c r="AS78" s="79"/>
      <c r="AT78" s="78">
        <v>1980</v>
      </c>
      <c r="AU78" s="78">
        <v>1057</v>
      </c>
      <c r="AW78" s="78">
        <v>0</v>
      </c>
      <c r="AX78" s="78">
        <v>0</v>
      </c>
      <c r="AY78" s="78">
        <v>0</v>
      </c>
      <c r="AZ78" s="78">
        <v>28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37</v>
      </c>
      <c r="BO78" s="78">
        <v>550</v>
      </c>
      <c r="BP78" s="78">
        <v>0</v>
      </c>
      <c r="BQ78" s="78">
        <v>0</v>
      </c>
      <c r="BR78" s="78">
        <v>91</v>
      </c>
      <c r="BS78" s="78">
        <v>0</v>
      </c>
      <c r="BT78" s="78">
        <v>0</v>
      </c>
      <c r="BU78" s="78">
        <v>9</v>
      </c>
      <c r="BV78" s="78">
        <v>110308</v>
      </c>
      <c r="BW78" s="78">
        <v>61125</v>
      </c>
      <c r="BX78" s="78">
        <v>166110</v>
      </c>
      <c r="BY78" s="78">
        <v>104519</v>
      </c>
      <c r="BZ78" s="78">
        <v>1017</v>
      </c>
      <c r="CA78" s="78">
        <v>2</v>
      </c>
      <c r="CB78" s="78">
        <v>2</v>
      </c>
      <c r="CC78" s="78">
        <v>0</v>
      </c>
      <c r="CD78" s="78">
        <v>0</v>
      </c>
      <c r="CE78" s="78">
        <v>4</v>
      </c>
      <c r="CF78" s="78">
        <v>17</v>
      </c>
      <c r="CG78" s="78">
        <v>0</v>
      </c>
      <c r="CH78" s="78">
        <v>0</v>
      </c>
      <c r="CI78" s="78">
        <v>484</v>
      </c>
      <c r="CJ78" s="78">
        <v>32</v>
      </c>
      <c r="CK78" s="78">
        <v>12394</v>
      </c>
      <c r="CL78" s="78">
        <v>937</v>
      </c>
      <c r="CM78" s="78">
        <v>1</v>
      </c>
      <c r="CN78" s="78">
        <v>21601</v>
      </c>
      <c r="CO78" s="78">
        <v>0</v>
      </c>
      <c r="CP78" s="78">
        <v>0</v>
      </c>
      <c r="CQ78" s="78">
        <v>639</v>
      </c>
      <c r="CS78" s="78">
        <v>0</v>
      </c>
      <c r="CT78" s="79"/>
      <c r="CU78" s="78">
        <v>0</v>
      </c>
      <c r="CW78" s="78">
        <v>108891</v>
      </c>
      <c r="CX78" s="78">
        <v>114</v>
      </c>
      <c r="CY78" s="78">
        <v>45212</v>
      </c>
      <c r="CZ78" s="78">
        <v>4021</v>
      </c>
      <c r="DA78" s="78">
        <v>25368</v>
      </c>
      <c r="DC78" s="78">
        <v>0</v>
      </c>
      <c r="DD78" s="78">
        <v>0</v>
      </c>
      <c r="DE78" s="79"/>
      <c r="DF78" s="78">
        <v>0</v>
      </c>
      <c r="DG78" s="79"/>
      <c r="DH78" s="78">
        <v>0</v>
      </c>
      <c r="DJ78" s="78">
        <v>0</v>
      </c>
      <c r="DK78" s="78">
        <v>0</v>
      </c>
      <c r="DL78" s="78">
        <v>0</v>
      </c>
      <c r="DM78" s="78">
        <v>150</v>
      </c>
      <c r="DN78" s="79"/>
      <c r="DO78" s="78">
        <v>0</v>
      </c>
      <c r="DQ78" s="78">
        <v>0</v>
      </c>
      <c r="DR78" s="79"/>
      <c r="DS78" s="78">
        <v>0</v>
      </c>
      <c r="DT78" s="79"/>
      <c r="DU78" s="78">
        <v>0</v>
      </c>
      <c r="DV78" s="79"/>
      <c r="DW78" s="78">
        <v>0</v>
      </c>
      <c r="DX78" s="79"/>
      <c r="DY78" s="78">
        <v>0</v>
      </c>
      <c r="EA78" s="78">
        <v>0</v>
      </c>
      <c r="EB78" s="78">
        <v>0</v>
      </c>
      <c r="EC78" s="78">
        <v>0</v>
      </c>
      <c r="ED78" s="78">
        <v>0</v>
      </c>
      <c r="EE78" s="79"/>
      <c r="EF78" s="78">
        <v>13</v>
      </c>
      <c r="EG78" s="78">
        <v>0</v>
      </c>
      <c r="EH78" s="78">
        <v>0</v>
      </c>
      <c r="EI78" s="94">
        <f t="shared" si="25"/>
        <v>669367</v>
      </c>
      <c r="EJ78" s="78">
        <v>0</v>
      </c>
      <c r="EK78" s="78">
        <v>0</v>
      </c>
      <c r="EL78" s="78">
        <v>0</v>
      </c>
      <c r="EM78" s="78">
        <v>-61305</v>
      </c>
      <c r="EN78" s="78">
        <v>164980</v>
      </c>
      <c r="EO78" s="78">
        <v>936</v>
      </c>
      <c r="EP78" s="78">
        <v>0</v>
      </c>
      <c r="EQ78" s="78">
        <v>165917</v>
      </c>
      <c r="ER78" s="78">
        <v>0</v>
      </c>
      <c r="ES78" s="79"/>
      <c r="ET78" s="100">
        <f t="shared" si="23"/>
        <v>104611</v>
      </c>
      <c r="EU78" s="100">
        <f t="shared" si="24"/>
        <v>773978</v>
      </c>
      <c r="EV78" s="101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100">
        <f t="shared" si="26"/>
        <v>773978</v>
      </c>
      <c r="FG78" s="100">
        <f t="shared" si="27"/>
        <v>773978</v>
      </c>
    </row>
    <row r="79" spans="1:163" ht="20.25" customHeight="1">
      <c r="A79" s="95" t="s">
        <v>156</v>
      </c>
      <c r="B79" s="96">
        <v>64</v>
      </c>
      <c r="C79" s="102"/>
      <c r="D79" s="78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3</v>
      </c>
      <c r="X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F79" s="78">
        <v>0</v>
      </c>
      <c r="AG79" s="78">
        <v>0</v>
      </c>
      <c r="AI79" s="78">
        <v>0</v>
      </c>
      <c r="AJ79" s="78">
        <v>0</v>
      </c>
      <c r="AK79" s="78">
        <v>0</v>
      </c>
      <c r="AL79" s="78">
        <v>0</v>
      </c>
      <c r="AM79" s="78">
        <v>108</v>
      </c>
      <c r="AN79" s="79"/>
      <c r="AO79" s="78">
        <v>0</v>
      </c>
      <c r="AP79" s="79"/>
      <c r="AQ79" s="78">
        <v>0</v>
      </c>
      <c r="AR79" s="78">
        <v>0</v>
      </c>
      <c r="AS79" s="79"/>
      <c r="AT79" s="78">
        <v>29</v>
      </c>
      <c r="AU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0</v>
      </c>
      <c r="BG79" s="78">
        <v>0</v>
      </c>
      <c r="BH79" s="78">
        <v>0</v>
      </c>
      <c r="BI79" s="78">
        <v>0</v>
      </c>
      <c r="BJ79" s="78">
        <v>0</v>
      </c>
      <c r="BK79" s="78">
        <v>0</v>
      </c>
      <c r="BL79" s="78">
        <v>0</v>
      </c>
      <c r="BM79" s="78">
        <v>0</v>
      </c>
      <c r="BN79" s="78">
        <v>0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24</v>
      </c>
      <c r="BV79" s="78">
        <v>0</v>
      </c>
      <c r="BW79" s="78">
        <v>116057</v>
      </c>
      <c r="BX79" s="78">
        <v>59</v>
      </c>
      <c r="BY79" s="78">
        <v>5483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1</v>
      </c>
      <c r="CF79" s="78">
        <v>0</v>
      </c>
      <c r="CG79" s="78">
        <v>0</v>
      </c>
      <c r="CH79" s="78">
        <v>0</v>
      </c>
      <c r="CI79" s="78">
        <v>230</v>
      </c>
      <c r="CJ79" s="78">
        <v>38</v>
      </c>
      <c r="CK79" s="78">
        <v>1970</v>
      </c>
      <c r="CL79" s="78">
        <v>445</v>
      </c>
      <c r="CM79" s="78">
        <v>1</v>
      </c>
      <c r="CN79" s="78">
        <v>2634</v>
      </c>
      <c r="CO79" s="78">
        <v>0</v>
      </c>
      <c r="CP79" s="78">
        <v>0</v>
      </c>
      <c r="CQ79" s="78">
        <v>530</v>
      </c>
      <c r="CS79" s="78">
        <v>0</v>
      </c>
      <c r="CT79" s="79"/>
      <c r="CU79" s="78">
        <v>0</v>
      </c>
      <c r="CW79" s="78">
        <v>533906</v>
      </c>
      <c r="CX79" s="78">
        <v>4</v>
      </c>
      <c r="CY79" s="78">
        <v>390</v>
      </c>
      <c r="CZ79" s="78">
        <v>28</v>
      </c>
      <c r="DA79" s="78">
        <v>37659</v>
      </c>
      <c r="DC79" s="78">
        <v>0</v>
      </c>
      <c r="DD79" s="78">
        <v>2</v>
      </c>
      <c r="DE79" s="79"/>
      <c r="DF79" s="78">
        <v>0</v>
      </c>
      <c r="DG79" s="79"/>
      <c r="DH79" s="78">
        <v>0</v>
      </c>
      <c r="DJ79" s="78">
        <v>0</v>
      </c>
      <c r="DK79" s="78">
        <v>0</v>
      </c>
      <c r="DL79" s="78">
        <v>0</v>
      </c>
      <c r="DM79" s="78">
        <v>0</v>
      </c>
      <c r="DN79" s="79"/>
      <c r="DO79" s="78">
        <v>0</v>
      </c>
      <c r="DQ79" s="78">
        <v>0</v>
      </c>
      <c r="DR79" s="79"/>
      <c r="DS79" s="78">
        <v>0</v>
      </c>
      <c r="DT79" s="79"/>
      <c r="DU79" s="78">
        <v>0</v>
      </c>
      <c r="DV79" s="79"/>
      <c r="DW79" s="78">
        <v>0</v>
      </c>
      <c r="DX79" s="79"/>
      <c r="DY79" s="78">
        <v>0</v>
      </c>
      <c r="EA79" s="78">
        <v>1428</v>
      </c>
      <c r="EB79" s="78">
        <v>294</v>
      </c>
      <c r="EC79" s="78">
        <v>0</v>
      </c>
      <c r="ED79" s="78">
        <v>0</v>
      </c>
      <c r="EE79" s="79"/>
      <c r="EF79" s="78">
        <v>16</v>
      </c>
      <c r="EG79" s="78">
        <v>0</v>
      </c>
      <c r="EH79" s="78">
        <v>0</v>
      </c>
      <c r="EI79" s="94">
        <f t="shared" si="25"/>
        <v>701339</v>
      </c>
      <c r="EJ79" s="78">
        <v>0</v>
      </c>
      <c r="EK79" s="78">
        <v>0</v>
      </c>
      <c r="EL79" s="78">
        <v>0</v>
      </c>
      <c r="EM79" s="78">
        <v>-15854</v>
      </c>
      <c r="EN79" s="78">
        <v>261505</v>
      </c>
      <c r="EO79" s="78">
        <v>853226</v>
      </c>
      <c r="EP79" s="78">
        <v>0</v>
      </c>
      <c r="EQ79" s="78">
        <v>1114731</v>
      </c>
      <c r="ER79" s="78">
        <v>0</v>
      </c>
      <c r="ES79" s="79"/>
      <c r="ET79" s="100">
        <f t="shared" si="23"/>
        <v>1098877</v>
      </c>
      <c r="EU79" s="100">
        <f t="shared" si="24"/>
        <v>1800216</v>
      </c>
      <c r="EV79" s="101">
        <v>0</v>
      </c>
      <c r="EW79" s="78">
        <v>0</v>
      </c>
      <c r="EX79" s="78">
        <v>0</v>
      </c>
      <c r="EY79" s="78">
        <v>0</v>
      </c>
      <c r="EZ79" s="78">
        <v>0</v>
      </c>
      <c r="FA79" s="78">
        <v>0</v>
      </c>
      <c r="FB79" s="78">
        <v>0</v>
      </c>
      <c r="FC79" s="78">
        <v>0</v>
      </c>
      <c r="FD79" s="78">
        <v>0</v>
      </c>
      <c r="FE79" s="78">
        <v>0</v>
      </c>
      <c r="FF79" s="100">
        <f t="shared" si="26"/>
        <v>1800216</v>
      </c>
      <c r="FG79" s="100">
        <f t="shared" si="27"/>
        <v>1800216</v>
      </c>
    </row>
    <row r="80" spans="1:163" ht="20.25" customHeight="1">
      <c r="A80" s="95" t="s">
        <v>157</v>
      </c>
      <c r="B80" s="96">
        <v>65</v>
      </c>
      <c r="C80" s="102"/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F80" s="78">
        <v>0</v>
      </c>
      <c r="AG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47</v>
      </c>
      <c r="AN80" s="79"/>
      <c r="AO80" s="78">
        <v>0</v>
      </c>
      <c r="AP80" s="79"/>
      <c r="AQ80" s="78">
        <v>0</v>
      </c>
      <c r="AR80" s="78">
        <v>0</v>
      </c>
      <c r="AS80" s="79"/>
      <c r="AT80" s="78">
        <v>0</v>
      </c>
      <c r="AU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329</v>
      </c>
      <c r="BM80" s="78">
        <v>0</v>
      </c>
      <c r="BN80" s="78">
        <v>0</v>
      </c>
      <c r="BO80" s="78">
        <v>0</v>
      </c>
      <c r="BP80" s="78">
        <v>0</v>
      </c>
      <c r="BQ80" s="78">
        <v>12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889</v>
      </c>
      <c r="BY80" s="78">
        <v>97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62</v>
      </c>
      <c r="CK80" s="78">
        <v>0</v>
      </c>
      <c r="CL80" s="78">
        <v>0</v>
      </c>
      <c r="CM80" s="78">
        <v>1</v>
      </c>
      <c r="CN80" s="78">
        <v>0</v>
      </c>
      <c r="CO80" s="78">
        <v>0</v>
      </c>
      <c r="CP80" s="78">
        <v>0</v>
      </c>
      <c r="CQ80" s="78">
        <v>0</v>
      </c>
      <c r="CS80" s="78">
        <v>0</v>
      </c>
      <c r="CT80" s="79"/>
      <c r="CU80" s="78">
        <v>0</v>
      </c>
      <c r="CW80" s="78">
        <v>684025</v>
      </c>
      <c r="CX80" s="78">
        <v>0</v>
      </c>
      <c r="CY80" s="78">
        <v>1813</v>
      </c>
      <c r="CZ80" s="78">
        <v>815</v>
      </c>
      <c r="DA80" s="78">
        <v>2248</v>
      </c>
      <c r="DC80" s="78">
        <v>0</v>
      </c>
      <c r="DD80" s="78">
        <v>0</v>
      </c>
      <c r="DE80" s="79"/>
      <c r="DF80" s="78">
        <v>0</v>
      </c>
      <c r="DG80" s="79"/>
      <c r="DH80" s="78">
        <v>0</v>
      </c>
      <c r="DJ80" s="78">
        <v>0</v>
      </c>
      <c r="DK80" s="78">
        <v>0</v>
      </c>
      <c r="DL80" s="78">
        <v>0</v>
      </c>
      <c r="DM80" s="78">
        <v>0</v>
      </c>
      <c r="DN80" s="79"/>
      <c r="DO80" s="78">
        <v>0</v>
      </c>
      <c r="DQ80" s="78">
        <v>0</v>
      </c>
      <c r="DR80" s="79"/>
      <c r="DS80" s="78">
        <v>0</v>
      </c>
      <c r="DT80" s="79"/>
      <c r="DU80" s="78">
        <v>0</v>
      </c>
      <c r="DV80" s="79"/>
      <c r="DW80" s="78">
        <v>0</v>
      </c>
      <c r="DX80" s="79"/>
      <c r="DY80" s="78">
        <v>0</v>
      </c>
      <c r="EA80" s="78">
        <v>0</v>
      </c>
      <c r="EB80" s="78">
        <v>0</v>
      </c>
      <c r="EC80" s="78">
        <v>0</v>
      </c>
      <c r="ED80" s="78">
        <v>0</v>
      </c>
      <c r="EE80" s="79"/>
      <c r="EF80" s="78">
        <v>0</v>
      </c>
      <c r="EG80" s="78">
        <v>0</v>
      </c>
      <c r="EH80" s="78">
        <v>0</v>
      </c>
      <c r="EI80" s="94">
        <f t="shared" si="25"/>
        <v>690338</v>
      </c>
      <c r="EJ80" s="78">
        <v>0</v>
      </c>
      <c r="EK80" s="78">
        <v>0</v>
      </c>
      <c r="EL80" s="78">
        <v>0</v>
      </c>
      <c r="EM80" s="78">
        <v>-26386</v>
      </c>
      <c r="EN80" s="78">
        <v>206857</v>
      </c>
      <c r="EO80" s="78">
        <v>0</v>
      </c>
      <c r="EP80" s="78">
        <v>0</v>
      </c>
      <c r="EQ80" s="78">
        <v>206857</v>
      </c>
      <c r="ER80" s="78">
        <v>0</v>
      </c>
      <c r="ES80" s="79"/>
      <c r="ET80" s="100">
        <f t="shared" si="23"/>
        <v>180471</v>
      </c>
      <c r="EU80" s="100">
        <f t="shared" si="24"/>
        <v>870809</v>
      </c>
      <c r="EV80" s="101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100">
        <f t="shared" si="26"/>
        <v>870809</v>
      </c>
      <c r="FG80" s="100">
        <f t="shared" si="27"/>
        <v>870809</v>
      </c>
    </row>
    <row r="81" spans="1:163" ht="20.25" customHeight="1">
      <c r="A81" s="95" t="s">
        <v>158</v>
      </c>
      <c r="B81" s="96">
        <v>66</v>
      </c>
      <c r="C81" s="102"/>
      <c r="D81" s="78">
        <v>0</v>
      </c>
      <c r="E81" s="78">
        <v>273</v>
      </c>
      <c r="F81" s="78">
        <v>219</v>
      </c>
      <c r="G81" s="78">
        <v>285</v>
      </c>
      <c r="H81" s="78">
        <v>0</v>
      </c>
      <c r="I81" s="78">
        <v>0</v>
      </c>
      <c r="J81" s="78">
        <v>0</v>
      </c>
      <c r="K81" s="78">
        <v>440</v>
      </c>
      <c r="L81" s="78">
        <v>7741</v>
      </c>
      <c r="M81" s="78">
        <v>2241</v>
      </c>
      <c r="O81" s="78">
        <v>2</v>
      </c>
      <c r="P81" s="78">
        <v>0</v>
      </c>
      <c r="Q81" s="78">
        <v>88</v>
      </c>
      <c r="R81" s="78">
        <v>294</v>
      </c>
      <c r="S81" s="78">
        <v>9</v>
      </c>
      <c r="T81" s="78">
        <v>10</v>
      </c>
      <c r="U81" s="78">
        <v>8974</v>
      </c>
      <c r="V81" s="78">
        <v>196</v>
      </c>
      <c r="W81" s="78">
        <v>1134</v>
      </c>
      <c r="X81" s="78">
        <v>4</v>
      </c>
      <c r="Z81" s="78">
        <v>0</v>
      </c>
      <c r="AA81" s="78">
        <v>1</v>
      </c>
      <c r="AB81" s="78">
        <v>6015</v>
      </c>
      <c r="AC81" s="78">
        <v>0</v>
      </c>
      <c r="AD81" s="78">
        <v>0</v>
      </c>
      <c r="AF81" s="78">
        <v>0</v>
      </c>
      <c r="AG81" s="78">
        <v>0</v>
      </c>
      <c r="AI81" s="78">
        <v>28955</v>
      </c>
      <c r="AJ81" s="78">
        <v>292</v>
      </c>
      <c r="AK81" s="78">
        <v>490</v>
      </c>
      <c r="AL81" s="78">
        <v>482</v>
      </c>
      <c r="AM81" s="78">
        <v>85</v>
      </c>
      <c r="AN81" s="79"/>
      <c r="AO81" s="78">
        <v>0</v>
      </c>
      <c r="AP81" s="79"/>
      <c r="AQ81" s="78">
        <v>0</v>
      </c>
      <c r="AR81" s="78">
        <v>0</v>
      </c>
      <c r="AS81" s="79"/>
      <c r="AT81" s="78">
        <v>306</v>
      </c>
      <c r="AU81" s="78">
        <v>1144</v>
      </c>
      <c r="AW81" s="78">
        <v>1</v>
      </c>
      <c r="AX81" s="78">
        <v>0</v>
      </c>
      <c r="AY81" s="78">
        <v>0</v>
      </c>
      <c r="AZ81" s="78">
        <v>701</v>
      </c>
      <c r="BA81" s="78">
        <v>154</v>
      </c>
      <c r="BB81" s="78">
        <v>145</v>
      </c>
      <c r="BC81" s="78">
        <v>0</v>
      </c>
      <c r="BD81" s="78">
        <v>44</v>
      </c>
      <c r="BE81" s="78">
        <v>6</v>
      </c>
      <c r="BF81" s="78">
        <v>30</v>
      </c>
      <c r="BG81" s="78">
        <v>3</v>
      </c>
      <c r="BH81" s="78">
        <v>63</v>
      </c>
      <c r="BI81" s="78">
        <v>0</v>
      </c>
      <c r="BJ81" s="78">
        <v>65</v>
      </c>
      <c r="BK81" s="78">
        <v>2</v>
      </c>
      <c r="BL81" s="78">
        <v>1291</v>
      </c>
      <c r="BM81" s="78">
        <v>0</v>
      </c>
      <c r="BN81" s="78">
        <v>54</v>
      </c>
      <c r="BO81" s="78">
        <v>0</v>
      </c>
      <c r="BP81" s="78">
        <v>0</v>
      </c>
      <c r="BQ81" s="78">
        <v>0</v>
      </c>
      <c r="BR81" s="78">
        <v>11</v>
      </c>
      <c r="BS81" s="78">
        <v>5</v>
      </c>
      <c r="BT81" s="78">
        <v>53</v>
      </c>
      <c r="BU81" s="78">
        <v>11</v>
      </c>
      <c r="BV81" s="78">
        <v>13</v>
      </c>
      <c r="BW81" s="78">
        <v>4746</v>
      </c>
      <c r="BX81" s="78">
        <v>505</v>
      </c>
      <c r="BY81" s="78">
        <v>6996</v>
      </c>
      <c r="BZ81" s="78">
        <v>1271</v>
      </c>
      <c r="CA81" s="78">
        <v>4</v>
      </c>
      <c r="CB81" s="78">
        <v>27</v>
      </c>
      <c r="CC81" s="78">
        <v>0</v>
      </c>
      <c r="CD81" s="78">
        <v>95</v>
      </c>
      <c r="CE81" s="78">
        <v>40</v>
      </c>
      <c r="CF81" s="78">
        <v>0</v>
      </c>
      <c r="CG81" s="78">
        <v>0</v>
      </c>
      <c r="CH81" s="78">
        <v>588</v>
      </c>
      <c r="CI81" s="78">
        <v>3</v>
      </c>
      <c r="CJ81" s="78">
        <v>0</v>
      </c>
      <c r="CK81" s="78">
        <v>30</v>
      </c>
      <c r="CL81" s="78">
        <v>6</v>
      </c>
      <c r="CM81" s="78">
        <v>0</v>
      </c>
      <c r="CN81" s="78">
        <v>40</v>
      </c>
      <c r="CO81" s="78">
        <v>0</v>
      </c>
      <c r="CP81" s="78">
        <v>0</v>
      </c>
      <c r="CQ81" s="78">
        <v>149</v>
      </c>
      <c r="CS81" s="78">
        <v>4652</v>
      </c>
      <c r="CT81" s="79"/>
      <c r="CU81" s="78">
        <v>1541</v>
      </c>
      <c r="CW81" s="78">
        <v>4605</v>
      </c>
      <c r="CX81" s="78">
        <v>12</v>
      </c>
      <c r="CY81" s="78">
        <v>768</v>
      </c>
      <c r="CZ81" s="78">
        <v>0</v>
      </c>
      <c r="DA81" s="78">
        <v>539</v>
      </c>
      <c r="DC81" s="78">
        <v>98048</v>
      </c>
      <c r="DD81" s="78">
        <v>1</v>
      </c>
      <c r="DE81" s="79"/>
      <c r="DF81" s="78">
        <v>266</v>
      </c>
      <c r="DG81" s="79"/>
      <c r="DH81" s="78">
        <v>12</v>
      </c>
      <c r="DJ81" s="78">
        <v>2191</v>
      </c>
      <c r="DK81" s="78">
        <v>0</v>
      </c>
      <c r="DL81" s="78">
        <v>117</v>
      </c>
      <c r="DM81" s="78">
        <v>785</v>
      </c>
      <c r="DN81" s="79"/>
      <c r="DO81" s="78">
        <v>19595</v>
      </c>
      <c r="DQ81" s="78">
        <v>0</v>
      </c>
      <c r="DR81" s="79"/>
      <c r="DS81" s="78">
        <v>0</v>
      </c>
      <c r="DT81" s="79"/>
      <c r="DU81" s="78">
        <v>0</v>
      </c>
      <c r="DV81" s="79"/>
      <c r="DW81" s="78">
        <v>34</v>
      </c>
      <c r="DX81" s="79"/>
      <c r="DY81" s="78">
        <v>0</v>
      </c>
      <c r="EA81" s="78">
        <v>7337</v>
      </c>
      <c r="EB81" s="78">
        <v>94</v>
      </c>
      <c r="EC81" s="78">
        <v>1</v>
      </c>
      <c r="ED81" s="78">
        <v>0</v>
      </c>
      <c r="EE81" s="79"/>
      <c r="EF81" s="78">
        <v>138</v>
      </c>
      <c r="EG81" s="78">
        <v>0</v>
      </c>
      <c r="EH81" s="78">
        <v>0</v>
      </c>
      <c r="EI81" s="94">
        <f t="shared" si="25"/>
        <v>217568</v>
      </c>
      <c r="EJ81" s="78">
        <v>526523</v>
      </c>
      <c r="EK81" s="78">
        <v>0</v>
      </c>
      <c r="EL81" s="78">
        <v>86496</v>
      </c>
      <c r="EM81" s="78">
        <v>-98006</v>
      </c>
      <c r="EN81" s="78">
        <v>76856</v>
      </c>
      <c r="EO81" s="78">
        <v>0</v>
      </c>
      <c r="EP81" s="78">
        <v>0</v>
      </c>
      <c r="EQ81" s="78">
        <v>76856</v>
      </c>
      <c r="ER81" s="78">
        <v>0</v>
      </c>
      <c r="ES81" s="79"/>
      <c r="ET81" s="100">
        <f t="shared" si="23"/>
        <v>591869</v>
      </c>
      <c r="EU81" s="100">
        <f t="shared" si="24"/>
        <v>809437</v>
      </c>
      <c r="EV81" s="101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100">
        <f t="shared" si="26"/>
        <v>809437</v>
      </c>
      <c r="FG81" s="100">
        <f t="shared" si="27"/>
        <v>809437</v>
      </c>
    </row>
    <row r="82" spans="1:163" ht="20.25" customHeight="1">
      <c r="A82" s="95" t="s">
        <v>159</v>
      </c>
      <c r="B82" s="96">
        <v>67</v>
      </c>
      <c r="C82" s="102"/>
      <c r="D82" s="78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21</v>
      </c>
      <c r="L82" s="78">
        <v>80</v>
      </c>
      <c r="M82" s="78">
        <v>329</v>
      </c>
      <c r="O82" s="78">
        <v>0</v>
      </c>
      <c r="P82" s="78">
        <v>11</v>
      </c>
      <c r="Q82" s="78">
        <v>40</v>
      </c>
      <c r="R82" s="78">
        <v>158</v>
      </c>
      <c r="S82" s="78">
        <v>2</v>
      </c>
      <c r="T82" s="78">
        <v>0</v>
      </c>
      <c r="U82" s="78">
        <v>140</v>
      </c>
      <c r="V82" s="78">
        <v>3</v>
      </c>
      <c r="W82" s="78">
        <v>26</v>
      </c>
      <c r="X82" s="78">
        <v>2</v>
      </c>
      <c r="Z82" s="78">
        <v>0</v>
      </c>
      <c r="AA82" s="78">
        <v>1</v>
      </c>
      <c r="AB82" s="78">
        <v>94</v>
      </c>
      <c r="AC82" s="78">
        <v>0</v>
      </c>
      <c r="AD82" s="78">
        <v>0</v>
      </c>
      <c r="AF82" s="78">
        <v>100</v>
      </c>
      <c r="AG82" s="78">
        <v>2806</v>
      </c>
      <c r="AI82" s="78">
        <v>648</v>
      </c>
      <c r="AJ82" s="78">
        <v>23</v>
      </c>
      <c r="AK82" s="78">
        <v>53</v>
      </c>
      <c r="AL82" s="78">
        <v>40</v>
      </c>
      <c r="AM82" s="78">
        <v>63</v>
      </c>
      <c r="AN82" s="79"/>
      <c r="AO82" s="78">
        <v>6</v>
      </c>
      <c r="AP82" s="79"/>
      <c r="AQ82" s="78">
        <v>931</v>
      </c>
      <c r="AR82" s="78">
        <v>0</v>
      </c>
      <c r="AS82" s="79"/>
      <c r="AT82" s="78">
        <v>8</v>
      </c>
      <c r="AU82" s="78">
        <v>636</v>
      </c>
      <c r="AW82" s="78">
        <v>3</v>
      </c>
      <c r="AX82" s="78">
        <v>0</v>
      </c>
      <c r="AY82" s="78">
        <v>0</v>
      </c>
      <c r="AZ82" s="78">
        <v>1</v>
      </c>
      <c r="BA82" s="78">
        <v>88</v>
      </c>
      <c r="BB82" s="78">
        <v>29</v>
      </c>
      <c r="BC82" s="78">
        <v>6249</v>
      </c>
      <c r="BD82" s="78">
        <v>9</v>
      </c>
      <c r="BE82" s="78">
        <v>35</v>
      </c>
      <c r="BF82" s="78">
        <v>116</v>
      </c>
      <c r="BG82" s="78">
        <v>7</v>
      </c>
      <c r="BH82" s="78">
        <v>36</v>
      </c>
      <c r="BI82" s="78">
        <v>0</v>
      </c>
      <c r="BJ82" s="78">
        <v>22</v>
      </c>
      <c r="BK82" s="78">
        <v>91</v>
      </c>
      <c r="BL82" s="78">
        <v>106</v>
      </c>
      <c r="BM82" s="78">
        <v>0</v>
      </c>
      <c r="BN82" s="78">
        <v>2</v>
      </c>
      <c r="BO82" s="78">
        <v>224</v>
      </c>
      <c r="BP82" s="78">
        <v>0</v>
      </c>
      <c r="BQ82" s="78">
        <v>29</v>
      </c>
      <c r="BR82" s="78">
        <v>35</v>
      </c>
      <c r="BS82" s="78">
        <v>43</v>
      </c>
      <c r="BT82" s="78">
        <v>9</v>
      </c>
      <c r="BU82" s="78">
        <v>10</v>
      </c>
      <c r="BV82" s="78">
        <v>20</v>
      </c>
      <c r="BW82" s="78">
        <v>1846</v>
      </c>
      <c r="BX82" s="78">
        <v>2</v>
      </c>
      <c r="BY82" s="78">
        <v>49</v>
      </c>
      <c r="BZ82" s="78">
        <v>39740</v>
      </c>
      <c r="CA82" s="78">
        <v>18</v>
      </c>
      <c r="CB82" s="78">
        <v>67</v>
      </c>
      <c r="CC82" s="78">
        <v>0</v>
      </c>
      <c r="CD82" s="78">
        <v>129</v>
      </c>
      <c r="CE82" s="78">
        <v>7</v>
      </c>
      <c r="CF82" s="78">
        <v>4</v>
      </c>
      <c r="CG82" s="78">
        <v>85084</v>
      </c>
      <c r="CH82" s="78">
        <v>76</v>
      </c>
      <c r="CI82" s="78">
        <v>52</v>
      </c>
      <c r="CJ82" s="78">
        <v>96</v>
      </c>
      <c r="CK82" s="78">
        <v>10</v>
      </c>
      <c r="CL82" s="78">
        <v>102</v>
      </c>
      <c r="CM82" s="78">
        <v>2</v>
      </c>
      <c r="CN82" s="78">
        <v>13</v>
      </c>
      <c r="CO82" s="78">
        <v>0</v>
      </c>
      <c r="CP82" s="78">
        <v>0</v>
      </c>
      <c r="CQ82" s="78">
        <v>34</v>
      </c>
      <c r="CS82" s="78">
        <v>3384</v>
      </c>
      <c r="CT82" s="79"/>
      <c r="CU82" s="78">
        <v>771</v>
      </c>
      <c r="CW82" s="78">
        <v>364</v>
      </c>
      <c r="CX82" s="78">
        <v>31</v>
      </c>
      <c r="CY82" s="78">
        <v>1483</v>
      </c>
      <c r="CZ82" s="78">
        <v>139</v>
      </c>
      <c r="DA82" s="78">
        <v>609</v>
      </c>
      <c r="DC82" s="78">
        <v>49801</v>
      </c>
      <c r="DD82" s="78">
        <v>1</v>
      </c>
      <c r="DE82" s="79"/>
      <c r="DF82" s="78">
        <v>211</v>
      </c>
      <c r="DG82" s="79"/>
      <c r="DH82" s="78">
        <v>216</v>
      </c>
      <c r="DJ82" s="78">
        <v>4099</v>
      </c>
      <c r="DK82" s="78">
        <v>374</v>
      </c>
      <c r="DL82" s="78">
        <v>4378</v>
      </c>
      <c r="DM82" s="78">
        <v>251</v>
      </c>
      <c r="DN82" s="79"/>
      <c r="DO82" s="78">
        <v>15604</v>
      </c>
      <c r="DQ82" s="78">
        <v>5935</v>
      </c>
      <c r="DR82" s="79"/>
      <c r="DS82" s="78">
        <v>19075</v>
      </c>
      <c r="DT82" s="79"/>
      <c r="DU82" s="78">
        <v>323</v>
      </c>
      <c r="DV82" s="79"/>
      <c r="DW82" s="78">
        <v>231</v>
      </c>
      <c r="DX82" s="79"/>
      <c r="DY82" s="78">
        <v>2414</v>
      </c>
      <c r="EA82" s="78">
        <v>136435</v>
      </c>
      <c r="EB82" s="78">
        <v>12405</v>
      </c>
      <c r="EC82" s="78">
        <v>46</v>
      </c>
      <c r="ED82" s="78">
        <v>3</v>
      </c>
      <c r="EE82" s="79"/>
      <c r="EF82" s="78">
        <v>130</v>
      </c>
      <c r="EG82" s="78">
        <v>224</v>
      </c>
      <c r="EH82" s="78">
        <v>0</v>
      </c>
      <c r="EI82" s="94">
        <f t="shared" si="25"/>
        <v>399653</v>
      </c>
      <c r="EJ82" s="78">
        <v>68150</v>
      </c>
      <c r="EK82" s="78">
        <v>0</v>
      </c>
      <c r="EL82" s="78">
        <v>175631</v>
      </c>
      <c r="EM82" s="78">
        <v>-28679</v>
      </c>
      <c r="EN82" s="78">
        <v>6</v>
      </c>
      <c r="EO82" s="78">
        <v>0</v>
      </c>
      <c r="EP82" s="78">
        <v>0</v>
      </c>
      <c r="EQ82" s="78">
        <v>6</v>
      </c>
      <c r="ER82" s="78">
        <v>0</v>
      </c>
      <c r="ES82" s="79"/>
      <c r="ET82" s="100">
        <f t="shared" si="23"/>
        <v>215108</v>
      </c>
      <c r="EU82" s="100">
        <f t="shared" si="24"/>
        <v>614761</v>
      </c>
      <c r="EV82" s="101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100">
        <f t="shared" si="26"/>
        <v>614761</v>
      </c>
      <c r="FG82" s="100">
        <f t="shared" si="27"/>
        <v>614761</v>
      </c>
    </row>
    <row r="83" spans="1:163" ht="20.25" customHeight="1">
      <c r="A83" s="95" t="s">
        <v>160</v>
      </c>
      <c r="B83" s="96">
        <v>68</v>
      </c>
      <c r="C83" s="102"/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F83" s="78">
        <v>0</v>
      </c>
      <c r="AG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9"/>
      <c r="AO83" s="78">
        <v>0</v>
      </c>
      <c r="AP83" s="79"/>
      <c r="AQ83" s="78">
        <v>0</v>
      </c>
      <c r="AR83" s="78">
        <v>0</v>
      </c>
      <c r="AS83" s="79"/>
      <c r="AT83" s="78">
        <v>0</v>
      </c>
      <c r="AU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S83" s="78">
        <v>0</v>
      </c>
      <c r="CT83" s="79"/>
      <c r="CU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C83" s="78">
        <v>0</v>
      </c>
      <c r="DD83" s="78">
        <v>0</v>
      </c>
      <c r="DE83" s="79"/>
      <c r="DF83" s="78">
        <v>0</v>
      </c>
      <c r="DG83" s="79"/>
      <c r="DH83" s="78">
        <v>0</v>
      </c>
      <c r="DJ83" s="78">
        <v>0</v>
      </c>
      <c r="DK83" s="78">
        <v>0</v>
      </c>
      <c r="DL83" s="78">
        <v>0</v>
      </c>
      <c r="DM83" s="78">
        <v>0</v>
      </c>
      <c r="DN83" s="79"/>
      <c r="DO83" s="78">
        <v>0</v>
      </c>
      <c r="DQ83" s="78">
        <v>0</v>
      </c>
      <c r="DR83" s="79"/>
      <c r="DS83" s="78">
        <v>0</v>
      </c>
      <c r="DT83" s="79"/>
      <c r="DU83" s="78">
        <v>0</v>
      </c>
      <c r="DV83" s="79"/>
      <c r="DW83" s="78">
        <v>0</v>
      </c>
      <c r="DX83" s="79"/>
      <c r="DY83" s="78">
        <v>0</v>
      </c>
      <c r="EA83" s="78">
        <v>0</v>
      </c>
      <c r="EB83" s="78">
        <v>0</v>
      </c>
      <c r="EC83" s="78">
        <v>0</v>
      </c>
      <c r="ED83" s="78">
        <v>0</v>
      </c>
      <c r="EE83" s="79"/>
      <c r="EF83" s="78">
        <v>0</v>
      </c>
      <c r="EG83" s="78">
        <v>0</v>
      </c>
      <c r="EH83" s="78">
        <v>0</v>
      </c>
      <c r="EI83" s="94">
        <f t="shared" si="25"/>
        <v>0</v>
      </c>
      <c r="EJ83" s="78">
        <v>0</v>
      </c>
      <c r="EK83" s="78">
        <v>0</v>
      </c>
      <c r="EL83" s="78">
        <v>0</v>
      </c>
      <c r="EM83" s="78">
        <v>497</v>
      </c>
      <c r="EN83" s="78">
        <v>0</v>
      </c>
      <c r="EO83" s="78">
        <v>4548</v>
      </c>
      <c r="EP83" s="78">
        <v>0</v>
      </c>
      <c r="EQ83" s="78">
        <v>4548</v>
      </c>
      <c r="ER83" s="78">
        <v>0</v>
      </c>
      <c r="ES83" s="79"/>
      <c r="ET83" s="100">
        <f t="shared" si="23"/>
        <v>5045</v>
      </c>
      <c r="EU83" s="100">
        <f t="shared" si="24"/>
        <v>5045</v>
      </c>
      <c r="EV83" s="101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100">
        <f t="shared" si="26"/>
        <v>5045</v>
      </c>
      <c r="FG83" s="100">
        <f t="shared" si="27"/>
        <v>5045</v>
      </c>
    </row>
    <row r="84" spans="1:163" ht="20.25" customHeight="1">
      <c r="A84" s="95" t="s">
        <v>161</v>
      </c>
      <c r="B84" s="96">
        <v>69</v>
      </c>
      <c r="C84" s="102"/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F84" s="78">
        <v>0</v>
      </c>
      <c r="AG84" s="78">
        <v>0</v>
      </c>
      <c r="AI84" s="78">
        <v>0</v>
      </c>
      <c r="AJ84" s="78">
        <v>0</v>
      </c>
      <c r="AK84" s="78">
        <v>0</v>
      </c>
      <c r="AL84" s="78">
        <v>0</v>
      </c>
      <c r="AM84" s="78">
        <v>0</v>
      </c>
      <c r="AN84" s="79"/>
      <c r="AO84" s="78">
        <v>0</v>
      </c>
      <c r="AP84" s="79"/>
      <c r="AQ84" s="78">
        <v>0</v>
      </c>
      <c r="AR84" s="78">
        <v>0</v>
      </c>
      <c r="AS84" s="79"/>
      <c r="AT84" s="78">
        <v>0</v>
      </c>
      <c r="AU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0</v>
      </c>
      <c r="BI84" s="78">
        <v>0</v>
      </c>
      <c r="BJ84" s="78">
        <v>0</v>
      </c>
      <c r="BK84" s="78">
        <v>0</v>
      </c>
      <c r="BL84" s="78">
        <v>0</v>
      </c>
      <c r="BM84" s="78">
        <v>0</v>
      </c>
      <c r="BN84" s="78">
        <v>0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0</v>
      </c>
      <c r="CH84" s="78">
        <v>0</v>
      </c>
      <c r="CI84" s="78">
        <v>0</v>
      </c>
      <c r="CJ84" s="78">
        <v>0</v>
      </c>
      <c r="CK84" s="78">
        <v>0</v>
      </c>
      <c r="CL84" s="78">
        <v>0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S84" s="78">
        <v>0</v>
      </c>
      <c r="CT84" s="79"/>
      <c r="CU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C84" s="78">
        <v>0</v>
      </c>
      <c r="DD84" s="78">
        <v>0</v>
      </c>
      <c r="DE84" s="79"/>
      <c r="DF84" s="78">
        <v>0</v>
      </c>
      <c r="DG84" s="79"/>
      <c r="DH84" s="78">
        <v>0</v>
      </c>
      <c r="DJ84" s="78">
        <v>0</v>
      </c>
      <c r="DK84" s="78">
        <v>0</v>
      </c>
      <c r="DL84" s="78">
        <v>0</v>
      </c>
      <c r="DM84" s="78">
        <v>0</v>
      </c>
      <c r="DN84" s="79"/>
      <c r="DO84" s="78">
        <v>0</v>
      </c>
      <c r="DQ84" s="78">
        <v>0</v>
      </c>
      <c r="DR84" s="79"/>
      <c r="DS84" s="78">
        <v>0</v>
      </c>
      <c r="DT84" s="79"/>
      <c r="DU84" s="78">
        <v>0</v>
      </c>
      <c r="DV84" s="79"/>
      <c r="DW84" s="78">
        <v>0</v>
      </c>
      <c r="DX84" s="79"/>
      <c r="DY84" s="78">
        <v>0</v>
      </c>
      <c r="EA84" s="78">
        <v>0</v>
      </c>
      <c r="EB84" s="78">
        <v>0</v>
      </c>
      <c r="EC84" s="78">
        <v>0</v>
      </c>
      <c r="ED84" s="78">
        <v>0</v>
      </c>
      <c r="EE84" s="79"/>
      <c r="EF84" s="78">
        <v>0</v>
      </c>
      <c r="EG84" s="78">
        <v>0</v>
      </c>
      <c r="EH84" s="78">
        <v>0</v>
      </c>
      <c r="EI84" s="94">
        <f t="shared" si="25"/>
        <v>0</v>
      </c>
      <c r="EJ84" s="78">
        <v>0</v>
      </c>
      <c r="EK84" s="78">
        <v>0</v>
      </c>
      <c r="EL84" s="78">
        <v>90903</v>
      </c>
      <c r="EM84" s="78">
        <v>-43904</v>
      </c>
      <c r="EN84" s="78">
        <v>31</v>
      </c>
      <c r="EO84" s="78">
        <v>0</v>
      </c>
      <c r="EP84" s="78">
        <v>0</v>
      </c>
      <c r="EQ84" s="78">
        <v>31</v>
      </c>
      <c r="ER84" s="78">
        <v>0</v>
      </c>
      <c r="ES84" s="79"/>
      <c r="ET84" s="100">
        <f t="shared" si="23"/>
        <v>47030</v>
      </c>
      <c r="EU84" s="100">
        <f t="shared" si="24"/>
        <v>47030</v>
      </c>
      <c r="EV84" s="101">
        <v>0</v>
      </c>
      <c r="EW84" s="78">
        <v>0</v>
      </c>
      <c r="EX84" s="78">
        <v>0</v>
      </c>
      <c r="EY84" s="78">
        <v>0</v>
      </c>
      <c r="EZ84" s="78">
        <v>0</v>
      </c>
      <c r="FA84" s="78">
        <v>0</v>
      </c>
      <c r="FB84" s="78">
        <v>0</v>
      </c>
      <c r="FC84" s="78">
        <v>0</v>
      </c>
      <c r="FD84" s="78">
        <v>0</v>
      </c>
      <c r="FE84" s="78">
        <v>0</v>
      </c>
      <c r="FF84" s="100">
        <f t="shared" si="26"/>
        <v>47030</v>
      </c>
      <c r="FG84" s="100">
        <f t="shared" si="27"/>
        <v>47030</v>
      </c>
    </row>
    <row r="85" spans="1:163" ht="20.25" customHeight="1">
      <c r="A85" s="95" t="s">
        <v>162</v>
      </c>
      <c r="B85" s="96">
        <v>70</v>
      </c>
      <c r="C85" s="102"/>
      <c r="D85" s="78">
        <v>0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F85" s="78">
        <v>0</v>
      </c>
      <c r="AG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9"/>
      <c r="AO85" s="78">
        <v>0</v>
      </c>
      <c r="AP85" s="79"/>
      <c r="AQ85" s="78">
        <v>0</v>
      </c>
      <c r="AR85" s="78">
        <v>0</v>
      </c>
      <c r="AS85" s="79"/>
      <c r="AT85" s="78">
        <v>0</v>
      </c>
      <c r="AU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S85" s="78">
        <v>0</v>
      </c>
      <c r="CT85" s="79"/>
      <c r="CU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C85" s="78">
        <v>0</v>
      </c>
      <c r="DD85" s="78">
        <v>0</v>
      </c>
      <c r="DE85" s="79"/>
      <c r="DF85" s="78">
        <v>0</v>
      </c>
      <c r="DG85" s="79"/>
      <c r="DH85" s="78">
        <v>0</v>
      </c>
      <c r="DJ85" s="78">
        <v>0</v>
      </c>
      <c r="DK85" s="78">
        <v>0</v>
      </c>
      <c r="DL85" s="78">
        <v>0</v>
      </c>
      <c r="DM85" s="78">
        <v>0</v>
      </c>
      <c r="DN85" s="79"/>
      <c r="DO85" s="78">
        <v>0</v>
      </c>
      <c r="DQ85" s="78">
        <v>0</v>
      </c>
      <c r="DR85" s="79"/>
      <c r="DS85" s="78">
        <v>0</v>
      </c>
      <c r="DT85" s="79"/>
      <c r="DU85" s="78">
        <v>0</v>
      </c>
      <c r="DV85" s="79"/>
      <c r="DW85" s="78">
        <v>0</v>
      </c>
      <c r="DX85" s="79"/>
      <c r="DY85" s="78">
        <v>0</v>
      </c>
      <c r="EA85" s="78">
        <v>0</v>
      </c>
      <c r="EB85" s="78">
        <v>0</v>
      </c>
      <c r="EC85" s="78">
        <v>0</v>
      </c>
      <c r="ED85" s="78">
        <v>0</v>
      </c>
      <c r="EE85" s="79"/>
      <c r="EF85" s="78">
        <v>0</v>
      </c>
      <c r="EG85" s="78">
        <v>0</v>
      </c>
      <c r="EH85" s="78">
        <v>0</v>
      </c>
      <c r="EI85" s="94">
        <f t="shared" si="25"/>
        <v>0</v>
      </c>
      <c r="EJ85" s="78">
        <v>0</v>
      </c>
      <c r="EK85" s="78">
        <v>0</v>
      </c>
      <c r="EL85" s="78">
        <v>0</v>
      </c>
      <c r="EM85" s="78">
        <v>-73447</v>
      </c>
      <c r="EN85" s="78">
        <v>0</v>
      </c>
      <c r="EO85" s="78">
        <v>73447</v>
      </c>
      <c r="EP85" s="78">
        <v>0</v>
      </c>
      <c r="EQ85" s="78">
        <v>73447</v>
      </c>
      <c r="ER85" s="78">
        <v>0</v>
      </c>
      <c r="ES85" s="79"/>
      <c r="ET85" s="100">
        <f t="shared" si="23"/>
        <v>0</v>
      </c>
      <c r="EU85" s="100">
        <f t="shared" si="24"/>
        <v>0</v>
      </c>
      <c r="EV85" s="101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100">
        <f t="shared" si="26"/>
        <v>0</v>
      </c>
      <c r="FG85" s="100">
        <f t="shared" si="27"/>
        <v>0</v>
      </c>
    </row>
    <row r="86" spans="1:163" ht="20.25" customHeight="1">
      <c r="A86" s="95" t="s">
        <v>163</v>
      </c>
      <c r="B86" s="96">
        <v>71</v>
      </c>
      <c r="C86" s="102"/>
      <c r="D86" s="78">
        <v>0</v>
      </c>
      <c r="E86" s="78">
        <v>0</v>
      </c>
      <c r="F86" s="78">
        <v>0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11</v>
      </c>
      <c r="M86" s="78">
        <v>137</v>
      </c>
      <c r="O86" s="78">
        <v>1</v>
      </c>
      <c r="P86" s="78">
        <v>0</v>
      </c>
      <c r="Q86" s="78">
        <v>0</v>
      </c>
      <c r="R86" s="78">
        <v>1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Z86" s="78">
        <v>0</v>
      </c>
      <c r="AA86" s="78">
        <v>1</v>
      </c>
      <c r="AB86" s="78">
        <v>12</v>
      </c>
      <c r="AC86" s="78">
        <v>0</v>
      </c>
      <c r="AD86" s="78">
        <v>0</v>
      </c>
      <c r="AF86" s="78">
        <v>2</v>
      </c>
      <c r="AG86" s="78">
        <v>210</v>
      </c>
      <c r="AI86" s="78">
        <v>220</v>
      </c>
      <c r="AJ86" s="78">
        <v>15</v>
      </c>
      <c r="AK86" s="78">
        <v>17</v>
      </c>
      <c r="AL86" s="78">
        <v>14</v>
      </c>
      <c r="AM86" s="78">
        <v>28</v>
      </c>
      <c r="AN86" s="79"/>
      <c r="AO86" s="78">
        <v>0</v>
      </c>
      <c r="AP86" s="79"/>
      <c r="AQ86" s="78">
        <v>0</v>
      </c>
      <c r="AR86" s="78">
        <v>0</v>
      </c>
      <c r="AS86" s="79"/>
      <c r="AT86" s="78">
        <v>0</v>
      </c>
      <c r="AU86" s="78">
        <v>47</v>
      </c>
      <c r="AW86" s="78">
        <v>0</v>
      </c>
      <c r="AX86" s="78">
        <v>0</v>
      </c>
      <c r="AY86" s="78">
        <v>0</v>
      </c>
      <c r="AZ86" s="78">
        <v>0</v>
      </c>
      <c r="BA86" s="78">
        <v>1869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82</v>
      </c>
      <c r="BK86" s="78">
        <v>0</v>
      </c>
      <c r="BL86" s="78">
        <v>9</v>
      </c>
      <c r="BM86" s="78">
        <v>0</v>
      </c>
      <c r="BN86" s="78">
        <v>1</v>
      </c>
      <c r="BO86" s="78">
        <v>0</v>
      </c>
      <c r="BP86" s="78">
        <v>38</v>
      </c>
      <c r="BQ86" s="78">
        <v>105</v>
      </c>
      <c r="BR86" s="78">
        <v>10</v>
      </c>
      <c r="BS86" s="78">
        <v>59</v>
      </c>
      <c r="BT86" s="78">
        <v>335</v>
      </c>
      <c r="BU86" s="78">
        <v>101</v>
      </c>
      <c r="BV86" s="78">
        <v>3620</v>
      </c>
      <c r="BW86" s="78">
        <v>33</v>
      </c>
      <c r="BX86" s="78">
        <v>169</v>
      </c>
      <c r="BY86" s="78">
        <v>4708</v>
      </c>
      <c r="BZ86" s="78">
        <v>0</v>
      </c>
      <c r="CA86" s="78">
        <v>1</v>
      </c>
      <c r="CB86" s="78">
        <v>4</v>
      </c>
      <c r="CC86" s="78">
        <v>0</v>
      </c>
      <c r="CD86" s="78">
        <v>164049</v>
      </c>
      <c r="CE86" s="78">
        <v>681</v>
      </c>
      <c r="CF86" s="78">
        <v>0</v>
      </c>
      <c r="CG86" s="78">
        <v>40</v>
      </c>
      <c r="CH86" s="78">
        <v>53</v>
      </c>
      <c r="CI86" s="78">
        <v>141</v>
      </c>
      <c r="CJ86" s="78">
        <v>396</v>
      </c>
      <c r="CK86" s="78">
        <v>665</v>
      </c>
      <c r="CL86" s="78">
        <v>273</v>
      </c>
      <c r="CM86" s="78">
        <v>7</v>
      </c>
      <c r="CN86" s="78">
        <v>889</v>
      </c>
      <c r="CO86" s="78">
        <v>0</v>
      </c>
      <c r="CP86" s="78">
        <v>1</v>
      </c>
      <c r="CQ86" s="78">
        <v>766</v>
      </c>
      <c r="CS86" s="78">
        <v>26</v>
      </c>
      <c r="CT86" s="79"/>
      <c r="CU86" s="78">
        <v>13</v>
      </c>
      <c r="CW86" s="78">
        <v>38354</v>
      </c>
      <c r="CX86" s="78">
        <v>160</v>
      </c>
      <c r="CY86" s="78">
        <v>5873</v>
      </c>
      <c r="CZ86" s="78">
        <v>5145</v>
      </c>
      <c r="DA86" s="78">
        <v>2154</v>
      </c>
      <c r="DC86" s="78">
        <v>9857</v>
      </c>
      <c r="DD86" s="78">
        <v>377</v>
      </c>
      <c r="DE86" s="79"/>
      <c r="DF86" s="78">
        <v>144</v>
      </c>
      <c r="DG86" s="79"/>
      <c r="DH86" s="78">
        <v>9</v>
      </c>
      <c r="DJ86" s="78">
        <v>17931</v>
      </c>
      <c r="DK86" s="78">
        <v>305</v>
      </c>
      <c r="DL86" s="78">
        <v>259</v>
      </c>
      <c r="DM86" s="78">
        <v>125</v>
      </c>
      <c r="DN86" s="79"/>
      <c r="DO86" s="78">
        <v>97</v>
      </c>
      <c r="DQ86" s="78">
        <v>178</v>
      </c>
      <c r="DR86" s="79"/>
      <c r="DS86" s="78">
        <v>571</v>
      </c>
      <c r="DT86" s="79"/>
      <c r="DU86" s="78">
        <v>19</v>
      </c>
      <c r="DV86" s="79"/>
      <c r="DW86" s="78">
        <v>104</v>
      </c>
      <c r="DX86" s="79"/>
      <c r="DY86" s="78">
        <v>1089</v>
      </c>
      <c r="EA86" s="78">
        <v>3931</v>
      </c>
      <c r="EB86" s="78">
        <v>290</v>
      </c>
      <c r="EC86" s="78">
        <v>342</v>
      </c>
      <c r="ED86" s="78">
        <v>13</v>
      </c>
      <c r="EE86" s="79"/>
      <c r="EF86" s="78">
        <v>592</v>
      </c>
      <c r="EG86" s="78">
        <v>1342</v>
      </c>
      <c r="EH86" s="78">
        <v>0</v>
      </c>
      <c r="EI86" s="94">
        <f t="shared" si="25"/>
        <v>269121</v>
      </c>
      <c r="EJ86" s="78">
        <v>434632</v>
      </c>
      <c r="EK86" s="78">
        <v>0</v>
      </c>
      <c r="EL86" s="78">
        <v>0</v>
      </c>
      <c r="EM86" s="78">
        <v>-52183</v>
      </c>
      <c r="EN86" s="78">
        <v>22255</v>
      </c>
      <c r="EO86" s="78">
        <v>945129</v>
      </c>
      <c r="EP86" s="78">
        <v>0</v>
      </c>
      <c r="EQ86" s="78">
        <v>967384</v>
      </c>
      <c r="ER86" s="78">
        <v>0</v>
      </c>
      <c r="ES86" s="79"/>
      <c r="ET86" s="100">
        <f t="shared" si="23"/>
        <v>1349833</v>
      </c>
      <c r="EU86" s="100">
        <f t="shared" si="24"/>
        <v>1618954</v>
      </c>
      <c r="EV86" s="101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100">
        <f t="shared" si="26"/>
        <v>1618954</v>
      </c>
      <c r="FG86" s="100">
        <f t="shared" si="27"/>
        <v>1618954</v>
      </c>
    </row>
    <row r="87" spans="1:163" ht="20.25" customHeight="1">
      <c r="A87" s="95" t="s">
        <v>164</v>
      </c>
      <c r="B87" s="96">
        <v>72</v>
      </c>
      <c r="C87" s="102"/>
      <c r="D87" s="78">
        <v>188</v>
      </c>
      <c r="E87" s="78">
        <v>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51</v>
      </c>
      <c r="L87" s="78">
        <v>82</v>
      </c>
      <c r="M87" s="78">
        <v>118</v>
      </c>
      <c r="O87" s="78">
        <v>0</v>
      </c>
      <c r="P87" s="78">
        <v>0</v>
      </c>
      <c r="Q87" s="78">
        <v>79</v>
      </c>
      <c r="R87" s="78">
        <v>70</v>
      </c>
      <c r="S87" s="78">
        <v>0</v>
      </c>
      <c r="T87" s="78">
        <v>0</v>
      </c>
      <c r="U87" s="78">
        <v>72</v>
      </c>
      <c r="V87" s="78">
        <v>3</v>
      </c>
      <c r="W87" s="78">
        <v>38</v>
      </c>
      <c r="X87" s="78">
        <v>1</v>
      </c>
      <c r="Z87" s="78">
        <v>1</v>
      </c>
      <c r="AA87" s="78">
        <v>8</v>
      </c>
      <c r="AB87" s="78">
        <v>279</v>
      </c>
      <c r="AC87" s="78">
        <v>0</v>
      </c>
      <c r="AD87" s="78">
        <v>0</v>
      </c>
      <c r="AF87" s="78">
        <v>0</v>
      </c>
      <c r="AG87" s="78">
        <v>42</v>
      </c>
      <c r="AI87" s="78">
        <v>4073</v>
      </c>
      <c r="AJ87" s="78">
        <v>18</v>
      </c>
      <c r="AK87" s="78">
        <v>156</v>
      </c>
      <c r="AL87" s="78">
        <v>383</v>
      </c>
      <c r="AM87" s="78">
        <v>413</v>
      </c>
      <c r="AN87" s="79"/>
      <c r="AO87" s="78">
        <v>0</v>
      </c>
      <c r="AP87" s="79"/>
      <c r="AQ87" s="78">
        <v>0</v>
      </c>
      <c r="AR87" s="78">
        <v>0</v>
      </c>
      <c r="AS87" s="79"/>
      <c r="AT87" s="78">
        <v>30</v>
      </c>
      <c r="AU87" s="78">
        <v>87</v>
      </c>
      <c r="AW87" s="78">
        <v>2</v>
      </c>
      <c r="AX87" s="78">
        <v>0</v>
      </c>
      <c r="AY87" s="78">
        <v>0</v>
      </c>
      <c r="AZ87" s="78">
        <v>0</v>
      </c>
      <c r="BA87" s="78">
        <v>279</v>
      </c>
      <c r="BB87" s="78">
        <v>793</v>
      </c>
      <c r="BC87" s="78">
        <v>9177</v>
      </c>
      <c r="BD87" s="78">
        <v>35</v>
      </c>
      <c r="BE87" s="78">
        <v>32</v>
      </c>
      <c r="BF87" s="78">
        <v>280</v>
      </c>
      <c r="BG87" s="78">
        <v>3</v>
      </c>
      <c r="BH87" s="78">
        <v>11</v>
      </c>
      <c r="BI87" s="78">
        <v>0</v>
      </c>
      <c r="BJ87" s="78">
        <v>9</v>
      </c>
      <c r="BK87" s="78">
        <v>86</v>
      </c>
      <c r="BL87" s="78">
        <v>106</v>
      </c>
      <c r="BM87" s="78">
        <v>0</v>
      </c>
      <c r="BN87" s="78">
        <v>23</v>
      </c>
      <c r="BO87" s="78">
        <v>0</v>
      </c>
      <c r="BP87" s="78">
        <v>24</v>
      </c>
      <c r="BQ87" s="78">
        <v>9</v>
      </c>
      <c r="BR87" s="78">
        <v>8</v>
      </c>
      <c r="BS87" s="78">
        <v>164</v>
      </c>
      <c r="BT87" s="78">
        <v>47</v>
      </c>
      <c r="BU87" s="78">
        <v>32</v>
      </c>
      <c r="BV87" s="78">
        <v>386</v>
      </c>
      <c r="BW87" s="78">
        <v>3154</v>
      </c>
      <c r="BX87" s="78">
        <v>1</v>
      </c>
      <c r="BY87" s="78">
        <v>304</v>
      </c>
      <c r="BZ87" s="78">
        <v>1106</v>
      </c>
      <c r="CA87" s="78">
        <v>4</v>
      </c>
      <c r="CB87" s="78">
        <v>27</v>
      </c>
      <c r="CC87" s="78">
        <v>0</v>
      </c>
      <c r="CD87" s="78">
        <v>417</v>
      </c>
      <c r="CE87" s="78">
        <v>483</v>
      </c>
      <c r="CF87" s="78">
        <v>2</v>
      </c>
      <c r="CG87" s="78">
        <v>398</v>
      </c>
      <c r="CH87" s="78">
        <v>162</v>
      </c>
      <c r="CI87" s="78">
        <v>6</v>
      </c>
      <c r="CJ87" s="78">
        <v>200</v>
      </c>
      <c r="CK87" s="78">
        <v>503</v>
      </c>
      <c r="CL87" s="78">
        <v>13</v>
      </c>
      <c r="CM87" s="78">
        <v>3</v>
      </c>
      <c r="CN87" s="78">
        <v>592</v>
      </c>
      <c r="CO87" s="78">
        <v>0</v>
      </c>
      <c r="CP87" s="78">
        <v>0</v>
      </c>
      <c r="CQ87" s="78">
        <v>58</v>
      </c>
      <c r="CS87" s="78">
        <v>0</v>
      </c>
      <c r="CT87" s="79"/>
      <c r="CU87" s="78">
        <v>0</v>
      </c>
      <c r="CW87" s="78">
        <v>3772</v>
      </c>
      <c r="CX87" s="78">
        <v>3</v>
      </c>
      <c r="CY87" s="78">
        <v>127</v>
      </c>
      <c r="CZ87" s="78">
        <v>1296</v>
      </c>
      <c r="DA87" s="78">
        <v>657</v>
      </c>
      <c r="DC87" s="78">
        <v>14497</v>
      </c>
      <c r="DD87" s="78">
        <v>1</v>
      </c>
      <c r="DE87" s="79"/>
      <c r="DF87" s="78">
        <v>48</v>
      </c>
      <c r="DG87" s="79"/>
      <c r="DH87" s="78">
        <v>3</v>
      </c>
      <c r="DJ87" s="78">
        <v>733</v>
      </c>
      <c r="DK87" s="78">
        <v>14</v>
      </c>
      <c r="DL87" s="78">
        <v>71</v>
      </c>
      <c r="DM87" s="78">
        <v>70</v>
      </c>
      <c r="DN87" s="79"/>
      <c r="DO87" s="78">
        <v>156</v>
      </c>
      <c r="DQ87" s="78">
        <v>11</v>
      </c>
      <c r="DR87" s="79"/>
      <c r="DS87" s="78">
        <v>36</v>
      </c>
      <c r="DT87" s="79"/>
      <c r="DU87" s="78">
        <v>2</v>
      </c>
      <c r="DV87" s="79"/>
      <c r="DW87" s="78">
        <v>0</v>
      </c>
      <c r="DX87" s="79"/>
      <c r="DY87" s="78">
        <v>56</v>
      </c>
      <c r="EA87" s="78">
        <v>3320</v>
      </c>
      <c r="EB87" s="78">
        <v>39</v>
      </c>
      <c r="EC87" s="78">
        <v>32</v>
      </c>
      <c r="ED87" s="78">
        <v>0</v>
      </c>
      <c r="EE87" s="79"/>
      <c r="EF87" s="78">
        <v>197</v>
      </c>
      <c r="EG87" s="78">
        <v>160</v>
      </c>
      <c r="EH87" s="78">
        <v>0</v>
      </c>
      <c r="EI87" s="94">
        <f t="shared" si="25"/>
        <v>50432</v>
      </c>
      <c r="EJ87" s="78">
        <v>98189</v>
      </c>
      <c r="EK87" s="78">
        <v>0</v>
      </c>
      <c r="EL87" s="78">
        <v>0</v>
      </c>
      <c r="EM87" s="78">
        <v>-49692</v>
      </c>
      <c r="EN87" s="78">
        <v>296</v>
      </c>
      <c r="EO87" s="78">
        <v>0</v>
      </c>
      <c r="EP87" s="78">
        <v>0</v>
      </c>
      <c r="EQ87" s="78">
        <v>296</v>
      </c>
      <c r="ER87" s="78">
        <v>0</v>
      </c>
      <c r="ES87" s="79"/>
      <c r="ET87" s="100">
        <f t="shared" si="23"/>
        <v>48793</v>
      </c>
      <c r="EU87" s="100">
        <f t="shared" si="24"/>
        <v>99225</v>
      </c>
      <c r="EV87" s="101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100">
        <f t="shared" si="26"/>
        <v>99225</v>
      </c>
      <c r="FG87" s="100">
        <f t="shared" si="27"/>
        <v>99225</v>
      </c>
    </row>
    <row r="88" spans="1:163" ht="20.25" customHeight="1">
      <c r="A88" s="95" t="s">
        <v>165</v>
      </c>
      <c r="B88" s="96">
        <v>73</v>
      </c>
      <c r="C88" s="102"/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F88" s="78">
        <v>0</v>
      </c>
      <c r="AG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9"/>
      <c r="AO88" s="78">
        <v>0</v>
      </c>
      <c r="AP88" s="79"/>
      <c r="AQ88" s="78">
        <v>0</v>
      </c>
      <c r="AR88" s="78">
        <v>0</v>
      </c>
      <c r="AS88" s="79"/>
      <c r="AT88" s="78">
        <v>0</v>
      </c>
      <c r="AU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19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S88" s="78">
        <v>0</v>
      </c>
      <c r="CT88" s="79"/>
      <c r="CU88" s="78">
        <v>0</v>
      </c>
      <c r="CW88" s="78">
        <v>3463</v>
      </c>
      <c r="CX88" s="78">
        <v>22</v>
      </c>
      <c r="CY88" s="78">
        <v>766</v>
      </c>
      <c r="CZ88" s="78">
        <v>34</v>
      </c>
      <c r="DA88" s="78">
        <v>525</v>
      </c>
      <c r="DC88" s="78">
        <v>0</v>
      </c>
      <c r="DD88" s="78">
        <v>0</v>
      </c>
      <c r="DE88" s="79"/>
      <c r="DF88" s="78">
        <v>0</v>
      </c>
      <c r="DG88" s="79"/>
      <c r="DH88" s="78">
        <v>0</v>
      </c>
      <c r="DJ88" s="78">
        <v>0</v>
      </c>
      <c r="DK88" s="78">
        <v>0</v>
      </c>
      <c r="DL88" s="78">
        <v>0</v>
      </c>
      <c r="DM88" s="78">
        <v>0</v>
      </c>
      <c r="DN88" s="79"/>
      <c r="DO88" s="78">
        <v>0</v>
      </c>
      <c r="DQ88" s="78">
        <v>0</v>
      </c>
      <c r="DR88" s="79"/>
      <c r="DS88" s="78">
        <v>0</v>
      </c>
      <c r="DT88" s="79"/>
      <c r="DU88" s="78">
        <v>0</v>
      </c>
      <c r="DV88" s="79"/>
      <c r="DW88" s="78">
        <v>0</v>
      </c>
      <c r="DX88" s="79"/>
      <c r="DY88" s="78">
        <v>0</v>
      </c>
      <c r="EA88" s="78">
        <v>0</v>
      </c>
      <c r="EB88" s="78">
        <v>0</v>
      </c>
      <c r="EC88" s="78">
        <v>0</v>
      </c>
      <c r="ED88" s="78">
        <v>0</v>
      </c>
      <c r="EE88" s="79"/>
      <c r="EF88" s="78">
        <v>0</v>
      </c>
      <c r="EG88" s="78">
        <v>0</v>
      </c>
      <c r="EH88" s="78">
        <v>0</v>
      </c>
      <c r="EI88" s="94">
        <f t="shared" si="25"/>
        <v>4829</v>
      </c>
      <c r="EJ88" s="78">
        <v>265</v>
      </c>
      <c r="EK88" s="78">
        <v>0</v>
      </c>
      <c r="EL88" s="78">
        <v>0</v>
      </c>
      <c r="EM88" s="78">
        <v>-2275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9"/>
      <c r="ET88" s="100">
        <f t="shared" si="23"/>
        <v>-2010</v>
      </c>
      <c r="EU88" s="100">
        <f t="shared" si="24"/>
        <v>2819</v>
      </c>
      <c r="EV88" s="101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100">
        <f t="shared" si="26"/>
        <v>2819</v>
      </c>
      <c r="FG88" s="100">
        <f t="shared" si="27"/>
        <v>2819</v>
      </c>
    </row>
    <row r="89" spans="1:163" ht="20.25" customHeight="1">
      <c r="A89" s="95" t="s">
        <v>166</v>
      </c>
      <c r="B89" s="96">
        <v>74</v>
      </c>
      <c r="C89" s="102"/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F89" s="78">
        <v>0</v>
      </c>
      <c r="AG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9"/>
      <c r="AO89" s="78">
        <v>0</v>
      </c>
      <c r="AP89" s="79"/>
      <c r="AQ89" s="78">
        <v>0</v>
      </c>
      <c r="AR89" s="78">
        <v>0</v>
      </c>
      <c r="AS89" s="79"/>
      <c r="AT89" s="78">
        <v>0</v>
      </c>
      <c r="AU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142</v>
      </c>
      <c r="CG89" s="78">
        <v>83029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101</v>
      </c>
      <c r="CS89" s="78">
        <v>0</v>
      </c>
      <c r="CT89" s="79"/>
      <c r="CU89" s="78">
        <v>0</v>
      </c>
      <c r="CW89" s="78">
        <v>2384124</v>
      </c>
      <c r="CX89" s="78">
        <v>72457</v>
      </c>
      <c r="CY89" s="78">
        <v>1473185</v>
      </c>
      <c r="CZ89" s="78">
        <v>14956</v>
      </c>
      <c r="DA89" s="78">
        <v>47925</v>
      </c>
      <c r="DC89" s="78">
        <v>0</v>
      </c>
      <c r="DD89" s="78">
        <v>0</v>
      </c>
      <c r="DE89" s="79"/>
      <c r="DF89" s="78">
        <v>0</v>
      </c>
      <c r="DG89" s="79"/>
      <c r="DH89" s="78">
        <v>0</v>
      </c>
      <c r="DJ89" s="78">
        <v>0</v>
      </c>
      <c r="DK89" s="78">
        <v>0</v>
      </c>
      <c r="DL89" s="78">
        <v>0</v>
      </c>
      <c r="DM89" s="78">
        <v>0</v>
      </c>
      <c r="DN89" s="79"/>
      <c r="DO89" s="78">
        <v>0</v>
      </c>
      <c r="DQ89" s="78">
        <v>0</v>
      </c>
      <c r="DR89" s="79"/>
      <c r="DS89" s="78">
        <v>0</v>
      </c>
      <c r="DT89" s="79"/>
      <c r="DU89" s="78">
        <v>0</v>
      </c>
      <c r="DV89" s="79"/>
      <c r="DW89" s="78">
        <v>0</v>
      </c>
      <c r="DX89" s="79"/>
      <c r="DY89" s="78">
        <v>0</v>
      </c>
      <c r="EA89" s="78">
        <v>0</v>
      </c>
      <c r="EB89" s="78">
        <v>0</v>
      </c>
      <c r="EC89" s="78">
        <v>0</v>
      </c>
      <c r="ED89" s="78">
        <v>0</v>
      </c>
      <c r="EE89" s="79"/>
      <c r="EF89" s="78">
        <v>0</v>
      </c>
      <c r="EG89" s="78">
        <v>0</v>
      </c>
      <c r="EH89" s="78">
        <v>0</v>
      </c>
      <c r="EI89" s="94">
        <f t="shared" si="25"/>
        <v>4075919</v>
      </c>
      <c r="EJ89" s="78">
        <v>0</v>
      </c>
      <c r="EK89" s="78">
        <v>0</v>
      </c>
      <c r="EL89" s="78">
        <v>0</v>
      </c>
      <c r="EM89" s="78">
        <v>-108502</v>
      </c>
      <c r="EN89" s="78">
        <v>64145</v>
      </c>
      <c r="EO89" s="78">
        <v>2941205</v>
      </c>
      <c r="EP89" s="78">
        <v>0</v>
      </c>
      <c r="EQ89" s="78">
        <v>3005351</v>
      </c>
      <c r="ER89" s="78">
        <v>0</v>
      </c>
      <c r="ES89" s="79"/>
      <c r="ET89" s="100">
        <f t="shared" si="23"/>
        <v>2896848</v>
      </c>
      <c r="EU89" s="100">
        <f t="shared" si="24"/>
        <v>6972767</v>
      </c>
      <c r="EV89" s="101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100">
        <f t="shared" si="26"/>
        <v>6972767</v>
      </c>
      <c r="FG89" s="100">
        <f t="shared" si="27"/>
        <v>6972767</v>
      </c>
    </row>
    <row r="90" spans="1:163" ht="20.25" customHeight="1">
      <c r="A90" s="95" t="s">
        <v>167</v>
      </c>
      <c r="B90" s="96">
        <v>75</v>
      </c>
      <c r="C90" s="102"/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O90" s="78">
        <v>0</v>
      </c>
      <c r="P90" s="78">
        <v>0</v>
      </c>
      <c r="Q90" s="78">
        <v>0</v>
      </c>
      <c r="R90" s="78">
        <v>71</v>
      </c>
      <c r="S90" s="78">
        <v>3</v>
      </c>
      <c r="T90" s="78">
        <v>0</v>
      </c>
      <c r="U90" s="78">
        <v>84</v>
      </c>
      <c r="V90" s="78">
        <v>6</v>
      </c>
      <c r="W90" s="78">
        <v>3</v>
      </c>
      <c r="X90" s="78">
        <v>22</v>
      </c>
      <c r="Z90" s="78">
        <v>3</v>
      </c>
      <c r="AA90" s="78">
        <v>16</v>
      </c>
      <c r="AB90" s="78">
        <v>150</v>
      </c>
      <c r="AC90" s="78">
        <v>0</v>
      </c>
      <c r="AD90" s="78">
        <v>0</v>
      </c>
      <c r="AF90" s="78">
        <v>107</v>
      </c>
      <c r="AG90" s="78">
        <v>433</v>
      </c>
      <c r="AI90" s="78">
        <v>0</v>
      </c>
      <c r="AJ90" s="78">
        <v>0</v>
      </c>
      <c r="AK90" s="78">
        <v>381</v>
      </c>
      <c r="AL90" s="78">
        <v>290</v>
      </c>
      <c r="AM90" s="78">
        <v>4</v>
      </c>
      <c r="AN90" s="79"/>
      <c r="AO90" s="78">
        <v>0</v>
      </c>
      <c r="AP90" s="79"/>
      <c r="AQ90" s="78">
        <v>491</v>
      </c>
      <c r="AR90" s="78">
        <v>0</v>
      </c>
      <c r="AS90" s="79"/>
      <c r="AT90" s="78">
        <v>0</v>
      </c>
      <c r="AU90" s="78">
        <v>0</v>
      </c>
      <c r="AW90" s="78">
        <v>0</v>
      </c>
      <c r="AX90" s="78">
        <v>0</v>
      </c>
      <c r="AY90" s="78">
        <v>1</v>
      </c>
      <c r="AZ90" s="78">
        <v>4</v>
      </c>
      <c r="BA90" s="78">
        <v>61</v>
      </c>
      <c r="BB90" s="78">
        <v>0</v>
      </c>
      <c r="BC90" s="78">
        <v>3044</v>
      </c>
      <c r="BD90" s="78">
        <v>2</v>
      </c>
      <c r="BE90" s="78">
        <v>0</v>
      </c>
      <c r="BF90" s="78">
        <v>46</v>
      </c>
      <c r="BG90" s="78">
        <v>90</v>
      </c>
      <c r="BH90" s="78">
        <v>19</v>
      </c>
      <c r="BI90" s="78">
        <v>0</v>
      </c>
      <c r="BJ90" s="78">
        <v>33</v>
      </c>
      <c r="BK90" s="78">
        <v>7</v>
      </c>
      <c r="BL90" s="78">
        <v>1131</v>
      </c>
      <c r="BM90" s="78">
        <v>0</v>
      </c>
      <c r="BN90" s="78">
        <v>1</v>
      </c>
      <c r="BO90" s="78">
        <v>0</v>
      </c>
      <c r="BP90" s="78">
        <v>0</v>
      </c>
      <c r="BQ90" s="78">
        <v>0</v>
      </c>
      <c r="BR90" s="78">
        <v>111</v>
      </c>
      <c r="BS90" s="78">
        <v>39</v>
      </c>
      <c r="BT90" s="78">
        <v>23</v>
      </c>
      <c r="BU90" s="78">
        <v>0</v>
      </c>
      <c r="BV90" s="78">
        <v>685</v>
      </c>
      <c r="BW90" s="78">
        <v>459966</v>
      </c>
      <c r="BX90" s="78">
        <v>24387</v>
      </c>
      <c r="BY90" s="78">
        <v>1213</v>
      </c>
      <c r="BZ90" s="78">
        <v>17897</v>
      </c>
      <c r="CA90" s="78">
        <v>1</v>
      </c>
      <c r="CB90" s="78">
        <v>302</v>
      </c>
      <c r="CC90" s="78">
        <v>0</v>
      </c>
      <c r="CD90" s="78">
        <v>300</v>
      </c>
      <c r="CE90" s="78">
        <v>32941</v>
      </c>
      <c r="CF90" s="78">
        <v>16</v>
      </c>
      <c r="CG90" s="78">
        <v>0</v>
      </c>
      <c r="CH90" s="78">
        <v>1501</v>
      </c>
      <c r="CI90" s="78">
        <v>204</v>
      </c>
      <c r="CJ90" s="78">
        <v>1727</v>
      </c>
      <c r="CK90" s="78">
        <v>7707</v>
      </c>
      <c r="CL90" s="78">
        <v>396</v>
      </c>
      <c r="CM90" s="78">
        <v>30</v>
      </c>
      <c r="CN90" s="78">
        <v>14242</v>
      </c>
      <c r="CO90" s="78">
        <v>0</v>
      </c>
      <c r="CP90" s="78">
        <v>0</v>
      </c>
      <c r="CQ90" s="78">
        <v>2064</v>
      </c>
      <c r="CS90" s="78">
        <v>63</v>
      </c>
      <c r="CT90" s="79"/>
      <c r="CU90" s="78">
        <v>0</v>
      </c>
      <c r="CW90" s="78">
        <v>274743</v>
      </c>
      <c r="CX90" s="78">
        <v>3218</v>
      </c>
      <c r="CY90" s="78">
        <v>161402</v>
      </c>
      <c r="CZ90" s="78">
        <v>12066</v>
      </c>
      <c r="DA90" s="78">
        <v>83615</v>
      </c>
      <c r="DC90" s="78">
        <v>5937</v>
      </c>
      <c r="DD90" s="78">
        <v>63</v>
      </c>
      <c r="DE90" s="79"/>
      <c r="DF90" s="78">
        <v>454</v>
      </c>
      <c r="DG90" s="79"/>
      <c r="DH90" s="78">
        <v>45</v>
      </c>
      <c r="DJ90" s="78">
        <v>3453</v>
      </c>
      <c r="DK90" s="78">
        <v>40</v>
      </c>
      <c r="DL90" s="78">
        <v>140</v>
      </c>
      <c r="DM90" s="78">
        <v>79</v>
      </c>
      <c r="DN90" s="79"/>
      <c r="DO90" s="78">
        <v>1658</v>
      </c>
      <c r="DQ90" s="78">
        <v>24</v>
      </c>
      <c r="DR90" s="79"/>
      <c r="DS90" s="78">
        <v>77</v>
      </c>
      <c r="DT90" s="79"/>
      <c r="DU90" s="78">
        <v>8</v>
      </c>
      <c r="DV90" s="79"/>
      <c r="DW90" s="78">
        <v>69</v>
      </c>
      <c r="DX90" s="79"/>
      <c r="DY90" s="78">
        <v>355</v>
      </c>
      <c r="EA90" s="78">
        <v>27731</v>
      </c>
      <c r="EB90" s="78">
        <v>350</v>
      </c>
      <c r="EC90" s="78">
        <v>143</v>
      </c>
      <c r="ED90" s="78">
        <v>3</v>
      </c>
      <c r="EE90" s="79"/>
      <c r="EF90" s="78">
        <v>181</v>
      </c>
      <c r="EG90" s="78">
        <v>399</v>
      </c>
      <c r="EH90" s="78">
        <v>0</v>
      </c>
      <c r="EI90" s="94">
        <f t="shared" si="25"/>
        <v>1148571</v>
      </c>
      <c r="EJ90" s="78">
        <v>898</v>
      </c>
      <c r="EK90" s="78">
        <v>0</v>
      </c>
      <c r="EL90" s="78">
        <v>351709</v>
      </c>
      <c r="EM90" s="78">
        <v>-234448</v>
      </c>
      <c r="EN90" s="78">
        <v>258162</v>
      </c>
      <c r="EO90" s="78">
        <v>1</v>
      </c>
      <c r="EP90" s="78">
        <v>0</v>
      </c>
      <c r="EQ90" s="78">
        <v>258163</v>
      </c>
      <c r="ER90" s="78">
        <v>0</v>
      </c>
      <c r="ES90" s="79"/>
      <c r="ET90" s="100">
        <f t="shared" si="23"/>
        <v>376322</v>
      </c>
      <c r="EU90" s="100">
        <f t="shared" si="24"/>
        <v>1524893</v>
      </c>
      <c r="EV90" s="101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100">
        <f t="shared" si="26"/>
        <v>1524893</v>
      </c>
      <c r="FG90" s="100">
        <f t="shared" si="27"/>
        <v>1524893</v>
      </c>
    </row>
    <row r="91" spans="1:163" ht="20.25" customHeight="1">
      <c r="A91" s="95" t="s">
        <v>168</v>
      </c>
      <c r="B91" s="96">
        <v>76</v>
      </c>
      <c r="C91" s="102"/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F91" s="78">
        <v>0</v>
      </c>
      <c r="AG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9"/>
      <c r="AO91" s="78">
        <v>0</v>
      </c>
      <c r="AP91" s="79"/>
      <c r="AQ91" s="78">
        <v>0</v>
      </c>
      <c r="AR91" s="78">
        <v>0</v>
      </c>
      <c r="AS91" s="79"/>
      <c r="AT91" s="78">
        <v>0</v>
      </c>
      <c r="AU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3</v>
      </c>
      <c r="CI91" s="78">
        <v>2330</v>
      </c>
      <c r="CJ91" s="78">
        <v>8165</v>
      </c>
      <c r="CK91" s="78">
        <v>1132</v>
      </c>
      <c r="CL91" s="78">
        <v>4516</v>
      </c>
      <c r="CM91" s="78">
        <v>78</v>
      </c>
      <c r="CN91" s="78">
        <v>1514</v>
      </c>
      <c r="CO91" s="78">
        <v>0</v>
      </c>
      <c r="CP91" s="78">
        <v>0</v>
      </c>
      <c r="CQ91" s="78">
        <v>4</v>
      </c>
      <c r="CS91" s="78">
        <v>0</v>
      </c>
      <c r="CT91" s="79"/>
      <c r="CU91" s="78">
        <v>0</v>
      </c>
      <c r="CW91" s="78">
        <v>2012</v>
      </c>
      <c r="CX91" s="78">
        <v>122</v>
      </c>
      <c r="CY91" s="78">
        <v>91496</v>
      </c>
      <c r="CZ91" s="78">
        <v>0</v>
      </c>
      <c r="DA91" s="78">
        <v>0</v>
      </c>
      <c r="DC91" s="78">
        <v>0</v>
      </c>
      <c r="DD91" s="78">
        <v>0</v>
      </c>
      <c r="DE91" s="79"/>
      <c r="DF91" s="78">
        <v>0</v>
      </c>
      <c r="DG91" s="79"/>
      <c r="DH91" s="78">
        <v>0</v>
      </c>
      <c r="DJ91" s="78">
        <v>0</v>
      </c>
      <c r="DK91" s="78">
        <v>0</v>
      </c>
      <c r="DL91" s="78">
        <v>0</v>
      </c>
      <c r="DM91" s="78">
        <v>0</v>
      </c>
      <c r="DN91" s="79"/>
      <c r="DO91" s="78">
        <v>0</v>
      </c>
      <c r="DQ91" s="78">
        <v>0</v>
      </c>
      <c r="DR91" s="79"/>
      <c r="DS91" s="78">
        <v>0</v>
      </c>
      <c r="DT91" s="79"/>
      <c r="DU91" s="78">
        <v>0</v>
      </c>
      <c r="DV91" s="79"/>
      <c r="DW91" s="78">
        <v>0</v>
      </c>
      <c r="DX91" s="79"/>
      <c r="DY91" s="78">
        <v>0</v>
      </c>
      <c r="EA91" s="78">
        <v>0</v>
      </c>
      <c r="EB91" s="78">
        <v>0</v>
      </c>
      <c r="EC91" s="78">
        <v>0</v>
      </c>
      <c r="ED91" s="78">
        <v>0</v>
      </c>
      <c r="EE91" s="79"/>
      <c r="EF91" s="78">
        <v>0</v>
      </c>
      <c r="EG91" s="78">
        <v>0</v>
      </c>
      <c r="EH91" s="78">
        <v>0</v>
      </c>
      <c r="EI91" s="94">
        <f t="shared" si="25"/>
        <v>111372</v>
      </c>
      <c r="EJ91" s="78">
        <v>0</v>
      </c>
      <c r="EK91" s="78">
        <v>0</v>
      </c>
      <c r="EL91" s="78">
        <v>0</v>
      </c>
      <c r="EM91" s="78">
        <v>-10506</v>
      </c>
      <c r="EN91" s="78">
        <v>436</v>
      </c>
      <c r="EO91" s="78">
        <v>79</v>
      </c>
      <c r="EP91" s="78">
        <v>0</v>
      </c>
      <c r="EQ91" s="78">
        <v>515</v>
      </c>
      <c r="ER91" s="78">
        <v>0</v>
      </c>
      <c r="ES91" s="79"/>
      <c r="ET91" s="100">
        <f t="shared" si="23"/>
        <v>-9991</v>
      </c>
      <c r="EU91" s="100">
        <f t="shared" si="24"/>
        <v>101381</v>
      </c>
      <c r="EV91" s="101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100">
        <f t="shared" si="26"/>
        <v>101381</v>
      </c>
      <c r="FG91" s="100">
        <f t="shared" si="27"/>
        <v>101381</v>
      </c>
    </row>
    <row r="92" spans="1:163" ht="20.25" customHeight="1">
      <c r="A92" s="95" t="s">
        <v>169</v>
      </c>
      <c r="B92" s="96">
        <v>77</v>
      </c>
      <c r="C92" s="102"/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F92" s="78">
        <v>0</v>
      </c>
      <c r="AG92" s="78">
        <v>0</v>
      </c>
      <c r="AI92" s="78">
        <v>0</v>
      </c>
      <c r="AJ92" s="78">
        <v>0</v>
      </c>
      <c r="AK92" s="78">
        <v>0</v>
      </c>
      <c r="AL92" s="78">
        <v>0</v>
      </c>
      <c r="AM92" s="78">
        <v>0</v>
      </c>
      <c r="AN92" s="79"/>
      <c r="AO92" s="78">
        <v>11</v>
      </c>
      <c r="AP92" s="79"/>
      <c r="AQ92" s="78">
        <v>0</v>
      </c>
      <c r="AR92" s="78">
        <v>0</v>
      </c>
      <c r="AS92" s="79"/>
      <c r="AT92" s="78">
        <v>0</v>
      </c>
      <c r="AU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0</v>
      </c>
      <c r="BF92" s="78">
        <v>0</v>
      </c>
      <c r="BG92" s="78">
        <v>0</v>
      </c>
      <c r="BH92" s="78">
        <v>0</v>
      </c>
      <c r="BI92" s="78">
        <v>0</v>
      </c>
      <c r="BJ92" s="78">
        <v>0</v>
      </c>
      <c r="BK92" s="78">
        <v>0</v>
      </c>
      <c r="BL92" s="78">
        <v>0</v>
      </c>
      <c r="BM92" s="78">
        <v>0</v>
      </c>
      <c r="BN92" s="78">
        <v>0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1</v>
      </c>
      <c r="BV92" s="78">
        <v>666</v>
      </c>
      <c r="BW92" s="78">
        <v>393</v>
      </c>
      <c r="BX92" s="78">
        <v>44</v>
      </c>
      <c r="BY92" s="78">
        <v>56</v>
      </c>
      <c r="BZ92" s="78">
        <v>0</v>
      </c>
      <c r="CA92" s="78">
        <v>0</v>
      </c>
      <c r="CB92" s="78">
        <v>0</v>
      </c>
      <c r="CC92" s="78">
        <v>0</v>
      </c>
      <c r="CD92" s="78">
        <v>4</v>
      </c>
      <c r="CE92" s="78">
        <v>0</v>
      </c>
      <c r="CF92" s="78">
        <v>0</v>
      </c>
      <c r="CG92" s="78">
        <v>0</v>
      </c>
      <c r="CH92" s="78">
        <v>175</v>
      </c>
      <c r="CI92" s="78">
        <v>6201</v>
      </c>
      <c r="CJ92" s="78">
        <v>801</v>
      </c>
      <c r="CK92" s="78">
        <v>2590</v>
      </c>
      <c r="CL92" s="78">
        <v>10011</v>
      </c>
      <c r="CM92" s="78">
        <v>4</v>
      </c>
      <c r="CN92" s="78">
        <v>3287</v>
      </c>
      <c r="CO92" s="78">
        <v>0</v>
      </c>
      <c r="CP92" s="78">
        <v>0</v>
      </c>
      <c r="CQ92" s="78">
        <v>371</v>
      </c>
      <c r="CS92" s="78">
        <v>0</v>
      </c>
      <c r="CT92" s="79"/>
      <c r="CU92" s="78">
        <v>0</v>
      </c>
      <c r="CW92" s="78">
        <v>53317</v>
      </c>
      <c r="CX92" s="78">
        <v>795</v>
      </c>
      <c r="CY92" s="78">
        <v>33456</v>
      </c>
      <c r="CZ92" s="78">
        <v>5871</v>
      </c>
      <c r="DA92" s="78">
        <v>2373</v>
      </c>
      <c r="DC92" s="78">
        <v>0</v>
      </c>
      <c r="DD92" s="78">
        <v>8</v>
      </c>
      <c r="DE92" s="79"/>
      <c r="DF92" s="78">
        <v>0</v>
      </c>
      <c r="DG92" s="79"/>
      <c r="DH92" s="78">
        <v>0</v>
      </c>
      <c r="DJ92" s="78">
        <v>0</v>
      </c>
      <c r="DK92" s="78">
        <v>0</v>
      </c>
      <c r="DL92" s="78">
        <v>0</v>
      </c>
      <c r="DM92" s="78">
        <v>0</v>
      </c>
      <c r="DN92" s="79"/>
      <c r="DO92" s="78">
        <v>0</v>
      </c>
      <c r="DQ92" s="78">
        <v>0</v>
      </c>
      <c r="DR92" s="79"/>
      <c r="DS92" s="78">
        <v>0</v>
      </c>
      <c r="DT92" s="79"/>
      <c r="DU92" s="78">
        <v>0</v>
      </c>
      <c r="DV92" s="79"/>
      <c r="DW92" s="78">
        <v>0</v>
      </c>
      <c r="DX92" s="79"/>
      <c r="DY92" s="78">
        <v>0</v>
      </c>
      <c r="EA92" s="78">
        <v>0</v>
      </c>
      <c r="EB92" s="78">
        <v>0</v>
      </c>
      <c r="EC92" s="78">
        <v>0</v>
      </c>
      <c r="ED92" s="78">
        <v>0</v>
      </c>
      <c r="EE92" s="79"/>
      <c r="EF92" s="78">
        <v>0</v>
      </c>
      <c r="EG92" s="78">
        <v>0</v>
      </c>
      <c r="EH92" s="78">
        <v>0</v>
      </c>
      <c r="EI92" s="94">
        <f t="shared" si="25"/>
        <v>120435</v>
      </c>
      <c r="EJ92" s="78">
        <v>0</v>
      </c>
      <c r="EK92" s="78">
        <v>0</v>
      </c>
      <c r="EL92" s="78">
        <v>0</v>
      </c>
      <c r="EM92" s="78">
        <v>-43141</v>
      </c>
      <c r="EN92" s="78">
        <v>0</v>
      </c>
      <c r="EO92" s="78">
        <v>75970</v>
      </c>
      <c r="EP92" s="78">
        <v>0</v>
      </c>
      <c r="EQ92" s="78">
        <v>75970</v>
      </c>
      <c r="ER92" s="78">
        <v>0</v>
      </c>
      <c r="ES92" s="79"/>
      <c r="ET92" s="100">
        <f t="shared" si="23"/>
        <v>32829</v>
      </c>
      <c r="EU92" s="100">
        <f t="shared" si="24"/>
        <v>153264</v>
      </c>
      <c r="EV92" s="101">
        <v>0</v>
      </c>
      <c r="EW92" s="78">
        <v>0</v>
      </c>
      <c r="EX92" s="78">
        <v>0</v>
      </c>
      <c r="EY92" s="78">
        <v>0</v>
      </c>
      <c r="EZ92" s="78">
        <v>0</v>
      </c>
      <c r="FA92" s="78">
        <v>0</v>
      </c>
      <c r="FB92" s="78">
        <v>0</v>
      </c>
      <c r="FC92" s="78">
        <v>0</v>
      </c>
      <c r="FD92" s="78">
        <v>0</v>
      </c>
      <c r="FE92" s="78">
        <v>0</v>
      </c>
      <c r="FF92" s="100">
        <f t="shared" si="26"/>
        <v>153264</v>
      </c>
      <c r="FG92" s="100">
        <f t="shared" si="27"/>
        <v>153264</v>
      </c>
    </row>
    <row r="93" spans="1:163" ht="20.25" customHeight="1">
      <c r="A93" s="95" t="s">
        <v>170</v>
      </c>
      <c r="B93" s="96">
        <v>78</v>
      </c>
      <c r="C93" s="102"/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F93" s="78">
        <v>0</v>
      </c>
      <c r="AG93" s="78">
        <v>1504</v>
      </c>
      <c r="AI93" s="78">
        <v>0</v>
      </c>
      <c r="AJ93" s="78">
        <v>0</v>
      </c>
      <c r="AK93" s="78">
        <v>107</v>
      </c>
      <c r="AL93" s="78">
        <v>109</v>
      </c>
      <c r="AM93" s="78">
        <v>0</v>
      </c>
      <c r="AN93" s="79"/>
      <c r="AO93" s="78">
        <v>0</v>
      </c>
      <c r="AP93" s="79"/>
      <c r="AQ93" s="78">
        <v>0</v>
      </c>
      <c r="AR93" s="78">
        <v>0</v>
      </c>
      <c r="AS93" s="79"/>
      <c r="AT93" s="78">
        <v>0</v>
      </c>
      <c r="AU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76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3</v>
      </c>
      <c r="BY93" s="78">
        <v>0</v>
      </c>
      <c r="BZ93" s="78">
        <v>22</v>
      </c>
      <c r="CA93" s="78">
        <v>0</v>
      </c>
      <c r="CB93" s="78">
        <v>2</v>
      </c>
      <c r="CC93" s="78">
        <v>0</v>
      </c>
      <c r="CD93" s="78">
        <v>1</v>
      </c>
      <c r="CE93" s="78">
        <v>32</v>
      </c>
      <c r="CF93" s="78">
        <v>0</v>
      </c>
      <c r="CG93" s="78">
        <v>0</v>
      </c>
      <c r="CH93" s="78">
        <v>115285</v>
      </c>
      <c r="CI93" s="78">
        <v>458</v>
      </c>
      <c r="CJ93" s="78">
        <v>360</v>
      </c>
      <c r="CK93" s="78">
        <v>211</v>
      </c>
      <c r="CL93" s="78">
        <v>817</v>
      </c>
      <c r="CM93" s="78">
        <v>2</v>
      </c>
      <c r="CN93" s="78">
        <v>282</v>
      </c>
      <c r="CO93" s="78">
        <v>0</v>
      </c>
      <c r="CP93" s="78">
        <v>0</v>
      </c>
      <c r="CQ93" s="78">
        <v>5021</v>
      </c>
      <c r="CS93" s="78">
        <v>0</v>
      </c>
      <c r="CT93" s="79"/>
      <c r="CU93" s="78">
        <v>0</v>
      </c>
      <c r="CW93" s="78">
        <v>16577</v>
      </c>
      <c r="CX93" s="78">
        <v>4</v>
      </c>
      <c r="CY93" s="78">
        <v>1913</v>
      </c>
      <c r="CZ93" s="78">
        <v>162</v>
      </c>
      <c r="DA93" s="78">
        <v>3881</v>
      </c>
      <c r="DC93" s="78">
        <v>0</v>
      </c>
      <c r="DD93" s="78">
        <v>0</v>
      </c>
      <c r="DE93" s="79"/>
      <c r="DF93" s="78">
        <v>0</v>
      </c>
      <c r="DG93" s="79"/>
      <c r="DH93" s="78">
        <v>0</v>
      </c>
      <c r="DJ93" s="78">
        <v>0</v>
      </c>
      <c r="DK93" s="78">
        <v>0</v>
      </c>
      <c r="DL93" s="78">
        <v>0</v>
      </c>
      <c r="DM93" s="78">
        <v>0</v>
      </c>
      <c r="DN93" s="79"/>
      <c r="DO93" s="78">
        <v>446</v>
      </c>
      <c r="DQ93" s="78">
        <v>0</v>
      </c>
      <c r="DR93" s="79"/>
      <c r="DS93" s="78">
        <v>0</v>
      </c>
      <c r="DT93" s="79"/>
      <c r="DU93" s="78">
        <v>0</v>
      </c>
      <c r="DV93" s="79"/>
      <c r="DW93" s="78">
        <v>0</v>
      </c>
      <c r="DX93" s="79"/>
      <c r="DY93" s="78">
        <v>0</v>
      </c>
      <c r="EA93" s="78">
        <v>0</v>
      </c>
      <c r="EB93" s="78">
        <v>0</v>
      </c>
      <c r="EC93" s="78">
        <v>0</v>
      </c>
      <c r="ED93" s="78">
        <v>0</v>
      </c>
      <c r="EE93" s="79"/>
      <c r="EF93" s="78">
        <v>2</v>
      </c>
      <c r="EG93" s="78">
        <v>0</v>
      </c>
      <c r="EH93" s="78">
        <v>0</v>
      </c>
      <c r="EI93" s="94">
        <f t="shared" si="25"/>
        <v>147277</v>
      </c>
      <c r="EJ93" s="78">
        <v>0</v>
      </c>
      <c r="EK93" s="78">
        <v>0</v>
      </c>
      <c r="EL93" s="78">
        <v>0</v>
      </c>
      <c r="EM93" s="78">
        <v>-12560</v>
      </c>
      <c r="EN93" s="78">
        <v>75</v>
      </c>
      <c r="EO93" s="78">
        <v>2</v>
      </c>
      <c r="EP93" s="78">
        <v>0</v>
      </c>
      <c r="EQ93" s="78">
        <v>77</v>
      </c>
      <c r="ER93" s="78">
        <v>0</v>
      </c>
      <c r="ES93" s="79"/>
      <c r="ET93" s="100">
        <f t="shared" si="23"/>
        <v>-12483</v>
      </c>
      <c r="EU93" s="100">
        <f t="shared" si="24"/>
        <v>134794</v>
      </c>
      <c r="EV93" s="101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100">
        <f t="shared" si="26"/>
        <v>134794</v>
      </c>
      <c r="FG93" s="100">
        <f t="shared" si="27"/>
        <v>134794</v>
      </c>
    </row>
    <row r="94" spans="1:163" ht="20.25" customHeight="1">
      <c r="A94" s="95" t="s">
        <v>171</v>
      </c>
      <c r="B94" s="96">
        <v>79</v>
      </c>
      <c r="C94" s="102"/>
      <c r="D94" s="78">
        <v>2058</v>
      </c>
      <c r="E94" s="78">
        <v>815</v>
      </c>
      <c r="F94" s="78">
        <v>216</v>
      </c>
      <c r="G94" s="78">
        <v>198</v>
      </c>
      <c r="H94" s="78">
        <v>22</v>
      </c>
      <c r="I94" s="78">
        <v>11</v>
      </c>
      <c r="J94" s="78">
        <v>18</v>
      </c>
      <c r="K94" s="78">
        <v>95</v>
      </c>
      <c r="L94" s="78">
        <v>773</v>
      </c>
      <c r="M94" s="78">
        <v>1303</v>
      </c>
      <c r="O94" s="78">
        <v>6</v>
      </c>
      <c r="P94" s="78">
        <v>35</v>
      </c>
      <c r="Q94" s="78">
        <v>755</v>
      </c>
      <c r="R94" s="78">
        <v>297</v>
      </c>
      <c r="S94" s="78">
        <v>5</v>
      </c>
      <c r="T94" s="78">
        <v>1</v>
      </c>
      <c r="U94" s="78">
        <v>2680</v>
      </c>
      <c r="V94" s="78">
        <v>59</v>
      </c>
      <c r="W94" s="78">
        <v>355</v>
      </c>
      <c r="X94" s="78">
        <v>1</v>
      </c>
      <c r="Z94" s="78">
        <v>1</v>
      </c>
      <c r="AA94" s="78">
        <v>9</v>
      </c>
      <c r="AB94" s="78">
        <v>99</v>
      </c>
      <c r="AC94" s="78">
        <v>0</v>
      </c>
      <c r="AD94" s="78">
        <v>0</v>
      </c>
      <c r="AF94" s="78">
        <v>194</v>
      </c>
      <c r="AG94" s="78">
        <v>1299</v>
      </c>
      <c r="AI94" s="78">
        <v>4735</v>
      </c>
      <c r="AJ94" s="78">
        <v>7</v>
      </c>
      <c r="AK94" s="78">
        <v>1240</v>
      </c>
      <c r="AL94" s="78">
        <v>138</v>
      </c>
      <c r="AM94" s="78">
        <v>104</v>
      </c>
      <c r="AN94" s="79"/>
      <c r="AO94" s="78">
        <v>15</v>
      </c>
      <c r="AP94" s="79"/>
      <c r="AQ94" s="78">
        <v>14311</v>
      </c>
      <c r="AR94" s="78">
        <v>0</v>
      </c>
      <c r="AS94" s="79"/>
      <c r="AT94" s="78">
        <v>349</v>
      </c>
      <c r="AU94" s="78">
        <v>394</v>
      </c>
      <c r="AW94" s="78">
        <v>6</v>
      </c>
      <c r="AX94" s="78">
        <v>0</v>
      </c>
      <c r="AY94" s="78">
        <v>1</v>
      </c>
      <c r="AZ94" s="78">
        <v>23</v>
      </c>
      <c r="BA94" s="78">
        <v>267</v>
      </c>
      <c r="BB94" s="78">
        <v>2</v>
      </c>
      <c r="BC94" s="78">
        <v>0</v>
      </c>
      <c r="BD94" s="78">
        <v>5</v>
      </c>
      <c r="BE94" s="78">
        <v>4</v>
      </c>
      <c r="BF94" s="78">
        <v>1</v>
      </c>
      <c r="BG94" s="78">
        <v>0</v>
      </c>
      <c r="BH94" s="78">
        <v>18</v>
      </c>
      <c r="BI94" s="78">
        <v>0</v>
      </c>
      <c r="BJ94" s="78">
        <v>36</v>
      </c>
      <c r="BK94" s="78">
        <v>43</v>
      </c>
      <c r="BL94" s="78">
        <v>198</v>
      </c>
      <c r="BM94" s="78">
        <v>0</v>
      </c>
      <c r="BN94" s="78">
        <v>4</v>
      </c>
      <c r="BO94" s="78">
        <v>0</v>
      </c>
      <c r="BP94" s="78">
        <v>0</v>
      </c>
      <c r="BQ94" s="78">
        <v>0</v>
      </c>
      <c r="BR94" s="78">
        <v>1</v>
      </c>
      <c r="BS94" s="78">
        <v>3</v>
      </c>
      <c r="BT94" s="78">
        <v>0</v>
      </c>
      <c r="BU94" s="78">
        <v>5</v>
      </c>
      <c r="BV94" s="78">
        <v>33</v>
      </c>
      <c r="BW94" s="78">
        <v>316</v>
      </c>
      <c r="BX94" s="78">
        <v>1</v>
      </c>
      <c r="BY94" s="78">
        <v>477</v>
      </c>
      <c r="BZ94" s="78">
        <v>100</v>
      </c>
      <c r="CA94" s="78">
        <v>1</v>
      </c>
      <c r="CB94" s="78">
        <v>8</v>
      </c>
      <c r="CC94" s="78">
        <v>0</v>
      </c>
      <c r="CD94" s="78">
        <v>0</v>
      </c>
      <c r="CE94" s="78">
        <v>22</v>
      </c>
      <c r="CF94" s="78">
        <v>0</v>
      </c>
      <c r="CG94" s="78">
        <v>0</v>
      </c>
      <c r="CH94" s="78">
        <v>22</v>
      </c>
      <c r="CI94" s="78">
        <v>1382</v>
      </c>
      <c r="CJ94" s="78">
        <v>174</v>
      </c>
      <c r="CK94" s="78">
        <v>133</v>
      </c>
      <c r="CL94" s="78">
        <v>2677</v>
      </c>
      <c r="CM94" s="78">
        <v>3</v>
      </c>
      <c r="CN94" s="78">
        <v>178</v>
      </c>
      <c r="CO94" s="78">
        <v>0</v>
      </c>
      <c r="CP94" s="78">
        <v>0</v>
      </c>
      <c r="CQ94" s="78">
        <v>289</v>
      </c>
      <c r="CS94" s="78">
        <v>442</v>
      </c>
      <c r="CT94" s="79"/>
      <c r="CU94" s="78">
        <v>170</v>
      </c>
      <c r="CW94" s="78">
        <v>49843</v>
      </c>
      <c r="CX94" s="78">
        <v>479</v>
      </c>
      <c r="CY94" s="78">
        <v>16637</v>
      </c>
      <c r="CZ94" s="78">
        <v>3779</v>
      </c>
      <c r="DA94" s="78">
        <v>7908</v>
      </c>
      <c r="DC94" s="78">
        <v>253</v>
      </c>
      <c r="DD94" s="78">
        <v>6</v>
      </c>
      <c r="DE94" s="79"/>
      <c r="DF94" s="78">
        <v>95</v>
      </c>
      <c r="DG94" s="79"/>
      <c r="DH94" s="78">
        <v>4</v>
      </c>
      <c r="DJ94" s="78">
        <v>175</v>
      </c>
      <c r="DK94" s="78">
        <v>58</v>
      </c>
      <c r="DL94" s="78">
        <v>19</v>
      </c>
      <c r="DM94" s="78">
        <v>90</v>
      </c>
      <c r="DN94" s="79"/>
      <c r="DO94" s="78">
        <v>183</v>
      </c>
      <c r="DQ94" s="78">
        <v>5</v>
      </c>
      <c r="DR94" s="79"/>
      <c r="DS94" s="78">
        <v>8</v>
      </c>
      <c r="DT94" s="79"/>
      <c r="DU94" s="78">
        <v>0</v>
      </c>
      <c r="DV94" s="79"/>
      <c r="DW94" s="78">
        <v>3</v>
      </c>
      <c r="DX94" s="79"/>
      <c r="DY94" s="78">
        <v>234</v>
      </c>
      <c r="EA94" s="78">
        <v>3693</v>
      </c>
      <c r="EB94" s="78">
        <v>32</v>
      </c>
      <c r="EC94" s="78">
        <v>0</v>
      </c>
      <c r="ED94" s="78">
        <v>2</v>
      </c>
      <c r="EE94" s="79"/>
      <c r="EF94" s="78">
        <v>21</v>
      </c>
      <c r="EG94" s="78">
        <v>84</v>
      </c>
      <c r="EH94" s="78">
        <v>0</v>
      </c>
      <c r="EI94" s="94">
        <f t="shared" si="25"/>
        <v>123254</v>
      </c>
      <c r="EJ94" s="78">
        <v>10197</v>
      </c>
      <c r="EK94" s="78">
        <v>0</v>
      </c>
      <c r="EL94" s="78">
        <v>108155</v>
      </c>
      <c r="EM94" s="78">
        <v>-43564</v>
      </c>
      <c r="EN94" s="78">
        <v>0</v>
      </c>
      <c r="EO94" s="78">
        <v>16</v>
      </c>
      <c r="EP94" s="78">
        <v>0</v>
      </c>
      <c r="EQ94" s="78">
        <v>16</v>
      </c>
      <c r="ER94" s="78">
        <v>0</v>
      </c>
      <c r="ES94" s="79"/>
      <c r="ET94" s="100">
        <f t="shared" si="23"/>
        <v>74804</v>
      </c>
      <c r="EU94" s="100">
        <f t="shared" si="24"/>
        <v>198058</v>
      </c>
      <c r="EV94" s="101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100">
        <f t="shared" si="26"/>
        <v>198058</v>
      </c>
      <c r="FG94" s="100">
        <f t="shared" si="27"/>
        <v>198058</v>
      </c>
    </row>
    <row r="95" spans="1:163" ht="20.25" customHeight="1">
      <c r="A95" s="95" t="s">
        <v>172</v>
      </c>
      <c r="B95" s="96">
        <v>80</v>
      </c>
      <c r="C95" s="102"/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F95" s="78">
        <v>0</v>
      </c>
      <c r="AG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9"/>
      <c r="AO95" s="78">
        <v>0</v>
      </c>
      <c r="AP95" s="79"/>
      <c r="AQ95" s="78">
        <v>0</v>
      </c>
      <c r="AR95" s="78">
        <v>0</v>
      </c>
      <c r="AS95" s="79"/>
      <c r="AT95" s="78">
        <v>0</v>
      </c>
      <c r="AU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241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S95" s="78">
        <v>0</v>
      </c>
      <c r="CT95" s="79"/>
      <c r="CU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C95" s="78">
        <v>0</v>
      </c>
      <c r="DD95" s="78">
        <v>0</v>
      </c>
      <c r="DE95" s="79"/>
      <c r="DF95" s="78">
        <v>0</v>
      </c>
      <c r="DG95" s="79"/>
      <c r="DH95" s="78">
        <v>0</v>
      </c>
      <c r="DJ95" s="78">
        <v>0</v>
      </c>
      <c r="DK95" s="78">
        <v>0</v>
      </c>
      <c r="DL95" s="78">
        <v>0</v>
      </c>
      <c r="DM95" s="78">
        <v>0</v>
      </c>
      <c r="DN95" s="79"/>
      <c r="DO95" s="78">
        <v>0</v>
      </c>
      <c r="DQ95" s="78">
        <v>0</v>
      </c>
      <c r="DR95" s="79"/>
      <c r="DS95" s="78">
        <v>0</v>
      </c>
      <c r="DT95" s="79"/>
      <c r="DU95" s="78">
        <v>0</v>
      </c>
      <c r="DV95" s="79"/>
      <c r="DW95" s="78">
        <v>0</v>
      </c>
      <c r="DX95" s="79"/>
      <c r="DY95" s="78">
        <v>0</v>
      </c>
      <c r="EA95" s="78">
        <v>0</v>
      </c>
      <c r="EB95" s="78">
        <v>0</v>
      </c>
      <c r="EC95" s="78">
        <v>0</v>
      </c>
      <c r="ED95" s="78">
        <v>0</v>
      </c>
      <c r="EE95" s="79"/>
      <c r="EF95" s="78">
        <v>0</v>
      </c>
      <c r="EG95" s="78">
        <v>0</v>
      </c>
      <c r="EH95" s="78">
        <v>0</v>
      </c>
      <c r="EI95" s="94">
        <f t="shared" si="25"/>
        <v>241</v>
      </c>
      <c r="EJ95" s="78">
        <v>0</v>
      </c>
      <c r="EK95" s="78">
        <v>0</v>
      </c>
      <c r="EL95" s="78">
        <v>0</v>
      </c>
      <c r="EM95" s="78">
        <v>6598</v>
      </c>
      <c r="EN95" s="78">
        <v>2148</v>
      </c>
      <c r="EO95" s="78">
        <v>510</v>
      </c>
      <c r="EP95" s="78">
        <v>0</v>
      </c>
      <c r="EQ95" s="78">
        <v>2658</v>
      </c>
      <c r="ER95" s="78">
        <v>0</v>
      </c>
      <c r="ES95" s="79"/>
      <c r="ET95" s="100">
        <f t="shared" si="23"/>
        <v>9256</v>
      </c>
      <c r="EU95" s="100">
        <f t="shared" si="24"/>
        <v>9497</v>
      </c>
      <c r="EV95" s="101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100">
        <f t="shared" si="26"/>
        <v>9497</v>
      </c>
      <c r="FG95" s="100">
        <f t="shared" si="27"/>
        <v>9497</v>
      </c>
    </row>
    <row r="96" spans="1:163" ht="20.25" customHeight="1">
      <c r="A96" s="95" t="s">
        <v>173</v>
      </c>
      <c r="B96" s="96">
        <v>81</v>
      </c>
      <c r="C96" s="102"/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F96" s="78">
        <v>0</v>
      </c>
      <c r="AG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9"/>
      <c r="AO96" s="78">
        <v>0</v>
      </c>
      <c r="AP96" s="79"/>
      <c r="AQ96" s="78">
        <v>0</v>
      </c>
      <c r="AR96" s="78">
        <v>0</v>
      </c>
      <c r="AS96" s="79"/>
      <c r="AT96" s="78">
        <v>0</v>
      </c>
      <c r="AU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S96" s="78">
        <v>0</v>
      </c>
      <c r="CT96" s="79"/>
      <c r="CU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C96" s="78">
        <v>0</v>
      </c>
      <c r="DD96" s="78">
        <v>0</v>
      </c>
      <c r="DE96" s="79"/>
      <c r="DF96" s="78">
        <v>0</v>
      </c>
      <c r="DG96" s="79"/>
      <c r="DH96" s="78">
        <v>0</v>
      </c>
      <c r="DJ96" s="78">
        <v>0</v>
      </c>
      <c r="DK96" s="78">
        <v>0</v>
      </c>
      <c r="DL96" s="78">
        <v>0</v>
      </c>
      <c r="DM96" s="78">
        <v>0</v>
      </c>
      <c r="DN96" s="79"/>
      <c r="DO96" s="78">
        <v>0</v>
      </c>
      <c r="DQ96" s="78">
        <v>0</v>
      </c>
      <c r="DR96" s="79"/>
      <c r="DS96" s="78">
        <v>0</v>
      </c>
      <c r="DT96" s="79"/>
      <c r="DU96" s="78">
        <v>0</v>
      </c>
      <c r="DV96" s="79"/>
      <c r="DW96" s="78">
        <v>0</v>
      </c>
      <c r="DX96" s="79"/>
      <c r="DY96" s="78">
        <v>0</v>
      </c>
      <c r="EA96" s="78">
        <v>0</v>
      </c>
      <c r="EB96" s="78">
        <v>0</v>
      </c>
      <c r="EC96" s="78">
        <v>0</v>
      </c>
      <c r="ED96" s="78">
        <v>0</v>
      </c>
      <c r="EE96" s="79"/>
      <c r="EF96" s="78">
        <v>0</v>
      </c>
      <c r="EG96" s="78">
        <v>0</v>
      </c>
      <c r="EH96" s="78">
        <v>0</v>
      </c>
      <c r="EI96" s="94">
        <f t="shared" si="25"/>
        <v>0</v>
      </c>
      <c r="EJ96" s="78">
        <v>0</v>
      </c>
      <c r="EK96" s="78">
        <v>0</v>
      </c>
      <c r="EL96" s="78">
        <v>0</v>
      </c>
      <c r="EM96" s="78">
        <v>233526</v>
      </c>
      <c r="EN96" s="78">
        <v>9055</v>
      </c>
      <c r="EO96" s="78">
        <v>4025</v>
      </c>
      <c r="EP96" s="78">
        <v>0</v>
      </c>
      <c r="EQ96" s="78">
        <v>13080</v>
      </c>
      <c r="ER96" s="78">
        <v>0</v>
      </c>
      <c r="ES96" s="79"/>
      <c r="ET96" s="100">
        <f t="shared" si="23"/>
        <v>246606</v>
      </c>
      <c r="EU96" s="100">
        <f t="shared" si="24"/>
        <v>246606</v>
      </c>
      <c r="EV96" s="101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100">
        <f t="shared" si="26"/>
        <v>246606</v>
      </c>
      <c r="FG96" s="100">
        <f t="shared" si="27"/>
        <v>246606</v>
      </c>
    </row>
    <row r="97" spans="1:163" ht="20.25" customHeight="1">
      <c r="A97" s="95" t="s">
        <v>174</v>
      </c>
      <c r="B97" s="96">
        <v>82</v>
      </c>
      <c r="C97" s="102"/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F97" s="78">
        <v>0</v>
      </c>
      <c r="AG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9"/>
      <c r="AO97" s="78">
        <v>0</v>
      </c>
      <c r="AP97" s="79"/>
      <c r="AQ97" s="78">
        <v>0</v>
      </c>
      <c r="AR97" s="78">
        <v>0</v>
      </c>
      <c r="AS97" s="79"/>
      <c r="AT97" s="78">
        <v>0</v>
      </c>
      <c r="AU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S97" s="78">
        <v>0</v>
      </c>
      <c r="CT97" s="79"/>
      <c r="CU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C97" s="78">
        <v>0</v>
      </c>
      <c r="DD97" s="78">
        <v>0</v>
      </c>
      <c r="DE97" s="79"/>
      <c r="DF97" s="78">
        <v>0</v>
      </c>
      <c r="DG97" s="79"/>
      <c r="DH97" s="78">
        <v>0</v>
      </c>
      <c r="DJ97" s="78">
        <v>0</v>
      </c>
      <c r="DK97" s="78">
        <v>0</v>
      </c>
      <c r="DL97" s="78">
        <v>0</v>
      </c>
      <c r="DM97" s="78">
        <v>0</v>
      </c>
      <c r="DN97" s="79"/>
      <c r="DO97" s="78">
        <v>0</v>
      </c>
      <c r="DQ97" s="78">
        <v>0</v>
      </c>
      <c r="DR97" s="79"/>
      <c r="DS97" s="78">
        <v>0</v>
      </c>
      <c r="DT97" s="79"/>
      <c r="DU97" s="78">
        <v>0</v>
      </c>
      <c r="DV97" s="79"/>
      <c r="DW97" s="78">
        <v>0</v>
      </c>
      <c r="DX97" s="79"/>
      <c r="DY97" s="78">
        <v>0</v>
      </c>
      <c r="EA97" s="78">
        <v>0</v>
      </c>
      <c r="EB97" s="78">
        <v>0</v>
      </c>
      <c r="EC97" s="78">
        <v>0</v>
      </c>
      <c r="ED97" s="78">
        <v>0</v>
      </c>
      <c r="EE97" s="79"/>
      <c r="EF97" s="78">
        <v>0</v>
      </c>
      <c r="EG97" s="78">
        <v>0</v>
      </c>
      <c r="EH97" s="78">
        <v>0</v>
      </c>
      <c r="EI97" s="94">
        <f t="shared" si="25"/>
        <v>0</v>
      </c>
      <c r="EJ97" s="78">
        <v>154447</v>
      </c>
      <c r="EK97" s="78">
        <v>0</v>
      </c>
      <c r="EL97" s="78">
        <v>2886</v>
      </c>
      <c r="EM97" s="78">
        <v>-157332</v>
      </c>
      <c r="EN97" s="78">
        <v>270</v>
      </c>
      <c r="EO97" s="78">
        <v>0</v>
      </c>
      <c r="EP97" s="78">
        <v>0</v>
      </c>
      <c r="EQ97" s="78">
        <v>270</v>
      </c>
      <c r="ER97" s="78">
        <v>0</v>
      </c>
      <c r="ES97" s="79"/>
      <c r="ET97" s="100">
        <f t="shared" si="23"/>
        <v>271</v>
      </c>
      <c r="EU97" s="100">
        <f t="shared" si="24"/>
        <v>271</v>
      </c>
      <c r="EV97" s="101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100">
        <f t="shared" si="26"/>
        <v>271</v>
      </c>
      <c r="FG97" s="100">
        <f t="shared" si="27"/>
        <v>271</v>
      </c>
    </row>
    <row r="98" spans="1:163" ht="20.25" customHeight="1">
      <c r="A98" s="95" t="s">
        <v>175</v>
      </c>
      <c r="B98" s="96">
        <v>83</v>
      </c>
      <c r="C98" s="102"/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F98" s="78">
        <v>0</v>
      </c>
      <c r="AG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9"/>
      <c r="AO98" s="78">
        <v>0</v>
      </c>
      <c r="AP98" s="79"/>
      <c r="AQ98" s="78">
        <v>0</v>
      </c>
      <c r="AR98" s="78">
        <v>0</v>
      </c>
      <c r="AS98" s="79"/>
      <c r="AT98" s="78">
        <v>0</v>
      </c>
      <c r="AU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S98" s="78">
        <v>0</v>
      </c>
      <c r="CT98" s="79"/>
      <c r="CU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C98" s="78">
        <v>0</v>
      </c>
      <c r="DD98" s="78">
        <v>0</v>
      </c>
      <c r="DE98" s="79"/>
      <c r="DF98" s="78">
        <v>0</v>
      </c>
      <c r="DG98" s="79"/>
      <c r="DH98" s="78">
        <v>0</v>
      </c>
      <c r="DJ98" s="78">
        <v>0</v>
      </c>
      <c r="DK98" s="78">
        <v>0</v>
      </c>
      <c r="DL98" s="78">
        <v>0</v>
      </c>
      <c r="DM98" s="78">
        <v>0</v>
      </c>
      <c r="DN98" s="79"/>
      <c r="DO98" s="78">
        <v>0</v>
      </c>
      <c r="DQ98" s="78">
        <v>0</v>
      </c>
      <c r="DR98" s="79"/>
      <c r="DS98" s="78">
        <v>0</v>
      </c>
      <c r="DT98" s="79"/>
      <c r="DU98" s="78">
        <v>0</v>
      </c>
      <c r="DV98" s="79"/>
      <c r="DW98" s="78">
        <v>0</v>
      </c>
      <c r="DX98" s="79"/>
      <c r="DY98" s="78">
        <v>0</v>
      </c>
      <c r="EA98" s="78">
        <v>0</v>
      </c>
      <c r="EB98" s="78">
        <v>0</v>
      </c>
      <c r="EC98" s="78">
        <v>0</v>
      </c>
      <c r="ED98" s="78">
        <v>0</v>
      </c>
      <c r="EE98" s="79"/>
      <c r="EF98" s="78">
        <v>0</v>
      </c>
      <c r="EG98" s="78">
        <v>0</v>
      </c>
      <c r="EH98" s="78">
        <v>0</v>
      </c>
      <c r="EI98" s="94">
        <f t="shared" si="25"/>
        <v>0</v>
      </c>
      <c r="EJ98" s="78">
        <v>0</v>
      </c>
      <c r="EK98" s="78">
        <v>0</v>
      </c>
      <c r="EL98" s="78">
        <v>0</v>
      </c>
      <c r="EM98" s="78">
        <v>-8938</v>
      </c>
      <c r="EN98" s="78">
        <v>10453</v>
      </c>
      <c r="EO98" s="78">
        <v>0</v>
      </c>
      <c r="EP98" s="78">
        <v>0</v>
      </c>
      <c r="EQ98" s="78">
        <v>10453</v>
      </c>
      <c r="ER98" s="78">
        <v>0</v>
      </c>
      <c r="ES98" s="79"/>
      <c r="ET98" s="100">
        <f t="shared" si="23"/>
        <v>1515</v>
      </c>
      <c r="EU98" s="100">
        <f t="shared" si="24"/>
        <v>1515</v>
      </c>
      <c r="EV98" s="101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100">
        <f t="shared" si="26"/>
        <v>1515</v>
      </c>
      <c r="FG98" s="100">
        <f t="shared" si="27"/>
        <v>1515</v>
      </c>
    </row>
    <row r="99" spans="1:163" ht="20.25" customHeight="1">
      <c r="A99" s="95" t="s">
        <v>176</v>
      </c>
      <c r="B99" s="96">
        <v>84</v>
      </c>
      <c r="C99" s="102"/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F99" s="78">
        <v>0</v>
      </c>
      <c r="AG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9"/>
      <c r="AO99" s="78">
        <v>0</v>
      </c>
      <c r="AP99" s="79"/>
      <c r="AQ99" s="78">
        <v>0</v>
      </c>
      <c r="AR99" s="78">
        <v>0</v>
      </c>
      <c r="AS99" s="79"/>
      <c r="AT99" s="78">
        <v>0</v>
      </c>
      <c r="AU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S99" s="78">
        <v>0</v>
      </c>
      <c r="CT99" s="79"/>
      <c r="CU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C99" s="78">
        <v>0</v>
      </c>
      <c r="DD99" s="78">
        <v>0</v>
      </c>
      <c r="DE99" s="79"/>
      <c r="DF99" s="78">
        <v>0</v>
      </c>
      <c r="DG99" s="79"/>
      <c r="DH99" s="78">
        <v>0</v>
      </c>
      <c r="DJ99" s="78">
        <v>0</v>
      </c>
      <c r="DK99" s="78">
        <v>0</v>
      </c>
      <c r="DL99" s="78">
        <v>0</v>
      </c>
      <c r="DM99" s="78">
        <v>0</v>
      </c>
      <c r="DN99" s="79"/>
      <c r="DO99" s="78">
        <v>0</v>
      </c>
      <c r="DQ99" s="78">
        <v>0</v>
      </c>
      <c r="DR99" s="79"/>
      <c r="DS99" s="78">
        <v>0</v>
      </c>
      <c r="DT99" s="79"/>
      <c r="DU99" s="78">
        <v>0</v>
      </c>
      <c r="DV99" s="79"/>
      <c r="DW99" s="78">
        <v>0</v>
      </c>
      <c r="DX99" s="79"/>
      <c r="DY99" s="78">
        <v>0</v>
      </c>
      <c r="EA99" s="78">
        <v>0</v>
      </c>
      <c r="EB99" s="78">
        <v>0</v>
      </c>
      <c r="EC99" s="78">
        <v>0</v>
      </c>
      <c r="ED99" s="78">
        <v>0</v>
      </c>
      <c r="EE99" s="79"/>
      <c r="EF99" s="78">
        <v>0</v>
      </c>
      <c r="EG99" s="78">
        <v>0</v>
      </c>
      <c r="EH99" s="78">
        <v>0</v>
      </c>
      <c r="EI99" s="94">
        <f t="shared" si="25"/>
        <v>0</v>
      </c>
      <c r="EJ99" s="78">
        <v>0</v>
      </c>
      <c r="EK99" s="78">
        <v>0</v>
      </c>
      <c r="EL99" s="78">
        <v>0</v>
      </c>
      <c r="EM99" s="78">
        <v>105073</v>
      </c>
      <c r="EN99" s="78">
        <v>17248</v>
      </c>
      <c r="EO99" s="78">
        <v>0</v>
      </c>
      <c r="EP99" s="78">
        <v>0</v>
      </c>
      <c r="EQ99" s="78">
        <v>17248</v>
      </c>
      <c r="ER99" s="78">
        <v>0</v>
      </c>
      <c r="ES99" s="79"/>
      <c r="ET99" s="100">
        <f>SUM(EJ99:EO99)</f>
        <v>122321</v>
      </c>
      <c r="EU99" s="100">
        <f t="shared" si="24"/>
        <v>122321</v>
      </c>
      <c r="EV99" s="101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100">
        <f t="shared" si="26"/>
        <v>122321</v>
      </c>
      <c r="FG99" s="100">
        <f t="shared" si="27"/>
        <v>122321</v>
      </c>
    </row>
    <row r="100" spans="1:163" s="74" customFormat="1" ht="20.25" customHeight="1">
      <c r="A100" s="104"/>
      <c r="B100" s="105">
        <v>10</v>
      </c>
      <c r="C100" s="97">
        <f>SUM(D101:M101)</f>
        <v>0</v>
      </c>
      <c r="N100" s="92">
        <f>SUM(O101:X101)</f>
        <v>2</v>
      </c>
      <c r="Y100" s="92">
        <f>SUM(Z101:AD101)</f>
        <v>2</v>
      </c>
      <c r="AE100" s="92">
        <f>SUM(AF101:AG101)</f>
        <v>347</v>
      </c>
      <c r="AH100" s="92">
        <f>SUM(AI101:AM101)</f>
        <v>0</v>
      </c>
      <c r="AN100" s="110">
        <v>988</v>
      </c>
      <c r="AP100" s="110">
        <v>4669</v>
      </c>
      <c r="AS100" s="92">
        <f>SUM(AT101:AU101)</f>
        <v>227</v>
      </c>
      <c r="AV100" s="92">
        <f>SUM(AW101:CQ101)</f>
        <v>237430</v>
      </c>
      <c r="CR100" s="92">
        <f>SUM(CS101)</f>
        <v>0</v>
      </c>
      <c r="CT100" s="92">
        <f>SUM(CU101)</f>
        <v>49</v>
      </c>
      <c r="CV100" s="92">
        <f>SUM(CW101:DA101)</f>
        <v>0</v>
      </c>
      <c r="DB100" s="92">
        <f>SUM(DC101:DD101)</f>
        <v>13909</v>
      </c>
      <c r="DE100" s="92">
        <f>SUM(DF101)</f>
        <v>24</v>
      </c>
      <c r="DG100" s="92">
        <f>SUM(DH101)</f>
        <v>84</v>
      </c>
      <c r="DI100" s="92">
        <f>SUM(DJ101:DM101)</f>
        <v>1170294</v>
      </c>
      <c r="DN100" s="92">
        <f>SUM(DO101)</f>
        <v>11889</v>
      </c>
      <c r="DP100" s="92">
        <f>SUM(DQ101)</f>
        <v>7262</v>
      </c>
      <c r="DR100" s="92">
        <f>SUM(DS101)</f>
        <v>57</v>
      </c>
      <c r="DT100" s="92">
        <f>SUM(DU101)</f>
        <v>23</v>
      </c>
      <c r="DV100" s="92">
        <f>SUM(DW101)</f>
        <v>31</v>
      </c>
      <c r="DX100" s="79">
        <f>SUM(DY101)</f>
        <v>530</v>
      </c>
      <c r="DZ100" s="92">
        <f>SUM(EA101:ED101)</f>
        <v>64168</v>
      </c>
      <c r="EE100" s="92">
        <f>SUM(EF101:EH101)</f>
        <v>243</v>
      </c>
      <c r="EI100" s="94">
        <f t="shared" si="25"/>
        <v>1512228</v>
      </c>
      <c r="EJ100" s="107">
        <f t="shared" ref="EJ100:ES100" si="28">SUM(EJ101)</f>
        <v>1219111</v>
      </c>
      <c r="EK100" s="107">
        <f t="shared" si="28"/>
        <v>0</v>
      </c>
      <c r="EL100" s="107">
        <f t="shared" si="28"/>
        <v>0</v>
      </c>
      <c r="EM100" s="107">
        <f t="shared" si="28"/>
        <v>35765</v>
      </c>
      <c r="EN100" s="107">
        <f t="shared" si="28"/>
        <v>0</v>
      </c>
      <c r="EO100" s="107">
        <f t="shared" si="28"/>
        <v>0</v>
      </c>
      <c r="EP100" s="107">
        <f t="shared" si="28"/>
        <v>0</v>
      </c>
      <c r="EQ100" s="107">
        <f t="shared" si="28"/>
        <v>0</v>
      </c>
      <c r="ER100" s="107">
        <f t="shared" si="28"/>
        <v>0</v>
      </c>
      <c r="ES100" s="107">
        <f t="shared" si="28"/>
        <v>0</v>
      </c>
      <c r="ET100" s="107">
        <f>SUM(ET101)</f>
        <v>1254876</v>
      </c>
      <c r="EU100" s="107">
        <f t="shared" ref="EU100:FG100" si="29">SUM(EU101)</f>
        <v>2767104</v>
      </c>
      <c r="EV100" s="107">
        <f t="shared" si="29"/>
        <v>0</v>
      </c>
      <c r="EW100" s="107">
        <f t="shared" si="29"/>
        <v>0</v>
      </c>
      <c r="EX100" s="107">
        <f t="shared" si="29"/>
        <v>0</v>
      </c>
      <c r="EY100" s="107">
        <f t="shared" si="29"/>
        <v>0</v>
      </c>
      <c r="EZ100" s="107">
        <f t="shared" si="29"/>
        <v>0</v>
      </c>
      <c r="FA100" s="107">
        <f t="shared" si="29"/>
        <v>0</v>
      </c>
      <c r="FB100" s="107">
        <f t="shared" si="29"/>
        <v>0</v>
      </c>
      <c r="FC100" s="107">
        <f t="shared" si="29"/>
        <v>0</v>
      </c>
      <c r="FD100" s="107">
        <f t="shared" si="29"/>
        <v>0</v>
      </c>
      <c r="FE100" s="107">
        <f t="shared" si="29"/>
        <v>0</v>
      </c>
      <c r="FF100" s="107">
        <f t="shared" si="29"/>
        <v>2767104</v>
      </c>
      <c r="FG100" s="107">
        <f t="shared" si="29"/>
        <v>2767104</v>
      </c>
    </row>
    <row r="101" spans="1:163" ht="20.25" customHeight="1">
      <c r="A101" s="95" t="s">
        <v>66</v>
      </c>
      <c r="B101" s="96">
        <v>85</v>
      </c>
      <c r="C101" s="97"/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1</v>
      </c>
      <c r="T101" s="78">
        <v>0</v>
      </c>
      <c r="U101" s="78">
        <v>0</v>
      </c>
      <c r="V101" s="78">
        <v>0</v>
      </c>
      <c r="W101" s="78">
        <v>1</v>
      </c>
      <c r="X101" s="78">
        <v>0</v>
      </c>
      <c r="Z101" s="78">
        <v>0</v>
      </c>
      <c r="AA101" s="78">
        <v>0</v>
      </c>
      <c r="AB101" s="78">
        <v>0</v>
      </c>
      <c r="AC101" s="78">
        <v>2</v>
      </c>
      <c r="AD101" s="78">
        <v>0</v>
      </c>
      <c r="AF101" s="78">
        <v>347</v>
      </c>
      <c r="AG101" s="78">
        <v>0</v>
      </c>
      <c r="AI101" s="78">
        <v>0</v>
      </c>
      <c r="AJ101" s="78">
        <v>0</v>
      </c>
      <c r="AK101" s="78">
        <v>0</v>
      </c>
      <c r="AL101" s="78">
        <v>0</v>
      </c>
      <c r="AM101" s="78">
        <v>0</v>
      </c>
      <c r="AN101" s="113"/>
      <c r="AO101" s="78">
        <v>988</v>
      </c>
      <c r="AP101" s="113"/>
      <c r="AQ101" s="78">
        <v>4669</v>
      </c>
      <c r="AR101" s="78">
        <v>0</v>
      </c>
      <c r="AS101" s="79"/>
      <c r="AT101" s="78">
        <v>0</v>
      </c>
      <c r="AU101" s="78">
        <v>227</v>
      </c>
      <c r="AW101" s="78">
        <v>13</v>
      </c>
      <c r="AX101" s="78">
        <v>0</v>
      </c>
      <c r="AY101" s="78">
        <v>1</v>
      </c>
      <c r="AZ101" s="78">
        <v>116</v>
      </c>
      <c r="BA101" s="78">
        <v>14</v>
      </c>
      <c r="BB101" s="78">
        <v>8333</v>
      </c>
      <c r="BC101" s="78">
        <v>37068</v>
      </c>
      <c r="BD101" s="78">
        <v>118</v>
      </c>
      <c r="BE101" s="78">
        <v>4</v>
      </c>
      <c r="BF101" s="78">
        <v>18</v>
      </c>
      <c r="BG101" s="78">
        <v>6</v>
      </c>
      <c r="BH101" s="78">
        <v>101</v>
      </c>
      <c r="BI101" s="78">
        <v>0</v>
      </c>
      <c r="BJ101" s="78">
        <v>8</v>
      </c>
      <c r="BK101" s="78">
        <v>49</v>
      </c>
      <c r="BL101" s="78">
        <v>694</v>
      </c>
      <c r="BM101" s="78">
        <v>0</v>
      </c>
      <c r="BN101" s="78">
        <v>65</v>
      </c>
      <c r="BO101" s="78">
        <v>433</v>
      </c>
      <c r="BP101" s="78">
        <v>180</v>
      </c>
      <c r="BQ101" s="78">
        <v>114</v>
      </c>
      <c r="BR101" s="78">
        <v>26</v>
      </c>
      <c r="BS101" s="78">
        <v>210</v>
      </c>
      <c r="BT101" s="78">
        <v>42</v>
      </c>
      <c r="BU101" s="78">
        <v>16</v>
      </c>
      <c r="BV101" s="78">
        <v>115</v>
      </c>
      <c r="BW101" s="78">
        <v>55558</v>
      </c>
      <c r="BX101" s="78">
        <v>193</v>
      </c>
      <c r="BY101" s="78">
        <v>1028</v>
      </c>
      <c r="BZ101" s="78">
        <v>1222</v>
      </c>
      <c r="CA101" s="78">
        <v>12</v>
      </c>
      <c r="CB101" s="78">
        <v>15</v>
      </c>
      <c r="CC101" s="78">
        <v>0</v>
      </c>
      <c r="CD101" s="78">
        <v>710</v>
      </c>
      <c r="CE101" s="78">
        <v>83</v>
      </c>
      <c r="CF101" s="78">
        <v>4</v>
      </c>
      <c r="CG101" s="78">
        <v>83226</v>
      </c>
      <c r="CH101" s="78">
        <v>43772</v>
      </c>
      <c r="CI101" s="78">
        <v>74</v>
      </c>
      <c r="CJ101" s="78">
        <v>3266</v>
      </c>
      <c r="CK101" s="78">
        <v>107</v>
      </c>
      <c r="CL101" s="78">
        <v>142</v>
      </c>
      <c r="CM101" s="78">
        <v>56</v>
      </c>
      <c r="CN101" s="78">
        <v>143</v>
      </c>
      <c r="CO101" s="78">
        <v>0</v>
      </c>
      <c r="CP101" s="78">
        <v>0</v>
      </c>
      <c r="CQ101" s="78">
        <v>75</v>
      </c>
      <c r="CR101" s="92"/>
      <c r="CS101" s="78">
        <v>0</v>
      </c>
      <c r="CT101" s="92"/>
      <c r="CU101" s="78">
        <v>49</v>
      </c>
      <c r="CW101" s="78">
        <v>0</v>
      </c>
      <c r="CX101" s="78">
        <v>0</v>
      </c>
      <c r="CY101" s="78">
        <v>0</v>
      </c>
      <c r="CZ101" s="78">
        <v>0</v>
      </c>
      <c r="DA101" s="78">
        <v>0</v>
      </c>
      <c r="DB101" s="92"/>
      <c r="DC101" s="78">
        <v>13625</v>
      </c>
      <c r="DD101" s="78">
        <v>284</v>
      </c>
      <c r="DE101" s="92"/>
      <c r="DF101" s="78">
        <v>24</v>
      </c>
      <c r="DG101" s="79"/>
      <c r="DH101" s="78">
        <v>84</v>
      </c>
      <c r="DJ101" s="78">
        <v>634361</v>
      </c>
      <c r="DK101" s="78">
        <v>213651</v>
      </c>
      <c r="DL101" s="78">
        <v>287420</v>
      </c>
      <c r="DM101" s="78">
        <v>34862</v>
      </c>
      <c r="DN101" s="92"/>
      <c r="DO101" s="78">
        <v>11889</v>
      </c>
      <c r="DP101" s="92"/>
      <c r="DQ101" s="78">
        <v>7262</v>
      </c>
      <c r="DR101" s="92"/>
      <c r="DS101" s="78">
        <v>57</v>
      </c>
      <c r="DT101" s="92"/>
      <c r="DU101" s="78">
        <v>23</v>
      </c>
      <c r="DV101" s="79"/>
      <c r="DW101" s="78">
        <v>31</v>
      </c>
      <c r="DX101" s="79"/>
      <c r="DY101" s="78">
        <v>530</v>
      </c>
      <c r="EA101" s="78">
        <v>64149</v>
      </c>
      <c r="EB101" s="78">
        <v>18</v>
      </c>
      <c r="EC101" s="78">
        <v>0</v>
      </c>
      <c r="ED101" s="78">
        <v>1</v>
      </c>
      <c r="EE101" s="79"/>
      <c r="EF101" s="78">
        <v>217</v>
      </c>
      <c r="EG101" s="78">
        <v>26</v>
      </c>
      <c r="EH101" s="78">
        <v>0</v>
      </c>
      <c r="EI101" s="94">
        <f t="shared" si="25"/>
        <v>1512228</v>
      </c>
      <c r="EJ101" s="78">
        <v>1219111</v>
      </c>
      <c r="EK101" s="78">
        <v>0</v>
      </c>
      <c r="EL101" s="78">
        <v>0</v>
      </c>
      <c r="EM101" s="78">
        <v>35765</v>
      </c>
      <c r="EN101" s="78">
        <v>0</v>
      </c>
      <c r="EO101" s="78">
        <v>0</v>
      </c>
      <c r="EP101" s="78">
        <v>0</v>
      </c>
      <c r="EQ101" s="78">
        <v>0</v>
      </c>
      <c r="ER101" s="78">
        <v>0</v>
      </c>
      <c r="ES101" s="79"/>
      <c r="ET101" s="100">
        <f>SUM(EJ101:EO101)</f>
        <v>1254876</v>
      </c>
      <c r="EU101" s="100">
        <f>EI101+ET101</f>
        <v>2767104</v>
      </c>
      <c r="EV101" s="101">
        <v>0</v>
      </c>
      <c r="EW101" s="78">
        <v>0</v>
      </c>
      <c r="EX101" s="78">
        <v>0</v>
      </c>
      <c r="EY101" s="78">
        <v>0</v>
      </c>
      <c r="EZ101" s="78">
        <v>0</v>
      </c>
      <c r="FA101" s="78">
        <v>0</v>
      </c>
      <c r="FB101" s="78">
        <v>0</v>
      </c>
      <c r="FC101" s="78">
        <v>0</v>
      </c>
      <c r="FD101" s="78">
        <v>0</v>
      </c>
      <c r="FE101" s="78">
        <v>0</v>
      </c>
      <c r="FF101" s="100">
        <f t="shared" si="26"/>
        <v>2767104</v>
      </c>
      <c r="FG101" s="100">
        <f t="shared" si="27"/>
        <v>2767104</v>
      </c>
    </row>
    <row r="102" spans="1:163" s="74" customFormat="1" ht="20.25" customHeight="1">
      <c r="A102" s="104"/>
      <c r="B102" s="105">
        <v>11</v>
      </c>
      <c r="C102" s="97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91">
        <f>SUM(O103:X103)</f>
        <v>177</v>
      </c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92">
        <f>SUM(Z103:AD103)</f>
        <v>182</v>
      </c>
      <c r="Z102" s="79"/>
      <c r="AA102" s="79"/>
      <c r="AB102" s="79"/>
      <c r="AC102" s="79"/>
      <c r="AD102" s="79"/>
      <c r="AE102" s="92">
        <f>SUM(AF103:AG103)</f>
        <v>0</v>
      </c>
      <c r="AF102" s="79"/>
      <c r="AG102" s="79"/>
      <c r="AH102" s="92">
        <f>SUM(AI103:AM103)</f>
        <v>796</v>
      </c>
      <c r="AI102" s="79"/>
      <c r="AJ102" s="79"/>
      <c r="AK102" s="79"/>
      <c r="AL102" s="79"/>
      <c r="AM102" s="79"/>
      <c r="AN102" s="113">
        <f>SUM(AO103)</f>
        <v>0</v>
      </c>
      <c r="AO102" s="79"/>
      <c r="AP102" s="113"/>
      <c r="AQ102" s="79"/>
      <c r="AR102" s="79"/>
      <c r="AS102" s="79">
        <f>SUM(AT103:AU103)</f>
        <v>10</v>
      </c>
      <c r="AT102" s="79"/>
      <c r="AU102" s="79"/>
      <c r="AV102" s="92">
        <f>SUM(AW103:CQ103)</f>
        <v>21173</v>
      </c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92">
        <f>SUM(CS103)</f>
        <v>10</v>
      </c>
      <c r="CS102" s="79"/>
      <c r="CT102" s="92">
        <f>SUM(CU103)</f>
        <v>25817</v>
      </c>
      <c r="CU102" s="79"/>
      <c r="CV102" s="92">
        <f>SUM(CW103:DA103)</f>
        <v>829</v>
      </c>
      <c r="CW102" s="79"/>
      <c r="CX102" s="79"/>
      <c r="CY102" s="79"/>
      <c r="CZ102" s="79"/>
      <c r="DA102" s="79"/>
      <c r="DB102" s="92">
        <f>SUM(DC103:DD103)</f>
        <v>3659</v>
      </c>
      <c r="DC102" s="79"/>
      <c r="DD102" s="79"/>
      <c r="DE102" s="92">
        <f>SUM(DF103)</f>
        <v>471</v>
      </c>
      <c r="DF102" s="79"/>
      <c r="DG102" s="79">
        <f>SUM(DH103)</f>
        <v>59</v>
      </c>
      <c r="DH102" s="79"/>
      <c r="DI102" s="92">
        <f>SUM(DJ103:DM103)</f>
        <v>3792</v>
      </c>
      <c r="DJ102" s="79"/>
      <c r="DK102" s="79"/>
      <c r="DL102" s="79"/>
      <c r="DM102" s="79"/>
      <c r="DN102" s="92">
        <f>SUM(DO103)</f>
        <v>1540</v>
      </c>
      <c r="DO102" s="79"/>
      <c r="DP102" s="92">
        <f>SUM(DQ103)</f>
        <v>49</v>
      </c>
      <c r="DQ102" s="79"/>
      <c r="DR102" s="92">
        <f>SUM(DS103)</f>
        <v>129</v>
      </c>
      <c r="DS102" s="79"/>
      <c r="DT102" s="92">
        <f>SUM(DU103)</f>
        <v>28</v>
      </c>
      <c r="DU102" s="79"/>
      <c r="DV102" s="79">
        <f>SUM(DW103)</f>
        <v>48</v>
      </c>
      <c r="DW102" s="79"/>
      <c r="DX102" s="79">
        <f>SUM(DY103)</f>
        <v>157</v>
      </c>
      <c r="DY102" s="79"/>
      <c r="DZ102" s="92">
        <f>SUM(EA103:ED103)</f>
        <v>2658</v>
      </c>
      <c r="EA102" s="79"/>
      <c r="EB102" s="79"/>
      <c r="EC102" s="79"/>
      <c r="ED102" s="79"/>
      <c r="EE102" s="79">
        <f>SUM(EF103:EH103)</f>
        <v>244</v>
      </c>
      <c r="EF102" s="79"/>
      <c r="EG102" s="79"/>
      <c r="EH102" s="79"/>
      <c r="EI102" s="94">
        <f t="shared" si="25"/>
        <v>61828</v>
      </c>
      <c r="EJ102" s="111">
        <f t="shared" ref="EJ102:ES102" si="30">SUM(EJ103)</f>
        <v>140368</v>
      </c>
      <c r="EK102" s="111">
        <f t="shared" si="30"/>
        <v>0</v>
      </c>
      <c r="EL102" s="111">
        <f t="shared" si="30"/>
        <v>0</v>
      </c>
      <c r="EM102" s="111">
        <f t="shared" si="30"/>
        <v>0</v>
      </c>
      <c r="EN102" s="111">
        <f t="shared" si="30"/>
        <v>0</v>
      </c>
      <c r="EO102" s="111">
        <f t="shared" si="30"/>
        <v>0</v>
      </c>
      <c r="EP102" s="111">
        <f t="shared" si="30"/>
        <v>0</v>
      </c>
      <c r="EQ102" s="111">
        <f t="shared" si="30"/>
        <v>0</v>
      </c>
      <c r="ER102" s="111">
        <f t="shared" si="30"/>
        <v>0</v>
      </c>
      <c r="ES102" s="111">
        <f t="shared" si="30"/>
        <v>0</v>
      </c>
      <c r="ET102" s="111">
        <f>SUM(ET103)</f>
        <v>140368</v>
      </c>
      <c r="EU102" s="111">
        <f t="shared" ref="EU102:FG102" si="31">SUM(EU103)</f>
        <v>202196</v>
      </c>
      <c r="EV102" s="111">
        <f t="shared" si="31"/>
        <v>0</v>
      </c>
      <c r="EW102" s="111">
        <f t="shared" si="31"/>
        <v>0</v>
      </c>
      <c r="EX102" s="111">
        <f t="shared" si="31"/>
        <v>0</v>
      </c>
      <c r="EY102" s="111">
        <f t="shared" si="31"/>
        <v>0</v>
      </c>
      <c r="EZ102" s="111">
        <f t="shared" si="31"/>
        <v>0</v>
      </c>
      <c r="FA102" s="111">
        <f t="shared" si="31"/>
        <v>0</v>
      </c>
      <c r="FB102" s="111">
        <f t="shared" si="31"/>
        <v>0</v>
      </c>
      <c r="FC102" s="111">
        <f t="shared" si="31"/>
        <v>0</v>
      </c>
      <c r="FD102" s="111">
        <f t="shared" si="31"/>
        <v>0</v>
      </c>
      <c r="FE102" s="111">
        <f t="shared" si="31"/>
        <v>0</v>
      </c>
      <c r="FF102" s="111">
        <f t="shared" si="31"/>
        <v>202196</v>
      </c>
      <c r="FG102" s="111">
        <f t="shared" si="31"/>
        <v>202196</v>
      </c>
    </row>
    <row r="103" spans="1:163" ht="20.25" customHeight="1">
      <c r="A103" s="95" t="s">
        <v>7</v>
      </c>
      <c r="B103" s="96">
        <v>86</v>
      </c>
      <c r="C103" s="97">
        <f>SUM(D103:M103)</f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O103" s="78">
        <v>0</v>
      </c>
      <c r="P103" s="78">
        <v>2</v>
      </c>
      <c r="Q103" s="78">
        <v>2</v>
      </c>
      <c r="R103" s="78">
        <v>13</v>
      </c>
      <c r="S103" s="78">
        <v>1</v>
      </c>
      <c r="T103" s="78">
        <v>1</v>
      </c>
      <c r="U103" s="78">
        <v>144</v>
      </c>
      <c r="V103" s="78">
        <v>3</v>
      </c>
      <c r="W103" s="78">
        <v>11</v>
      </c>
      <c r="X103" s="78">
        <v>0</v>
      </c>
      <c r="Z103" s="78">
        <v>1</v>
      </c>
      <c r="AA103" s="78">
        <v>7</v>
      </c>
      <c r="AB103" s="78">
        <v>174</v>
      </c>
      <c r="AC103" s="78">
        <v>0</v>
      </c>
      <c r="AD103" s="78">
        <v>0</v>
      </c>
      <c r="AF103" s="78">
        <v>0</v>
      </c>
      <c r="AG103" s="78">
        <v>0</v>
      </c>
      <c r="AI103" s="78">
        <v>650</v>
      </c>
      <c r="AJ103" s="78">
        <v>19</v>
      </c>
      <c r="AK103" s="78">
        <v>0</v>
      </c>
      <c r="AL103" s="78">
        <v>0</v>
      </c>
      <c r="AM103" s="78">
        <v>127</v>
      </c>
      <c r="AN103" s="113"/>
      <c r="AO103" s="78">
        <v>0</v>
      </c>
      <c r="AP103" s="113"/>
      <c r="AQ103" s="78">
        <v>0</v>
      </c>
      <c r="AR103" s="78">
        <v>0</v>
      </c>
      <c r="AS103" s="79"/>
      <c r="AT103" s="78">
        <v>4</v>
      </c>
      <c r="AU103" s="78">
        <v>6</v>
      </c>
      <c r="AW103" s="78">
        <v>1</v>
      </c>
      <c r="AX103" s="78">
        <v>0</v>
      </c>
      <c r="AY103" s="78">
        <v>0</v>
      </c>
      <c r="AZ103" s="78">
        <v>13</v>
      </c>
      <c r="BA103" s="78">
        <v>44</v>
      </c>
      <c r="BB103" s="78">
        <v>11</v>
      </c>
      <c r="BC103" s="78">
        <v>8719</v>
      </c>
      <c r="BD103" s="78">
        <v>12</v>
      </c>
      <c r="BE103" s="78">
        <v>4</v>
      </c>
      <c r="BF103" s="78">
        <v>252</v>
      </c>
      <c r="BG103" s="78">
        <v>2</v>
      </c>
      <c r="BH103" s="78">
        <v>6</v>
      </c>
      <c r="BI103" s="78">
        <v>0</v>
      </c>
      <c r="BJ103" s="78">
        <v>115</v>
      </c>
      <c r="BK103" s="78">
        <v>25</v>
      </c>
      <c r="BL103" s="78">
        <v>683</v>
      </c>
      <c r="BM103" s="78">
        <v>0</v>
      </c>
      <c r="BN103" s="78">
        <v>2</v>
      </c>
      <c r="BO103" s="78">
        <v>22</v>
      </c>
      <c r="BP103" s="78">
        <v>8</v>
      </c>
      <c r="BQ103" s="78">
        <v>44</v>
      </c>
      <c r="BR103" s="78">
        <v>4</v>
      </c>
      <c r="BS103" s="78">
        <v>2</v>
      </c>
      <c r="BT103" s="78">
        <v>5</v>
      </c>
      <c r="BU103" s="78">
        <v>1</v>
      </c>
      <c r="BV103" s="78">
        <v>31</v>
      </c>
      <c r="BW103" s="78">
        <v>486</v>
      </c>
      <c r="BX103" s="78">
        <v>44</v>
      </c>
      <c r="BY103" s="78">
        <v>27</v>
      </c>
      <c r="BZ103" s="78">
        <v>37</v>
      </c>
      <c r="CA103" s="78">
        <v>4</v>
      </c>
      <c r="CB103" s="78">
        <v>5</v>
      </c>
      <c r="CC103" s="78">
        <v>0</v>
      </c>
      <c r="CD103" s="78">
        <v>0</v>
      </c>
      <c r="CE103" s="78">
        <v>9</v>
      </c>
      <c r="CF103" s="78">
        <v>1</v>
      </c>
      <c r="CG103" s="78">
        <v>10477</v>
      </c>
      <c r="CH103" s="78">
        <v>26</v>
      </c>
      <c r="CI103" s="78">
        <v>7</v>
      </c>
      <c r="CJ103" s="78">
        <v>4</v>
      </c>
      <c r="CK103" s="78">
        <v>7</v>
      </c>
      <c r="CL103" s="78">
        <v>13</v>
      </c>
      <c r="CM103" s="78">
        <v>0</v>
      </c>
      <c r="CN103" s="78">
        <v>10</v>
      </c>
      <c r="CO103" s="78">
        <v>0</v>
      </c>
      <c r="CP103" s="78">
        <v>0</v>
      </c>
      <c r="CQ103" s="78">
        <v>10</v>
      </c>
      <c r="CS103" s="78">
        <v>10</v>
      </c>
      <c r="CT103" s="79"/>
      <c r="CU103" s="78">
        <v>25817</v>
      </c>
      <c r="CW103" s="78">
        <v>270</v>
      </c>
      <c r="CX103" s="78">
        <v>5</v>
      </c>
      <c r="CY103" s="78">
        <v>428</v>
      </c>
      <c r="CZ103" s="78">
        <v>31</v>
      </c>
      <c r="DA103" s="78">
        <v>95</v>
      </c>
      <c r="DC103" s="78">
        <v>3611</v>
      </c>
      <c r="DD103" s="78">
        <v>48</v>
      </c>
      <c r="DE103" s="79"/>
      <c r="DF103" s="78">
        <v>471</v>
      </c>
      <c r="DG103" s="79"/>
      <c r="DH103" s="78">
        <v>59</v>
      </c>
      <c r="DJ103" s="78">
        <v>2252</v>
      </c>
      <c r="DK103" s="78">
        <v>1016</v>
      </c>
      <c r="DL103" s="78">
        <v>125</v>
      </c>
      <c r="DM103" s="78">
        <v>399</v>
      </c>
      <c r="DN103" s="92"/>
      <c r="DO103" s="78">
        <v>1540</v>
      </c>
      <c r="DP103" s="92"/>
      <c r="DQ103" s="78">
        <v>49</v>
      </c>
      <c r="DR103" s="92"/>
      <c r="DS103" s="78">
        <v>129</v>
      </c>
      <c r="DT103" s="92"/>
      <c r="DU103" s="78">
        <v>28</v>
      </c>
      <c r="DV103" s="79"/>
      <c r="DW103" s="78">
        <v>48</v>
      </c>
      <c r="DX103" s="79"/>
      <c r="DY103" s="78">
        <v>157</v>
      </c>
      <c r="EA103" s="78">
        <v>2506</v>
      </c>
      <c r="EB103" s="78">
        <v>30</v>
      </c>
      <c r="EC103" s="78">
        <v>120</v>
      </c>
      <c r="ED103" s="78">
        <v>2</v>
      </c>
      <c r="EE103" s="79"/>
      <c r="EF103" s="78">
        <v>62</v>
      </c>
      <c r="EG103" s="78">
        <v>182</v>
      </c>
      <c r="EH103" s="78">
        <v>0</v>
      </c>
      <c r="EI103" s="94">
        <f t="shared" si="25"/>
        <v>61828</v>
      </c>
      <c r="EJ103" s="78">
        <v>140368</v>
      </c>
      <c r="EK103" s="78">
        <v>0</v>
      </c>
      <c r="EL103" s="78">
        <v>0</v>
      </c>
      <c r="EM103" s="78">
        <v>0</v>
      </c>
      <c r="EN103" s="78">
        <v>0</v>
      </c>
      <c r="EO103" s="78">
        <v>0</v>
      </c>
      <c r="EP103" s="78">
        <v>0</v>
      </c>
      <c r="EQ103" s="78">
        <v>0</v>
      </c>
      <c r="ER103" s="78">
        <v>0</v>
      </c>
      <c r="ES103" s="79"/>
      <c r="ET103" s="100">
        <f>SUM(EJ103:EO103)</f>
        <v>140368</v>
      </c>
      <c r="EU103" s="100">
        <f>EI103+ET103</f>
        <v>202196</v>
      </c>
      <c r="EV103" s="101">
        <v>0</v>
      </c>
      <c r="EW103" s="78">
        <v>0</v>
      </c>
      <c r="EX103" s="78">
        <v>0</v>
      </c>
      <c r="EY103" s="78">
        <v>0</v>
      </c>
      <c r="EZ103" s="78">
        <v>0</v>
      </c>
      <c r="FA103" s="78">
        <v>0</v>
      </c>
      <c r="FB103" s="78">
        <v>0</v>
      </c>
      <c r="FC103" s="78">
        <v>0</v>
      </c>
      <c r="FD103" s="78">
        <v>0</v>
      </c>
      <c r="FE103" s="78">
        <v>0</v>
      </c>
      <c r="FF103" s="100">
        <f t="shared" si="26"/>
        <v>202196</v>
      </c>
      <c r="FG103" s="100">
        <f t="shared" si="27"/>
        <v>202196</v>
      </c>
    </row>
    <row r="104" spans="1:163" s="74" customFormat="1" ht="20.25" customHeight="1">
      <c r="A104" s="104"/>
      <c r="B104" s="105">
        <v>12</v>
      </c>
      <c r="C104" s="97">
        <f>SUM(D105:M109)</f>
        <v>0</v>
      </c>
      <c r="N104" s="92">
        <f>SUM(O105:X109)</f>
        <v>413</v>
      </c>
      <c r="Y104" s="92">
        <f>SUM(Z105:AD109)</f>
        <v>0</v>
      </c>
      <c r="AE104" s="92">
        <f>SUM(AF105:AG109)</f>
        <v>1329</v>
      </c>
      <c r="AH104" s="92">
        <f>SUM(AI105:AM109)</f>
        <v>0</v>
      </c>
      <c r="AN104" s="110">
        <f>SUM(AO105:AO109)</f>
        <v>213</v>
      </c>
      <c r="AP104" s="110">
        <f>SUM(AQ105:AR109)</f>
        <v>467847</v>
      </c>
      <c r="AS104" s="92">
        <f>SUM(AT105:AU109)</f>
        <v>5577</v>
      </c>
      <c r="AV104" s="92">
        <f>SUM(AW105:CQ109)</f>
        <v>8084</v>
      </c>
      <c r="CR104" s="92">
        <f>SUM(CS105:CS109)</f>
        <v>14192</v>
      </c>
      <c r="CT104" s="92">
        <f>SUM(CU105:CU109)</f>
        <v>1962</v>
      </c>
      <c r="CV104" s="92">
        <f>SUM(CW105:DA109)</f>
        <v>18751</v>
      </c>
      <c r="DB104" s="92">
        <f>SUM(DC105:DD109)</f>
        <v>108118</v>
      </c>
      <c r="DE104" s="92">
        <f>SUM(DF105:DF109)</f>
        <v>2019</v>
      </c>
      <c r="DG104" s="92">
        <f>SUM(DH105:DH109)</f>
        <v>1126</v>
      </c>
      <c r="DI104" s="92">
        <f>SUM(DJ105:DM109)</f>
        <v>175432</v>
      </c>
      <c r="DN104" s="92">
        <f>SUM(DO105:DO109)</f>
        <v>181294</v>
      </c>
      <c r="DP104" s="92">
        <f>SUM(DQ105:DQ109)</f>
        <v>40023</v>
      </c>
      <c r="DR104" s="92">
        <f>SUM(DS105:DS109)</f>
        <v>83986</v>
      </c>
      <c r="DT104" s="92">
        <f>SUM(DU105:DU109)</f>
        <v>1240</v>
      </c>
      <c r="DV104" s="92">
        <f>SUM(DW105:DW109)</f>
        <v>294268</v>
      </c>
      <c r="DX104" s="79">
        <f>SUM(DY105)</f>
        <v>12369</v>
      </c>
      <c r="DZ104" s="92">
        <f>SUM(EA105:ED109)</f>
        <v>436718</v>
      </c>
      <c r="EE104" s="92">
        <f>SUM(EF105:EH109)</f>
        <v>3340</v>
      </c>
      <c r="EI104" s="94">
        <f t="shared" si="25"/>
        <v>1858301</v>
      </c>
      <c r="EJ104" s="107">
        <f t="shared" ref="EJ104:ES104" si="32">SUM(EJ105:EJ109)</f>
        <v>0</v>
      </c>
      <c r="EK104" s="107">
        <f t="shared" si="32"/>
        <v>0</v>
      </c>
      <c r="EL104" s="107">
        <f t="shared" si="32"/>
        <v>15334219</v>
      </c>
      <c r="EM104" s="107">
        <f t="shared" si="32"/>
        <v>0</v>
      </c>
      <c r="EN104" s="107">
        <f t="shared" si="32"/>
        <v>0</v>
      </c>
      <c r="EO104" s="107">
        <f t="shared" si="32"/>
        <v>0</v>
      </c>
      <c r="EP104" s="107">
        <f t="shared" si="32"/>
        <v>0</v>
      </c>
      <c r="EQ104" s="107">
        <f t="shared" si="32"/>
        <v>0</v>
      </c>
      <c r="ER104" s="107">
        <f t="shared" si="32"/>
        <v>0</v>
      </c>
      <c r="ES104" s="107">
        <f t="shared" si="32"/>
        <v>0</v>
      </c>
      <c r="ET104" s="107">
        <f>SUM(ET105:ET109)</f>
        <v>15334219</v>
      </c>
      <c r="EU104" s="107">
        <f t="shared" ref="EU104:FG104" si="33">SUM(EU105:EU109)</f>
        <v>17192520</v>
      </c>
      <c r="EV104" s="107">
        <f t="shared" si="33"/>
        <v>0</v>
      </c>
      <c r="EW104" s="107">
        <f t="shared" si="33"/>
        <v>0</v>
      </c>
      <c r="EX104" s="107">
        <f t="shared" si="33"/>
        <v>0</v>
      </c>
      <c r="EY104" s="107">
        <f t="shared" si="33"/>
        <v>0</v>
      </c>
      <c r="EZ104" s="107">
        <f t="shared" si="33"/>
        <v>0</v>
      </c>
      <c r="FA104" s="107">
        <f t="shared" si="33"/>
        <v>0</v>
      </c>
      <c r="FB104" s="107">
        <f t="shared" si="33"/>
        <v>0</v>
      </c>
      <c r="FC104" s="107">
        <f t="shared" si="33"/>
        <v>0</v>
      </c>
      <c r="FD104" s="107">
        <f t="shared" si="33"/>
        <v>0</v>
      </c>
      <c r="FE104" s="107">
        <f t="shared" si="33"/>
        <v>0</v>
      </c>
      <c r="FF104" s="107">
        <f t="shared" si="33"/>
        <v>17192520</v>
      </c>
      <c r="FG104" s="107">
        <f t="shared" si="33"/>
        <v>17192520</v>
      </c>
    </row>
    <row r="105" spans="1:163" ht="20.25" customHeight="1">
      <c r="A105" s="95" t="s">
        <v>177</v>
      </c>
      <c r="B105" s="96">
        <v>87</v>
      </c>
      <c r="C105" s="102"/>
      <c r="D105" s="78">
        <v>0</v>
      </c>
      <c r="E105" s="78">
        <v>0</v>
      </c>
      <c r="F105" s="78">
        <v>0</v>
      </c>
      <c r="G105" s="78"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O105" s="78">
        <v>1</v>
      </c>
      <c r="P105" s="78">
        <v>0</v>
      </c>
      <c r="Q105" s="78">
        <v>0</v>
      </c>
      <c r="R105" s="78">
        <v>0</v>
      </c>
      <c r="S105" s="78">
        <v>0</v>
      </c>
      <c r="T105" s="78">
        <v>0</v>
      </c>
      <c r="U105" s="78">
        <v>0</v>
      </c>
      <c r="V105" s="78">
        <v>0</v>
      </c>
      <c r="W105" s="78">
        <v>0</v>
      </c>
      <c r="X105" s="78">
        <v>0</v>
      </c>
      <c r="Z105" s="78">
        <v>0</v>
      </c>
      <c r="AA105" s="78">
        <v>0</v>
      </c>
      <c r="AB105" s="78">
        <v>0</v>
      </c>
      <c r="AC105" s="78">
        <v>0</v>
      </c>
      <c r="AD105" s="78">
        <v>0</v>
      </c>
      <c r="AF105" s="78">
        <v>0</v>
      </c>
      <c r="AG105" s="78">
        <v>0</v>
      </c>
      <c r="AI105" s="78">
        <v>0</v>
      </c>
      <c r="AJ105" s="78">
        <v>0</v>
      </c>
      <c r="AK105" s="78">
        <v>0</v>
      </c>
      <c r="AL105" s="78">
        <v>0</v>
      </c>
      <c r="AM105" s="78">
        <v>0</v>
      </c>
      <c r="AN105" s="113"/>
      <c r="AO105" s="78">
        <v>0</v>
      </c>
      <c r="AP105" s="113"/>
      <c r="AQ105" s="78">
        <v>0</v>
      </c>
      <c r="AR105" s="78">
        <v>0</v>
      </c>
      <c r="AS105" s="79"/>
      <c r="AT105" s="78">
        <v>0</v>
      </c>
      <c r="AU105" s="78">
        <v>0</v>
      </c>
      <c r="AW105" s="78">
        <v>0</v>
      </c>
      <c r="AX105" s="78">
        <v>0</v>
      </c>
      <c r="AY105" s="78">
        <v>0</v>
      </c>
      <c r="AZ105" s="78">
        <v>0</v>
      </c>
      <c r="BA105" s="78">
        <v>0</v>
      </c>
      <c r="BB105" s="78">
        <v>0</v>
      </c>
      <c r="BC105" s="78">
        <v>0</v>
      </c>
      <c r="BD105" s="78">
        <v>0</v>
      </c>
      <c r="BE105" s="78">
        <v>0</v>
      </c>
      <c r="BF105" s="78">
        <v>0</v>
      </c>
      <c r="BG105" s="78">
        <v>0</v>
      </c>
      <c r="BH105" s="78">
        <v>0</v>
      </c>
      <c r="BI105" s="78">
        <v>0</v>
      </c>
      <c r="BJ105" s="78">
        <v>0</v>
      </c>
      <c r="BK105" s="78">
        <v>0</v>
      </c>
      <c r="BL105" s="78">
        <v>0</v>
      </c>
      <c r="BM105" s="78">
        <v>0</v>
      </c>
      <c r="BN105" s="78">
        <v>0</v>
      </c>
      <c r="BO105" s="78">
        <v>0</v>
      </c>
      <c r="BP105" s="78">
        <v>0</v>
      </c>
      <c r="BQ105" s="78">
        <v>0</v>
      </c>
      <c r="BR105" s="78">
        <v>0</v>
      </c>
      <c r="BS105" s="78">
        <v>0</v>
      </c>
      <c r="BT105" s="78">
        <v>0</v>
      </c>
      <c r="BU105" s="78">
        <v>0</v>
      </c>
      <c r="BV105" s="78">
        <v>0</v>
      </c>
      <c r="BW105" s="78">
        <v>0</v>
      </c>
      <c r="BX105" s="78">
        <v>0</v>
      </c>
      <c r="BY105" s="78">
        <v>0</v>
      </c>
      <c r="BZ105" s="78">
        <v>0</v>
      </c>
      <c r="CA105" s="78">
        <v>0</v>
      </c>
      <c r="CB105" s="78">
        <v>35</v>
      </c>
      <c r="CC105" s="78">
        <v>0</v>
      </c>
      <c r="CD105" s="78">
        <v>1396</v>
      </c>
      <c r="CE105" s="78">
        <v>22</v>
      </c>
      <c r="CF105" s="78">
        <v>0</v>
      </c>
      <c r="CG105" s="78">
        <v>0</v>
      </c>
      <c r="CH105" s="78">
        <v>2039</v>
      </c>
      <c r="CI105" s="78">
        <v>0</v>
      </c>
      <c r="CJ105" s="78">
        <v>0</v>
      </c>
      <c r="CK105" s="78">
        <v>889</v>
      </c>
      <c r="CL105" s="78">
        <v>0</v>
      </c>
      <c r="CM105" s="78">
        <v>0</v>
      </c>
      <c r="CN105" s="78">
        <v>1189</v>
      </c>
      <c r="CO105" s="78">
        <v>0</v>
      </c>
      <c r="CP105" s="78">
        <v>0</v>
      </c>
      <c r="CQ105" s="78">
        <v>24</v>
      </c>
      <c r="CS105" s="78">
        <v>3100</v>
      </c>
      <c r="CT105" s="79"/>
      <c r="CU105" s="78">
        <v>979</v>
      </c>
      <c r="CW105" s="78">
        <v>4903</v>
      </c>
      <c r="CX105" s="78">
        <v>180</v>
      </c>
      <c r="CY105" s="78">
        <v>11435</v>
      </c>
      <c r="CZ105" s="78">
        <v>202</v>
      </c>
      <c r="DA105" s="78">
        <v>2031</v>
      </c>
      <c r="DC105" s="78">
        <v>107303</v>
      </c>
      <c r="DD105" s="78">
        <v>815</v>
      </c>
      <c r="DE105" s="79"/>
      <c r="DF105" s="78">
        <v>2019</v>
      </c>
      <c r="DG105" s="79"/>
      <c r="DH105" s="78">
        <v>1092</v>
      </c>
      <c r="DJ105" s="78">
        <v>47266</v>
      </c>
      <c r="DK105" s="78">
        <v>21572</v>
      </c>
      <c r="DL105" s="78">
        <v>69469</v>
      </c>
      <c r="DM105" s="78">
        <v>15495</v>
      </c>
      <c r="DN105" s="79"/>
      <c r="DO105" s="78">
        <v>177320</v>
      </c>
      <c r="DQ105" s="78">
        <v>39741</v>
      </c>
      <c r="DR105" s="79"/>
      <c r="DS105" s="78">
        <v>83321</v>
      </c>
      <c r="DT105" s="79"/>
      <c r="DU105" s="78">
        <v>1240</v>
      </c>
      <c r="DV105" s="79"/>
      <c r="DW105" s="78">
        <v>294268</v>
      </c>
      <c r="DX105" s="79"/>
      <c r="DY105" s="78">
        <v>12369</v>
      </c>
      <c r="EA105" s="78">
        <v>391448</v>
      </c>
      <c r="EB105" s="78">
        <v>13163</v>
      </c>
      <c r="EC105" s="78">
        <v>963</v>
      </c>
      <c r="ED105" s="78">
        <v>25</v>
      </c>
      <c r="EE105" s="79"/>
      <c r="EF105" s="78">
        <v>390</v>
      </c>
      <c r="EG105" s="78">
        <v>2919</v>
      </c>
      <c r="EH105" s="78">
        <v>0</v>
      </c>
      <c r="EI105" s="94">
        <f t="shared" si="25"/>
        <v>1310623</v>
      </c>
      <c r="EJ105" s="78">
        <v>0</v>
      </c>
      <c r="EK105" s="78">
        <v>0</v>
      </c>
      <c r="EL105" s="78">
        <v>8098198</v>
      </c>
      <c r="EM105" s="78">
        <v>0</v>
      </c>
      <c r="EN105" s="78">
        <v>0</v>
      </c>
      <c r="EO105" s="78">
        <v>0</v>
      </c>
      <c r="EP105" s="78">
        <v>0</v>
      </c>
      <c r="EQ105" s="78">
        <v>0</v>
      </c>
      <c r="ER105" s="78">
        <v>0</v>
      </c>
      <c r="ES105" s="79"/>
      <c r="ET105" s="100">
        <f>SUM(EJ105:EO105)</f>
        <v>8098198</v>
      </c>
      <c r="EU105" s="100">
        <f>EI105+ET105</f>
        <v>9408821</v>
      </c>
      <c r="EV105" s="101">
        <v>0</v>
      </c>
      <c r="EW105" s="78">
        <v>0</v>
      </c>
      <c r="EX105" s="78">
        <v>0</v>
      </c>
      <c r="EY105" s="78">
        <v>0</v>
      </c>
      <c r="EZ105" s="78">
        <v>0</v>
      </c>
      <c r="FA105" s="78">
        <v>0</v>
      </c>
      <c r="FB105" s="78">
        <v>0</v>
      </c>
      <c r="FC105" s="78">
        <v>0</v>
      </c>
      <c r="FD105" s="78">
        <v>0</v>
      </c>
      <c r="FE105" s="78">
        <v>0</v>
      </c>
      <c r="FF105" s="100">
        <f t="shared" si="26"/>
        <v>9408821</v>
      </c>
      <c r="FG105" s="100">
        <f t="shared" si="27"/>
        <v>9408821</v>
      </c>
    </row>
    <row r="106" spans="1:163" ht="20.25" customHeight="1">
      <c r="A106" s="95" t="s">
        <v>178</v>
      </c>
      <c r="B106" s="96">
        <v>88</v>
      </c>
      <c r="C106" s="102"/>
      <c r="D106" s="78">
        <v>0</v>
      </c>
      <c r="E106" s="78">
        <v>0</v>
      </c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Z106" s="78">
        <v>0</v>
      </c>
      <c r="AA106" s="78">
        <v>0</v>
      </c>
      <c r="AB106" s="78">
        <v>0</v>
      </c>
      <c r="AC106" s="78">
        <v>0</v>
      </c>
      <c r="AD106" s="78">
        <v>0</v>
      </c>
      <c r="AF106" s="78">
        <v>0</v>
      </c>
      <c r="AG106" s="78">
        <v>0</v>
      </c>
      <c r="AI106" s="78">
        <v>0</v>
      </c>
      <c r="AJ106" s="78">
        <v>0</v>
      </c>
      <c r="AK106" s="78">
        <v>0</v>
      </c>
      <c r="AL106" s="78">
        <v>0</v>
      </c>
      <c r="AM106" s="78">
        <v>0</v>
      </c>
      <c r="AN106" s="113"/>
      <c r="AO106" s="78">
        <v>0</v>
      </c>
      <c r="AP106" s="113"/>
      <c r="AQ106" s="78">
        <v>0</v>
      </c>
      <c r="AR106" s="78">
        <v>0</v>
      </c>
      <c r="AS106" s="79"/>
      <c r="AT106" s="78">
        <v>0</v>
      </c>
      <c r="AU106" s="78">
        <v>0</v>
      </c>
      <c r="AW106" s="78">
        <v>0</v>
      </c>
      <c r="AX106" s="78">
        <v>0</v>
      </c>
      <c r="AY106" s="78">
        <v>0</v>
      </c>
      <c r="AZ106" s="78">
        <v>0</v>
      </c>
      <c r="BA106" s="78">
        <v>0</v>
      </c>
      <c r="BB106" s="78">
        <v>0</v>
      </c>
      <c r="BC106" s="78">
        <v>0</v>
      </c>
      <c r="BD106" s="78">
        <v>0</v>
      </c>
      <c r="BE106" s="78">
        <v>0</v>
      </c>
      <c r="BF106" s="78">
        <v>0</v>
      </c>
      <c r="BG106" s="78">
        <v>0</v>
      </c>
      <c r="BH106" s="78">
        <v>0</v>
      </c>
      <c r="BI106" s="78">
        <v>0</v>
      </c>
      <c r="BJ106" s="78">
        <v>0</v>
      </c>
      <c r="BK106" s="78">
        <v>0</v>
      </c>
      <c r="BL106" s="78">
        <v>0</v>
      </c>
      <c r="BM106" s="78">
        <v>0</v>
      </c>
      <c r="BN106" s="78">
        <v>0</v>
      </c>
      <c r="BO106" s="78">
        <v>0</v>
      </c>
      <c r="BP106" s="78">
        <v>0</v>
      </c>
      <c r="BQ106" s="78">
        <v>0</v>
      </c>
      <c r="BR106" s="78">
        <v>0</v>
      </c>
      <c r="BS106" s="78">
        <v>0</v>
      </c>
      <c r="BT106" s="78">
        <v>0</v>
      </c>
      <c r="BU106" s="78">
        <v>0</v>
      </c>
      <c r="BV106" s="78">
        <v>0</v>
      </c>
      <c r="BW106" s="78">
        <v>0</v>
      </c>
      <c r="BX106" s="78">
        <v>0</v>
      </c>
      <c r="BY106" s="78">
        <v>0</v>
      </c>
      <c r="BZ106" s="78">
        <v>0</v>
      </c>
      <c r="CA106" s="78">
        <v>0</v>
      </c>
      <c r="CB106" s="78">
        <v>0</v>
      </c>
      <c r="CC106" s="78">
        <v>0</v>
      </c>
      <c r="CD106" s="78">
        <v>0</v>
      </c>
      <c r="CE106" s="78">
        <v>0</v>
      </c>
      <c r="CF106" s="78">
        <v>0</v>
      </c>
      <c r="CG106" s="78">
        <v>0</v>
      </c>
      <c r="CH106" s="78">
        <v>0</v>
      </c>
      <c r="CI106" s="78">
        <v>0</v>
      </c>
      <c r="CJ106" s="78">
        <v>0</v>
      </c>
      <c r="CK106" s="78">
        <v>0</v>
      </c>
      <c r="CL106" s="78">
        <v>0</v>
      </c>
      <c r="CM106" s="78">
        <v>0</v>
      </c>
      <c r="CN106" s="78">
        <v>0</v>
      </c>
      <c r="CO106" s="78">
        <v>0</v>
      </c>
      <c r="CP106" s="78">
        <v>0</v>
      </c>
      <c r="CQ106" s="78">
        <v>0</v>
      </c>
      <c r="CS106" s="78">
        <v>0</v>
      </c>
      <c r="CT106" s="79"/>
      <c r="CU106" s="78">
        <v>0</v>
      </c>
      <c r="CW106" s="78">
        <v>0</v>
      </c>
      <c r="CX106" s="78">
        <v>0</v>
      </c>
      <c r="CY106" s="78">
        <v>0</v>
      </c>
      <c r="CZ106" s="78">
        <v>0</v>
      </c>
      <c r="DA106" s="78">
        <v>0</v>
      </c>
      <c r="DC106" s="78">
        <v>0</v>
      </c>
      <c r="DD106" s="78">
        <v>0</v>
      </c>
      <c r="DE106" s="79"/>
      <c r="DF106" s="78">
        <v>0</v>
      </c>
      <c r="DG106" s="79"/>
      <c r="DH106" s="78">
        <v>0</v>
      </c>
      <c r="DJ106" s="78">
        <v>0</v>
      </c>
      <c r="DK106" s="78">
        <v>0</v>
      </c>
      <c r="DL106" s="78">
        <v>0</v>
      </c>
      <c r="DM106" s="78">
        <v>0</v>
      </c>
      <c r="DN106" s="79"/>
      <c r="DO106" s="78">
        <v>0</v>
      </c>
      <c r="DQ106" s="78">
        <v>0</v>
      </c>
      <c r="DR106" s="79"/>
      <c r="DS106" s="78">
        <v>0</v>
      </c>
      <c r="DT106" s="79"/>
      <c r="DU106" s="78">
        <v>0</v>
      </c>
      <c r="DV106" s="79"/>
      <c r="DW106" s="78">
        <v>0</v>
      </c>
      <c r="DX106" s="79"/>
      <c r="DY106" s="78">
        <v>0</v>
      </c>
      <c r="EA106" s="78">
        <v>0</v>
      </c>
      <c r="EB106" s="78">
        <v>0</v>
      </c>
      <c r="EC106" s="78">
        <v>0</v>
      </c>
      <c r="ED106" s="78">
        <v>0</v>
      </c>
      <c r="EE106" s="79"/>
      <c r="EF106" s="78">
        <v>0</v>
      </c>
      <c r="EG106" s="78">
        <v>0</v>
      </c>
      <c r="EH106" s="78">
        <v>0</v>
      </c>
      <c r="EI106" s="94">
        <f t="shared" si="25"/>
        <v>0</v>
      </c>
      <c r="EJ106" s="78">
        <v>0</v>
      </c>
      <c r="EK106" s="78">
        <v>0</v>
      </c>
      <c r="EL106" s="78">
        <v>160649</v>
      </c>
      <c r="EM106" s="78">
        <v>0</v>
      </c>
      <c r="EN106" s="78">
        <v>0</v>
      </c>
      <c r="EO106" s="78">
        <v>0</v>
      </c>
      <c r="EP106" s="78">
        <v>0</v>
      </c>
      <c r="EQ106" s="78">
        <v>0</v>
      </c>
      <c r="ER106" s="78">
        <v>0</v>
      </c>
      <c r="ES106" s="79"/>
      <c r="ET106" s="100">
        <f>SUM(EJ106:EO106)</f>
        <v>160649</v>
      </c>
      <c r="EU106" s="100">
        <f>EI106+ET106</f>
        <v>160649</v>
      </c>
      <c r="EV106" s="101">
        <v>0</v>
      </c>
      <c r="EW106" s="78">
        <v>0</v>
      </c>
      <c r="EX106" s="78">
        <v>0</v>
      </c>
      <c r="EY106" s="78">
        <v>0</v>
      </c>
      <c r="EZ106" s="78">
        <v>0</v>
      </c>
      <c r="FA106" s="78">
        <v>0</v>
      </c>
      <c r="FB106" s="78">
        <v>0</v>
      </c>
      <c r="FC106" s="78">
        <v>0</v>
      </c>
      <c r="FD106" s="78">
        <v>0</v>
      </c>
      <c r="FE106" s="78">
        <v>0</v>
      </c>
      <c r="FF106" s="100">
        <f t="shared" si="26"/>
        <v>160649</v>
      </c>
      <c r="FG106" s="100">
        <f t="shared" si="27"/>
        <v>160649</v>
      </c>
    </row>
    <row r="107" spans="1:163" ht="20.25" customHeight="1">
      <c r="A107" s="95" t="s">
        <v>179</v>
      </c>
      <c r="B107" s="96">
        <v>89</v>
      </c>
      <c r="C107" s="102"/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O107" s="78">
        <v>3</v>
      </c>
      <c r="P107" s="78">
        <v>22</v>
      </c>
      <c r="Q107" s="78">
        <v>167</v>
      </c>
      <c r="R107" s="78">
        <v>207</v>
      </c>
      <c r="S107" s="78">
        <v>0</v>
      </c>
      <c r="T107" s="78">
        <v>0</v>
      </c>
      <c r="U107" s="78">
        <v>0</v>
      </c>
      <c r="V107" s="78">
        <v>0</v>
      </c>
      <c r="W107" s="78">
        <v>13</v>
      </c>
      <c r="X107" s="78">
        <v>0</v>
      </c>
      <c r="Z107" s="78">
        <v>0</v>
      </c>
      <c r="AA107" s="78">
        <v>0</v>
      </c>
      <c r="AB107" s="78">
        <v>0</v>
      </c>
      <c r="AC107" s="78">
        <v>0</v>
      </c>
      <c r="AD107" s="78">
        <v>0</v>
      </c>
      <c r="AF107" s="78">
        <v>484</v>
      </c>
      <c r="AG107" s="78">
        <v>845</v>
      </c>
      <c r="AI107" s="78">
        <v>0</v>
      </c>
      <c r="AJ107" s="78">
        <v>0</v>
      </c>
      <c r="AK107" s="78">
        <v>0</v>
      </c>
      <c r="AL107" s="78">
        <v>0</v>
      </c>
      <c r="AM107" s="78">
        <v>0</v>
      </c>
      <c r="AN107" s="113"/>
      <c r="AO107" s="78">
        <v>126</v>
      </c>
      <c r="AP107" s="113"/>
      <c r="AQ107" s="78">
        <v>240313</v>
      </c>
      <c r="AR107" s="78">
        <v>0</v>
      </c>
      <c r="AS107" s="79"/>
      <c r="AT107" s="78">
        <v>0</v>
      </c>
      <c r="AU107" s="78">
        <v>4978</v>
      </c>
      <c r="AW107" s="78">
        <v>0</v>
      </c>
      <c r="AX107" s="78">
        <v>0</v>
      </c>
      <c r="AY107" s="78">
        <v>0</v>
      </c>
      <c r="AZ107" s="78">
        <v>0</v>
      </c>
      <c r="BA107" s="78">
        <v>0</v>
      </c>
      <c r="BB107" s="78">
        <v>0</v>
      </c>
      <c r="BC107" s="78">
        <v>0</v>
      </c>
      <c r="BD107" s="78">
        <v>0</v>
      </c>
      <c r="BE107" s="78">
        <v>0</v>
      </c>
      <c r="BF107" s="78">
        <v>0</v>
      </c>
      <c r="BG107" s="78">
        <v>0</v>
      </c>
      <c r="BH107" s="78">
        <v>0</v>
      </c>
      <c r="BI107" s="78">
        <v>0</v>
      </c>
      <c r="BJ107" s="78">
        <v>0</v>
      </c>
      <c r="BK107" s="78">
        <v>0</v>
      </c>
      <c r="BL107" s="78">
        <v>0</v>
      </c>
      <c r="BM107" s="78">
        <v>0</v>
      </c>
      <c r="BN107" s="78">
        <v>0</v>
      </c>
      <c r="BO107" s="78">
        <v>0</v>
      </c>
      <c r="BP107" s="78">
        <v>0</v>
      </c>
      <c r="BQ107" s="78">
        <v>0</v>
      </c>
      <c r="BR107" s="78">
        <v>0</v>
      </c>
      <c r="BS107" s="78">
        <v>0</v>
      </c>
      <c r="BT107" s="78">
        <v>0</v>
      </c>
      <c r="BU107" s="78">
        <v>0</v>
      </c>
      <c r="BV107" s="78">
        <v>0</v>
      </c>
      <c r="BW107" s="78">
        <v>0</v>
      </c>
      <c r="BX107" s="78">
        <v>0</v>
      </c>
      <c r="BY107" s="78">
        <v>0</v>
      </c>
      <c r="BZ107" s="78">
        <v>0</v>
      </c>
      <c r="CA107" s="78">
        <v>0</v>
      </c>
      <c r="CB107" s="78">
        <v>0</v>
      </c>
      <c r="CC107" s="78">
        <v>0</v>
      </c>
      <c r="CD107" s="78">
        <v>0</v>
      </c>
      <c r="CE107" s="78">
        <v>0</v>
      </c>
      <c r="CF107" s="78">
        <v>0</v>
      </c>
      <c r="CG107" s="78">
        <v>0</v>
      </c>
      <c r="CH107" s="78">
        <v>0</v>
      </c>
      <c r="CI107" s="78">
        <v>0</v>
      </c>
      <c r="CJ107" s="78">
        <v>0</v>
      </c>
      <c r="CK107" s="78">
        <v>0</v>
      </c>
      <c r="CL107" s="78">
        <v>0</v>
      </c>
      <c r="CM107" s="78">
        <v>0</v>
      </c>
      <c r="CN107" s="78">
        <v>0</v>
      </c>
      <c r="CO107" s="78">
        <v>0</v>
      </c>
      <c r="CP107" s="78">
        <v>0</v>
      </c>
      <c r="CQ107" s="78">
        <v>0</v>
      </c>
      <c r="CS107" s="78">
        <v>0</v>
      </c>
      <c r="CT107" s="79"/>
      <c r="CU107" s="78">
        <v>0</v>
      </c>
      <c r="CW107" s="78">
        <v>0</v>
      </c>
      <c r="CX107" s="78">
        <v>0</v>
      </c>
      <c r="CY107" s="78">
        <v>0</v>
      </c>
      <c r="CZ107" s="78">
        <v>0</v>
      </c>
      <c r="DA107" s="78">
        <v>0</v>
      </c>
      <c r="DC107" s="78">
        <v>0</v>
      </c>
      <c r="DD107" s="78">
        <v>0</v>
      </c>
      <c r="DE107" s="79"/>
      <c r="DF107" s="78">
        <v>0</v>
      </c>
      <c r="DG107" s="79"/>
      <c r="DH107" s="78">
        <v>16</v>
      </c>
      <c r="DJ107" s="78">
        <v>2057</v>
      </c>
      <c r="DK107" s="78">
        <v>247</v>
      </c>
      <c r="DL107" s="78">
        <v>0</v>
      </c>
      <c r="DM107" s="78">
        <v>19039</v>
      </c>
      <c r="DN107" s="79"/>
      <c r="DO107" s="78">
        <v>3593</v>
      </c>
      <c r="DQ107" s="78">
        <v>0</v>
      </c>
      <c r="DR107" s="79"/>
      <c r="DS107" s="78">
        <v>0</v>
      </c>
      <c r="DT107" s="79"/>
      <c r="DU107" s="78">
        <v>0</v>
      </c>
      <c r="DV107" s="79"/>
      <c r="DW107" s="78">
        <v>0</v>
      </c>
      <c r="DX107" s="79"/>
      <c r="DY107" s="78">
        <v>0</v>
      </c>
      <c r="EA107" s="78">
        <v>22353</v>
      </c>
      <c r="EB107" s="78">
        <v>0</v>
      </c>
      <c r="EC107" s="78">
        <v>0</v>
      </c>
      <c r="ED107" s="78">
        <v>0</v>
      </c>
      <c r="EE107" s="79"/>
      <c r="EF107" s="78">
        <v>0</v>
      </c>
      <c r="EG107" s="78">
        <v>0</v>
      </c>
      <c r="EH107" s="78">
        <v>0</v>
      </c>
      <c r="EI107" s="94">
        <f t="shared" si="25"/>
        <v>294463</v>
      </c>
      <c r="EJ107" s="78">
        <v>0</v>
      </c>
      <c r="EK107" s="78">
        <v>0</v>
      </c>
      <c r="EL107" s="78">
        <v>5843556</v>
      </c>
      <c r="EM107" s="78">
        <v>0</v>
      </c>
      <c r="EN107" s="78">
        <v>0</v>
      </c>
      <c r="EO107" s="78">
        <v>0</v>
      </c>
      <c r="EP107" s="78">
        <v>0</v>
      </c>
      <c r="EQ107" s="78">
        <v>0</v>
      </c>
      <c r="ER107" s="78">
        <v>0</v>
      </c>
      <c r="ES107" s="79"/>
      <c r="ET107" s="100">
        <f>SUM(EJ107:EO107)</f>
        <v>5843556</v>
      </c>
      <c r="EU107" s="100">
        <f>EI107+ET107</f>
        <v>6138019</v>
      </c>
      <c r="EV107" s="101">
        <v>0</v>
      </c>
      <c r="EW107" s="78">
        <v>0</v>
      </c>
      <c r="EX107" s="78">
        <v>0</v>
      </c>
      <c r="EY107" s="78">
        <v>0</v>
      </c>
      <c r="EZ107" s="78">
        <v>0</v>
      </c>
      <c r="FA107" s="78">
        <v>0</v>
      </c>
      <c r="FB107" s="78">
        <v>0</v>
      </c>
      <c r="FC107" s="78">
        <v>0</v>
      </c>
      <c r="FD107" s="78">
        <v>0</v>
      </c>
      <c r="FE107" s="78">
        <v>0</v>
      </c>
      <c r="FF107" s="100">
        <f t="shared" si="26"/>
        <v>6138019</v>
      </c>
      <c r="FG107" s="100">
        <f t="shared" si="27"/>
        <v>6138019</v>
      </c>
    </row>
    <row r="108" spans="1:163" ht="20.25" customHeight="1">
      <c r="A108" s="95" t="s">
        <v>180</v>
      </c>
      <c r="B108" s="96">
        <v>90</v>
      </c>
      <c r="C108" s="102"/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Z108" s="78">
        <v>0</v>
      </c>
      <c r="AA108" s="78">
        <v>0</v>
      </c>
      <c r="AB108" s="78">
        <v>0</v>
      </c>
      <c r="AC108" s="78">
        <v>0</v>
      </c>
      <c r="AD108" s="78">
        <v>0</v>
      </c>
      <c r="AF108" s="78">
        <v>0</v>
      </c>
      <c r="AG108" s="78">
        <v>0</v>
      </c>
      <c r="AI108" s="78">
        <v>0</v>
      </c>
      <c r="AJ108" s="78">
        <v>0</v>
      </c>
      <c r="AK108" s="78">
        <v>0</v>
      </c>
      <c r="AL108" s="78">
        <v>0</v>
      </c>
      <c r="AM108" s="78">
        <v>0</v>
      </c>
      <c r="AN108" s="113"/>
      <c r="AO108" s="78">
        <v>1</v>
      </c>
      <c r="AP108" s="113"/>
      <c r="AQ108" s="78">
        <v>0</v>
      </c>
      <c r="AR108" s="78">
        <v>0</v>
      </c>
      <c r="AS108" s="79"/>
      <c r="AT108" s="78">
        <v>0</v>
      </c>
      <c r="AU108" s="78">
        <v>0</v>
      </c>
      <c r="AW108" s="78">
        <v>0</v>
      </c>
      <c r="AX108" s="78">
        <v>0</v>
      </c>
      <c r="AY108" s="78">
        <v>0</v>
      </c>
      <c r="AZ108" s="78">
        <v>0</v>
      </c>
      <c r="BA108" s="78">
        <v>0</v>
      </c>
      <c r="BB108" s="78">
        <v>0</v>
      </c>
      <c r="BC108" s="78">
        <v>0</v>
      </c>
      <c r="BD108" s="78">
        <v>0</v>
      </c>
      <c r="BE108" s="78">
        <v>0</v>
      </c>
      <c r="BF108" s="78">
        <v>0</v>
      </c>
      <c r="BG108" s="78">
        <v>0</v>
      </c>
      <c r="BH108" s="78">
        <v>0</v>
      </c>
      <c r="BI108" s="78">
        <v>0</v>
      </c>
      <c r="BJ108" s="78">
        <v>0</v>
      </c>
      <c r="BK108" s="78">
        <v>0</v>
      </c>
      <c r="BL108" s="78">
        <v>0</v>
      </c>
      <c r="BM108" s="78">
        <v>0</v>
      </c>
      <c r="BN108" s="78">
        <v>0</v>
      </c>
      <c r="BO108" s="78">
        <v>0</v>
      </c>
      <c r="BP108" s="78">
        <v>0</v>
      </c>
      <c r="BQ108" s="78">
        <v>0</v>
      </c>
      <c r="BR108" s="78">
        <v>1</v>
      </c>
      <c r="BS108" s="78">
        <v>0</v>
      </c>
      <c r="BT108" s="78">
        <v>0</v>
      </c>
      <c r="BU108" s="78">
        <v>0</v>
      </c>
      <c r="BV108" s="78">
        <v>14</v>
      </c>
      <c r="BW108" s="78">
        <v>0</v>
      </c>
      <c r="BX108" s="78">
        <v>0</v>
      </c>
      <c r="BY108" s="78">
        <v>0</v>
      </c>
      <c r="BZ108" s="78">
        <v>0</v>
      </c>
      <c r="CA108" s="78">
        <v>0</v>
      </c>
      <c r="CB108" s="78">
        <v>0</v>
      </c>
      <c r="CC108" s="78">
        <v>0</v>
      </c>
      <c r="CD108" s="78">
        <v>0</v>
      </c>
      <c r="CE108" s="78">
        <v>0</v>
      </c>
      <c r="CF108" s="78">
        <v>0</v>
      </c>
      <c r="CG108" s="78">
        <v>0</v>
      </c>
      <c r="CH108" s="78">
        <v>0</v>
      </c>
      <c r="CI108" s="78">
        <v>0</v>
      </c>
      <c r="CJ108" s="78">
        <v>0</v>
      </c>
      <c r="CK108" s="78">
        <v>0</v>
      </c>
      <c r="CL108" s="78">
        <v>0</v>
      </c>
      <c r="CM108" s="78">
        <v>0</v>
      </c>
      <c r="CN108" s="78">
        <v>0</v>
      </c>
      <c r="CO108" s="78">
        <v>0</v>
      </c>
      <c r="CP108" s="78">
        <v>0</v>
      </c>
      <c r="CQ108" s="78">
        <v>0</v>
      </c>
      <c r="CS108" s="78">
        <v>846</v>
      </c>
      <c r="CT108" s="79"/>
      <c r="CU108" s="78">
        <v>765</v>
      </c>
      <c r="CW108" s="78">
        <v>0</v>
      </c>
      <c r="CX108" s="78">
        <v>0</v>
      </c>
      <c r="CY108" s="78">
        <v>0</v>
      </c>
      <c r="CZ108" s="78">
        <v>0</v>
      </c>
      <c r="DA108" s="78">
        <v>0</v>
      </c>
      <c r="DC108" s="78">
        <v>0</v>
      </c>
      <c r="DD108" s="78">
        <v>0</v>
      </c>
      <c r="DE108" s="79"/>
      <c r="DF108" s="78">
        <v>0</v>
      </c>
      <c r="DG108" s="79"/>
      <c r="DH108" s="78">
        <v>0</v>
      </c>
      <c r="DJ108" s="78">
        <v>0</v>
      </c>
      <c r="DK108" s="78">
        <v>0</v>
      </c>
      <c r="DL108" s="78">
        <v>0</v>
      </c>
      <c r="DM108" s="78">
        <v>126</v>
      </c>
      <c r="DN108" s="79"/>
      <c r="DO108" s="78">
        <v>312</v>
      </c>
      <c r="DQ108" s="78">
        <v>0</v>
      </c>
      <c r="DR108" s="79"/>
      <c r="DS108" s="78">
        <v>0</v>
      </c>
      <c r="DT108" s="79"/>
      <c r="DU108" s="78">
        <v>0</v>
      </c>
      <c r="DV108" s="79"/>
      <c r="DW108" s="78">
        <v>0</v>
      </c>
      <c r="DX108" s="79"/>
      <c r="DY108" s="78">
        <v>0</v>
      </c>
      <c r="EA108" s="78">
        <v>420</v>
      </c>
      <c r="EB108" s="78">
        <v>0</v>
      </c>
      <c r="EC108" s="78">
        <v>0</v>
      </c>
      <c r="ED108" s="78">
        <v>0</v>
      </c>
      <c r="EE108" s="79"/>
      <c r="EF108" s="78">
        <v>7</v>
      </c>
      <c r="EG108" s="78">
        <v>0</v>
      </c>
      <c r="EH108" s="78">
        <v>0</v>
      </c>
      <c r="EI108" s="94">
        <f t="shared" si="25"/>
        <v>2492</v>
      </c>
      <c r="EJ108" s="78">
        <v>0</v>
      </c>
      <c r="EK108" s="78">
        <v>0</v>
      </c>
      <c r="EL108" s="78">
        <v>314629</v>
      </c>
      <c r="EM108" s="78">
        <v>0</v>
      </c>
      <c r="EN108" s="78">
        <v>0</v>
      </c>
      <c r="EO108" s="78">
        <v>0</v>
      </c>
      <c r="EP108" s="78">
        <v>0</v>
      </c>
      <c r="EQ108" s="78">
        <v>0</v>
      </c>
      <c r="ER108" s="78">
        <v>0</v>
      </c>
      <c r="ES108" s="79"/>
      <c r="ET108" s="100">
        <f>SUM(EJ108:EO108)</f>
        <v>314629</v>
      </c>
      <c r="EU108" s="100">
        <f>EI108+ET108</f>
        <v>317121</v>
      </c>
      <c r="EV108" s="101">
        <v>0</v>
      </c>
      <c r="EW108" s="78">
        <v>0</v>
      </c>
      <c r="EX108" s="78">
        <v>0</v>
      </c>
      <c r="EY108" s="78">
        <v>0</v>
      </c>
      <c r="EZ108" s="78">
        <v>0</v>
      </c>
      <c r="FA108" s="78">
        <v>0</v>
      </c>
      <c r="FB108" s="78">
        <v>0</v>
      </c>
      <c r="FC108" s="78">
        <v>0</v>
      </c>
      <c r="FD108" s="78">
        <v>0</v>
      </c>
      <c r="FE108" s="78">
        <v>0</v>
      </c>
      <c r="FF108" s="100">
        <f t="shared" si="26"/>
        <v>317121</v>
      </c>
      <c r="FG108" s="100">
        <f t="shared" si="27"/>
        <v>317121</v>
      </c>
    </row>
    <row r="109" spans="1:163" ht="20.25" customHeight="1">
      <c r="A109" s="95" t="s">
        <v>181</v>
      </c>
      <c r="B109" s="96">
        <v>91</v>
      </c>
      <c r="C109" s="102"/>
      <c r="D109" s="78">
        <v>0</v>
      </c>
      <c r="E109" s="78">
        <v>0</v>
      </c>
      <c r="F109" s="78">
        <v>0</v>
      </c>
      <c r="G109" s="78">
        <v>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O109" s="78">
        <v>0</v>
      </c>
      <c r="P109" s="78">
        <v>0</v>
      </c>
      <c r="Q109" s="78">
        <v>0</v>
      </c>
      <c r="R109" s="78">
        <v>0</v>
      </c>
      <c r="S109" s="78">
        <v>0</v>
      </c>
      <c r="T109" s="78">
        <v>0</v>
      </c>
      <c r="U109" s="78">
        <v>0</v>
      </c>
      <c r="V109" s="78">
        <v>0</v>
      </c>
      <c r="W109" s="78">
        <v>0</v>
      </c>
      <c r="X109" s="78">
        <v>0</v>
      </c>
      <c r="Z109" s="78">
        <v>0</v>
      </c>
      <c r="AA109" s="78">
        <v>0</v>
      </c>
      <c r="AB109" s="78">
        <v>0</v>
      </c>
      <c r="AC109" s="78">
        <v>0</v>
      </c>
      <c r="AD109" s="78">
        <v>0</v>
      </c>
      <c r="AF109" s="78">
        <v>0</v>
      </c>
      <c r="AG109" s="78">
        <v>0</v>
      </c>
      <c r="AI109" s="78">
        <v>0</v>
      </c>
      <c r="AJ109" s="78">
        <v>0</v>
      </c>
      <c r="AK109" s="78">
        <v>0</v>
      </c>
      <c r="AL109" s="78">
        <v>0</v>
      </c>
      <c r="AM109" s="78">
        <v>0</v>
      </c>
      <c r="AN109" s="113"/>
      <c r="AO109" s="78">
        <v>86</v>
      </c>
      <c r="AP109" s="113"/>
      <c r="AQ109" s="78">
        <v>227534</v>
      </c>
      <c r="AR109" s="78">
        <v>0</v>
      </c>
      <c r="AS109" s="79"/>
      <c r="AT109" s="78">
        <v>343</v>
      </c>
      <c r="AU109" s="78">
        <v>256</v>
      </c>
      <c r="AW109" s="78">
        <v>0</v>
      </c>
      <c r="AX109" s="78">
        <v>0</v>
      </c>
      <c r="AY109" s="78">
        <v>0</v>
      </c>
      <c r="AZ109" s="78">
        <v>0</v>
      </c>
      <c r="BA109" s="78">
        <v>0</v>
      </c>
      <c r="BB109" s="78">
        <v>0</v>
      </c>
      <c r="BC109" s="78">
        <v>0</v>
      </c>
      <c r="BD109" s="78">
        <v>0</v>
      </c>
      <c r="BE109" s="78">
        <v>0</v>
      </c>
      <c r="BF109" s="78">
        <v>0</v>
      </c>
      <c r="BG109" s="78">
        <v>0</v>
      </c>
      <c r="BH109" s="78">
        <v>0</v>
      </c>
      <c r="BI109" s="78">
        <v>0</v>
      </c>
      <c r="BJ109" s="78">
        <v>0</v>
      </c>
      <c r="BK109" s="78">
        <v>0</v>
      </c>
      <c r="BL109" s="78">
        <v>0</v>
      </c>
      <c r="BM109" s="78">
        <v>0</v>
      </c>
      <c r="BN109" s="78">
        <v>1</v>
      </c>
      <c r="BO109" s="78">
        <v>0</v>
      </c>
      <c r="BP109" s="78">
        <v>0</v>
      </c>
      <c r="BQ109" s="78">
        <v>0</v>
      </c>
      <c r="BR109" s="78">
        <v>5</v>
      </c>
      <c r="BS109" s="78">
        <v>10</v>
      </c>
      <c r="BT109" s="78">
        <v>15</v>
      </c>
      <c r="BU109" s="78">
        <v>2</v>
      </c>
      <c r="BV109" s="78">
        <v>0</v>
      </c>
      <c r="BW109" s="78">
        <v>0</v>
      </c>
      <c r="BX109" s="78">
        <v>253</v>
      </c>
      <c r="BY109" s="78">
        <v>0</v>
      </c>
      <c r="BZ109" s="78">
        <v>2</v>
      </c>
      <c r="CA109" s="78">
        <v>0</v>
      </c>
      <c r="CB109" s="78">
        <v>16</v>
      </c>
      <c r="CC109" s="78">
        <v>0</v>
      </c>
      <c r="CD109" s="78">
        <v>0</v>
      </c>
      <c r="CE109" s="78">
        <v>2</v>
      </c>
      <c r="CF109" s="78">
        <v>11</v>
      </c>
      <c r="CG109" s="78">
        <v>2158</v>
      </c>
      <c r="CH109" s="78">
        <v>0</v>
      </c>
      <c r="CI109" s="78">
        <v>0</v>
      </c>
      <c r="CJ109" s="78">
        <v>0</v>
      </c>
      <c r="CK109" s="78">
        <v>0</v>
      </c>
      <c r="CL109" s="78">
        <v>0</v>
      </c>
      <c r="CM109" s="78">
        <v>0</v>
      </c>
      <c r="CN109" s="78">
        <v>0</v>
      </c>
      <c r="CO109" s="78">
        <v>0</v>
      </c>
      <c r="CP109" s="78">
        <v>0</v>
      </c>
      <c r="CQ109" s="78">
        <v>0</v>
      </c>
      <c r="CS109" s="78">
        <v>10246</v>
      </c>
      <c r="CT109" s="79"/>
      <c r="CU109" s="78">
        <v>218</v>
      </c>
      <c r="CW109" s="78">
        <v>0</v>
      </c>
      <c r="CX109" s="78">
        <v>0</v>
      </c>
      <c r="CY109" s="78">
        <v>0</v>
      </c>
      <c r="CZ109" s="78">
        <v>0</v>
      </c>
      <c r="DA109" s="78">
        <v>0</v>
      </c>
      <c r="DC109" s="78">
        <v>0</v>
      </c>
      <c r="DD109" s="78">
        <v>0</v>
      </c>
      <c r="DE109" s="79"/>
      <c r="DF109" s="78">
        <v>0</v>
      </c>
      <c r="DG109" s="79"/>
      <c r="DH109" s="78">
        <v>18</v>
      </c>
      <c r="DJ109" s="78">
        <v>0</v>
      </c>
      <c r="DK109" s="78">
        <v>0</v>
      </c>
      <c r="DL109" s="78">
        <v>0</v>
      </c>
      <c r="DM109" s="78">
        <v>161</v>
      </c>
      <c r="DN109" s="79"/>
      <c r="DO109" s="78">
        <v>69</v>
      </c>
      <c r="DQ109" s="78">
        <v>282</v>
      </c>
      <c r="DR109" s="79"/>
      <c r="DS109" s="78">
        <v>665</v>
      </c>
      <c r="DT109" s="79"/>
      <c r="DU109" s="78">
        <v>0</v>
      </c>
      <c r="DV109" s="79"/>
      <c r="DW109" s="78">
        <v>0</v>
      </c>
      <c r="DX109" s="79"/>
      <c r="DY109" s="78">
        <v>0</v>
      </c>
      <c r="EA109" s="78">
        <v>8342</v>
      </c>
      <c r="EB109" s="78">
        <v>0</v>
      </c>
      <c r="EC109" s="78">
        <v>0</v>
      </c>
      <c r="ED109" s="78">
        <v>4</v>
      </c>
      <c r="EE109" s="79"/>
      <c r="EF109" s="78">
        <v>24</v>
      </c>
      <c r="EG109" s="78">
        <v>0</v>
      </c>
      <c r="EH109" s="78">
        <v>0</v>
      </c>
      <c r="EI109" s="94">
        <f t="shared" si="25"/>
        <v>250723</v>
      </c>
      <c r="EJ109" s="78">
        <v>0</v>
      </c>
      <c r="EK109" s="78">
        <v>0</v>
      </c>
      <c r="EL109" s="78">
        <v>917187</v>
      </c>
      <c r="EM109" s="78">
        <v>0</v>
      </c>
      <c r="EN109" s="78">
        <v>0</v>
      </c>
      <c r="EO109" s="78">
        <v>0</v>
      </c>
      <c r="EP109" s="78">
        <v>0</v>
      </c>
      <c r="EQ109" s="78">
        <v>0</v>
      </c>
      <c r="ER109" s="78">
        <v>0</v>
      </c>
      <c r="ES109" s="79"/>
      <c r="ET109" s="100">
        <f>SUM(EJ109:EO109)</f>
        <v>917187</v>
      </c>
      <c r="EU109" s="100">
        <f>EI109+ET109</f>
        <v>1167910</v>
      </c>
      <c r="EV109" s="101">
        <v>0</v>
      </c>
      <c r="EW109" s="78">
        <v>0</v>
      </c>
      <c r="EX109" s="78">
        <v>0</v>
      </c>
      <c r="EY109" s="78">
        <v>0</v>
      </c>
      <c r="EZ109" s="78">
        <v>0</v>
      </c>
      <c r="FA109" s="78">
        <v>0</v>
      </c>
      <c r="FB109" s="78">
        <v>0</v>
      </c>
      <c r="FC109" s="78">
        <v>0</v>
      </c>
      <c r="FD109" s="78">
        <v>0</v>
      </c>
      <c r="FE109" s="78">
        <v>0</v>
      </c>
      <c r="FF109" s="100">
        <f t="shared" si="26"/>
        <v>1167910</v>
      </c>
      <c r="FG109" s="100">
        <f t="shared" si="27"/>
        <v>1167910</v>
      </c>
    </row>
    <row r="110" spans="1:163" s="74" customFormat="1" ht="20.25" customHeight="1">
      <c r="A110" s="114"/>
      <c r="B110" s="105">
        <v>13</v>
      </c>
      <c r="C110" s="97">
        <f>SUM(D111:M112)</f>
        <v>704629</v>
      </c>
      <c r="N110" s="92">
        <f>SUM(O111:X112)</f>
        <v>314350</v>
      </c>
      <c r="Y110" s="92">
        <f>SUM(Z111:AD112)</f>
        <v>36634</v>
      </c>
      <c r="AE110" s="92">
        <f>SUM(AF111:AG112)</f>
        <v>7428</v>
      </c>
      <c r="AH110" s="92">
        <f>SUM(AI111:AM112)</f>
        <v>333547</v>
      </c>
      <c r="AN110" s="110">
        <f>SUM(AO111:AO112)</f>
        <v>145</v>
      </c>
      <c r="AP110" s="110">
        <f>SUM(AQ111:AR112)</f>
        <v>105672</v>
      </c>
      <c r="AS110" s="92">
        <f>SUM(AT111:AU112)</f>
        <v>12544</v>
      </c>
      <c r="AV110" s="92">
        <f>SUM(AW111:CQ112)</f>
        <v>3276099</v>
      </c>
      <c r="CR110" s="92">
        <f>SUM(CS111:CS112)</f>
        <v>12313</v>
      </c>
      <c r="CT110" s="92">
        <f>SUM(CU111:CU112)</f>
        <v>5650</v>
      </c>
      <c r="CV110" s="92">
        <f>SUM(CW111:DA112)</f>
        <v>1537453</v>
      </c>
      <c r="DB110" s="92">
        <f>SUM(DC111:DD112)</f>
        <v>140163</v>
      </c>
      <c r="DE110" s="92">
        <f>SUM(DF111:DF112)</f>
        <v>275128</v>
      </c>
      <c r="DG110" s="92">
        <f>SUM(DH111:DH112)</f>
        <v>6480</v>
      </c>
      <c r="DI110" s="92">
        <f>SUM(DJ111:DM112)</f>
        <v>138152</v>
      </c>
      <c r="DN110" s="92">
        <f>SUM(DO111:DO112)</f>
        <v>19995</v>
      </c>
      <c r="DP110" s="92">
        <f>SUM(DQ111:DQ112)</f>
        <v>3489</v>
      </c>
      <c r="DR110" s="92">
        <f>SUM(DS111:DS112)</f>
        <v>9756</v>
      </c>
      <c r="DT110" s="92">
        <f>SUM(DU111:DU112)</f>
        <v>194</v>
      </c>
      <c r="DV110" s="92">
        <f>SUM(DW111:DW112)</f>
        <v>159</v>
      </c>
      <c r="DX110" s="79">
        <f>SUM(DY111:DY112)</f>
        <v>5074</v>
      </c>
      <c r="DZ110" s="92">
        <f>SUM(EA111:ED112)</f>
        <v>339426</v>
      </c>
      <c r="EE110" s="92">
        <f>SUM(EF111:EH112)</f>
        <v>4391</v>
      </c>
      <c r="EI110" s="94">
        <f t="shared" si="25"/>
        <v>7288871</v>
      </c>
      <c r="EJ110" s="107">
        <f t="shared" ref="EJ110:ES110" si="34">SUM(EJ111:EJ112)</f>
        <v>6933127</v>
      </c>
      <c r="EK110" s="107">
        <f t="shared" si="34"/>
        <v>0</v>
      </c>
      <c r="EL110" s="107">
        <f t="shared" si="34"/>
        <v>1011025</v>
      </c>
      <c r="EM110" s="107">
        <f t="shared" si="34"/>
        <v>0</v>
      </c>
      <c r="EN110" s="107">
        <f t="shared" si="34"/>
        <v>1667933</v>
      </c>
      <c r="EO110" s="107">
        <f t="shared" si="34"/>
        <v>1512643</v>
      </c>
      <c r="EP110" s="107">
        <f t="shared" si="34"/>
        <v>0</v>
      </c>
      <c r="EQ110" s="107">
        <f t="shared" si="34"/>
        <v>3180576</v>
      </c>
      <c r="ER110" s="107">
        <f t="shared" si="34"/>
        <v>0</v>
      </c>
      <c r="ES110" s="107">
        <f t="shared" si="34"/>
        <v>0</v>
      </c>
      <c r="ET110" s="107">
        <f>SUM(ET111:ET112)</f>
        <v>11124728</v>
      </c>
      <c r="EU110" s="107">
        <f t="shared" ref="EU110:FG110" si="35">SUM(EU111:EU112)</f>
        <v>18413599</v>
      </c>
      <c r="EV110" s="107">
        <f t="shared" si="35"/>
        <v>0</v>
      </c>
      <c r="EW110" s="107">
        <f t="shared" si="35"/>
        <v>0</v>
      </c>
      <c r="EX110" s="107">
        <f t="shared" si="35"/>
        <v>0</v>
      </c>
      <c r="EY110" s="107">
        <f t="shared" si="35"/>
        <v>0</v>
      </c>
      <c r="EZ110" s="107">
        <f t="shared" si="35"/>
        <v>0</v>
      </c>
      <c r="FA110" s="107">
        <f t="shared" si="35"/>
        <v>0</v>
      </c>
      <c r="FB110" s="107">
        <f t="shared" si="35"/>
        <v>0</v>
      </c>
      <c r="FC110" s="107">
        <f t="shared" si="35"/>
        <v>0</v>
      </c>
      <c r="FD110" s="107">
        <f t="shared" si="35"/>
        <v>0</v>
      </c>
      <c r="FE110" s="107">
        <f t="shared" si="35"/>
        <v>0</v>
      </c>
      <c r="FF110" s="107">
        <f t="shared" si="35"/>
        <v>18413599</v>
      </c>
      <c r="FG110" s="107">
        <f t="shared" si="35"/>
        <v>18413599</v>
      </c>
    </row>
    <row r="111" spans="1:163" ht="20.25" customHeight="1">
      <c r="A111" s="95" t="s">
        <v>182</v>
      </c>
      <c r="B111" s="96">
        <v>92</v>
      </c>
      <c r="C111" s="102"/>
      <c r="D111" s="78">
        <v>402235</v>
      </c>
      <c r="E111" s="78">
        <v>134590</v>
      </c>
      <c r="F111" s="78">
        <v>18013</v>
      </c>
      <c r="G111" s="78">
        <v>17328</v>
      </c>
      <c r="H111" s="78">
        <v>17065</v>
      </c>
      <c r="I111" s="78">
        <v>6045</v>
      </c>
      <c r="J111" s="78">
        <v>8814</v>
      </c>
      <c r="K111" s="78">
        <v>46476</v>
      </c>
      <c r="L111" s="78">
        <v>39678</v>
      </c>
      <c r="M111" s="78">
        <v>14042</v>
      </c>
      <c r="O111" s="78">
        <v>58</v>
      </c>
      <c r="P111" s="78">
        <v>556</v>
      </c>
      <c r="Q111" s="78">
        <v>8267</v>
      </c>
      <c r="R111" s="78">
        <v>17057</v>
      </c>
      <c r="S111" s="78">
        <v>25281</v>
      </c>
      <c r="T111" s="78">
        <v>1365</v>
      </c>
      <c r="U111" s="78">
        <v>247715</v>
      </c>
      <c r="V111" s="78">
        <v>987</v>
      </c>
      <c r="W111" s="78">
        <v>11823</v>
      </c>
      <c r="X111" s="78">
        <v>791</v>
      </c>
      <c r="Z111" s="78">
        <v>2521</v>
      </c>
      <c r="AA111" s="78">
        <v>3691</v>
      </c>
      <c r="AB111" s="78">
        <v>30280</v>
      </c>
      <c r="AC111" s="78">
        <v>47</v>
      </c>
      <c r="AD111" s="78">
        <v>76</v>
      </c>
      <c r="AF111" s="78">
        <v>666</v>
      </c>
      <c r="AG111" s="78">
        <v>5933</v>
      </c>
      <c r="AI111" s="78">
        <v>169796</v>
      </c>
      <c r="AJ111" s="78">
        <v>43198</v>
      </c>
      <c r="AK111" s="78">
        <v>64510</v>
      </c>
      <c r="AL111" s="78">
        <v>47256</v>
      </c>
      <c r="AM111" s="78">
        <v>8678</v>
      </c>
      <c r="AN111" s="113"/>
      <c r="AO111" s="78">
        <v>141</v>
      </c>
      <c r="AP111" s="113"/>
      <c r="AQ111" s="78">
        <v>105266</v>
      </c>
      <c r="AR111" s="78">
        <v>0</v>
      </c>
      <c r="AS111" s="79"/>
      <c r="AT111" s="78">
        <v>1581</v>
      </c>
      <c r="AU111" s="78">
        <v>10798</v>
      </c>
      <c r="AW111" s="78">
        <v>149603</v>
      </c>
      <c r="AX111" s="78">
        <v>2033</v>
      </c>
      <c r="AY111" s="78">
        <v>71</v>
      </c>
      <c r="AZ111" s="78">
        <v>608018</v>
      </c>
      <c r="BA111" s="78">
        <v>190259</v>
      </c>
      <c r="BB111" s="78">
        <v>852765</v>
      </c>
      <c r="BC111" s="78">
        <v>249342</v>
      </c>
      <c r="BD111" s="78">
        <v>40690</v>
      </c>
      <c r="BE111" s="78">
        <v>1345</v>
      </c>
      <c r="BF111" s="78">
        <v>8537</v>
      </c>
      <c r="BG111" s="78">
        <v>15302</v>
      </c>
      <c r="BH111" s="78">
        <v>76591</v>
      </c>
      <c r="BI111" s="78">
        <v>34749</v>
      </c>
      <c r="BJ111" s="78">
        <v>3360</v>
      </c>
      <c r="BK111" s="78">
        <v>893</v>
      </c>
      <c r="BL111" s="78">
        <v>22540</v>
      </c>
      <c r="BM111" s="78">
        <v>42</v>
      </c>
      <c r="BN111" s="78">
        <v>866</v>
      </c>
      <c r="BO111" s="78">
        <v>3789</v>
      </c>
      <c r="BP111" s="78">
        <v>1167</v>
      </c>
      <c r="BQ111" s="78">
        <v>12695</v>
      </c>
      <c r="BR111" s="78">
        <v>3625</v>
      </c>
      <c r="BS111" s="78">
        <v>4511</v>
      </c>
      <c r="BT111" s="78">
        <v>3802</v>
      </c>
      <c r="BU111" s="78">
        <v>315</v>
      </c>
      <c r="BV111" s="78">
        <v>69188</v>
      </c>
      <c r="BW111" s="78">
        <v>173476</v>
      </c>
      <c r="BX111" s="78">
        <v>56292</v>
      </c>
      <c r="BY111" s="78">
        <v>57950</v>
      </c>
      <c r="BZ111" s="78">
        <v>37546</v>
      </c>
      <c r="CA111" s="78">
        <v>638</v>
      </c>
      <c r="CB111" s="78">
        <v>1708</v>
      </c>
      <c r="CC111" s="78">
        <v>0</v>
      </c>
      <c r="CD111" s="78">
        <v>185536</v>
      </c>
      <c r="CE111" s="78">
        <v>10563</v>
      </c>
      <c r="CF111" s="78">
        <v>131</v>
      </c>
      <c r="CG111" s="78">
        <v>204573</v>
      </c>
      <c r="CH111" s="78">
        <v>74289</v>
      </c>
      <c r="CI111" s="78">
        <v>12913</v>
      </c>
      <c r="CJ111" s="78">
        <v>18050</v>
      </c>
      <c r="CK111" s="78">
        <v>19376</v>
      </c>
      <c r="CL111" s="78">
        <v>37855</v>
      </c>
      <c r="CM111" s="78">
        <v>166</v>
      </c>
      <c r="CN111" s="78">
        <v>20838</v>
      </c>
      <c r="CO111" s="78">
        <v>4</v>
      </c>
      <c r="CP111" s="78">
        <v>299</v>
      </c>
      <c r="CQ111" s="78">
        <v>7343</v>
      </c>
      <c r="CS111" s="78">
        <v>12111</v>
      </c>
      <c r="CT111" s="79"/>
      <c r="CU111" s="78">
        <v>5497</v>
      </c>
      <c r="CW111" s="78">
        <v>866349</v>
      </c>
      <c r="CX111" s="78">
        <v>7055</v>
      </c>
      <c r="CY111" s="78">
        <v>569991</v>
      </c>
      <c r="CZ111" s="78">
        <v>30000</v>
      </c>
      <c r="DA111" s="78">
        <v>64053</v>
      </c>
      <c r="DC111" s="78">
        <v>138980</v>
      </c>
      <c r="DD111" s="78">
        <v>739</v>
      </c>
      <c r="DE111" s="79"/>
      <c r="DF111" s="78">
        <v>275121</v>
      </c>
      <c r="DG111" s="79"/>
      <c r="DH111" s="78">
        <v>6479</v>
      </c>
      <c r="DJ111" s="78">
        <v>23437</v>
      </c>
      <c r="DK111" s="78">
        <v>16693</v>
      </c>
      <c r="DL111" s="78">
        <v>9025</v>
      </c>
      <c r="DM111" s="78">
        <v>1936</v>
      </c>
      <c r="DN111" s="79"/>
      <c r="DO111" s="78">
        <v>19745</v>
      </c>
      <c r="DQ111" s="78">
        <v>2501</v>
      </c>
      <c r="DR111" s="79"/>
      <c r="DS111" s="78">
        <v>9472</v>
      </c>
      <c r="DT111" s="79"/>
      <c r="DU111" s="78">
        <v>187</v>
      </c>
      <c r="DV111" s="79"/>
      <c r="DW111" s="78">
        <v>142</v>
      </c>
      <c r="DX111" s="79"/>
      <c r="DY111" s="78">
        <v>4954</v>
      </c>
      <c r="EA111" s="78">
        <v>325356</v>
      </c>
      <c r="EB111" s="78">
        <v>8709</v>
      </c>
      <c r="EC111" s="78">
        <v>4365</v>
      </c>
      <c r="ED111" s="78">
        <v>212</v>
      </c>
      <c r="EE111" s="79"/>
      <c r="EF111" s="78">
        <v>2357</v>
      </c>
      <c r="EG111" s="78">
        <v>2025</v>
      </c>
      <c r="EH111" s="78">
        <v>0</v>
      </c>
      <c r="EI111" s="94">
        <f t="shared" si="25"/>
        <v>7195759</v>
      </c>
      <c r="EJ111" s="78">
        <v>6813792</v>
      </c>
      <c r="EK111" s="78">
        <v>0</v>
      </c>
      <c r="EL111" s="78">
        <v>1011025</v>
      </c>
      <c r="EM111" s="78">
        <v>0</v>
      </c>
      <c r="EN111" s="78">
        <v>1667933</v>
      </c>
      <c r="EO111" s="78">
        <v>1512643</v>
      </c>
      <c r="EP111" s="78">
        <v>0</v>
      </c>
      <c r="EQ111" s="78">
        <v>3180576</v>
      </c>
      <c r="ER111" s="78">
        <v>0</v>
      </c>
      <c r="ES111" s="79"/>
      <c r="ET111" s="100">
        <f>SUM(EJ111:EP111)</f>
        <v>11005393</v>
      </c>
      <c r="EU111" s="100">
        <f>EI111+ET111</f>
        <v>18201152</v>
      </c>
      <c r="EV111" s="101">
        <v>0</v>
      </c>
      <c r="EW111" s="78">
        <v>0</v>
      </c>
      <c r="EX111" s="78">
        <v>0</v>
      </c>
      <c r="EY111" s="78">
        <v>0</v>
      </c>
      <c r="EZ111" s="78">
        <v>0</v>
      </c>
      <c r="FA111" s="78">
        <v>0</v>
      </c>
      <c r="FB111" s="78">
        <v>0</v>
      </c>
      <c r="FC111" s="78">
        <v>0</v>
      </c>
      <c r="FD111" s="78">
        <v>0</v>
      </c>
      <c r="FE111" s="78">
        <v>0</v>
      </c>
      <c r="FF111" s="100">
        <f t="shared" si="26"/>
        <v>18201152</v>
      </c>
      <c r="FG111" s="100">
        <f t="shared" si="27"/>
        <v>18201152</v>
      </c>
    </row>
    <row r="112" spans="1:163" ht="20.25" customHeight="1">
      <c r="A112" s="95" t="s">
        <v>183</v>
      </c>
      <c r="B112" s="96">
        <v>93</v>
      </c>
      <c r="C112" s="102"/>
      <c r="D112" s="78">
        <v>253</v>
      </c>
      <c r="E112" s="78">
        <v>31</v>
      </c>
      <c r="F112" s="78">
        <v>37</v>
      </c>
      <c r="G112" s="78">
        <v>7</v>
      </c>
      <c r="H112" s="78">
        <v>2</v>
      </c>
      <c r="I112" s="78">
        <v>0</v>
      </c>
      <c r="J112" s="78">
        <v>1</v>
      </c>
      <c r="K112" s="78">
        <v>2</v>
      </c>
      <c r="L112" s="78">
        <v>8</v>
      </c>
      <c r="M112" s="78">
        <v>2</v>
      </c>
      <c r="O112" s="78">
        <v>0</v>
      </c>
      <c r="P112" s="78">
        <v>1</v>
      </c>
      <c r="Q112" s="78">
        <v>64</v>
      </c>
      <c r="R112" s="78">
        <v>285</v>
      </c>
      <c r="S112" s="78">
        <v>0</v>
      </c>
      <c r="T112" s="78">
        <v>0</v>
      </c>
      <c r="U112" s="78">
        <v>92</v>
      </c>
      <c r="V112" s="78">
        <v>2</v>
      </c>
      <c r="W112" s="78">
        <v>6</v>
      </c>
      <c r="X112" s="78">
        <v>0</v>
      </c>
      <c r="Z112" s="78">
        <v>0</v>
      </c>
      <c r="AA112" s="78">
        <v>1</v>
      </c>
      <c r="AB112" s="78">
        <v>17</v>
      </c>
      <c r="AC112" s="78">
        <v>1</v>
      </c>
      <c r="AD112" s="78">
        <v>0</v>
      </c>
      <c r="AF112" s="78">
        <v>17</v>
      </c>
      <c r="AG112" s="78">
        <v>812</v>
      </c>
      <c r="AI112" s="78">
        <v>59</v>
      </c>
      <c r="AJ112" s="78">
        <v>1</v>
      </c>
      <c r="AK112" s="78">
        <v>0</v>
      </c>
      <c r="AL112" s="78">
        <v>1</v>
      </c>
      <c r="AM112" s="78">
        <v>48</v>
      </c>
      <c r="AN112" s="113"/>
      <c r="AO112" s="78">
        <v>4</v>
      </c>
      <c r="AP112" s="113"/>
      <c r="AQ112" s="78">
        <v>406</v>
      </c>
      <c r="AR112" s="78">
        <v>0</v>
      </c>
      <c r="AS112" s="79"/>
      <c r="AT112" s="78">
        <v>4</v>
      </c>
      <c r="AU112" s="78">
        <v>161</v>
      </c>
      <c r="AW112" s="78">
        <v>0</v>
      </c>
      <c r="AX112" s="78">
        <v>0</v>
      </c>
      <c r="AY112" s="78">
        <v>0</v>
      </c>
      <c r="AZ112" s="78">
        <v>5</v>
      </c>
      <c r="BA112" s="78">
        <v>25</v>
      </c>
      <c r="BB112" s="78">
        <v>6</v>
      </c>
      <c r="BC112" s="78">
        <v>0</v>
      </c>
      <c r="BD112" s="78">
        <v>0</v>
      </c>
      <c r="BE112" s="78">
        <v>0</v>
      </c>
      <c r="BF112" s="78">
        <v>8</v>
      </c>
      <c r="BG112" s="78">
        <v>4</v>
      </c>
      <c r="BH112" s="78">
        <v>4</v>
      </c>
      <c r="BI112" s="78">
        <v>0</v>
      </c>
      <c r="BJ112" s="78">
        <v>0</v>
      </c>
      <c r="BK112" s="78">
        <v>0</v>
      </c>
      <c r="BL112" s="78">
        <v>7</v>
      </c>
      <c r="BM112" s="78">
        <v>0</v>
      </c>
      <c r="BN112" s="78">
        <v>0</v>
      </c>
      <c r="BO112" s="78">
        <v>0</v>
      </c>
      <c r="BP112" s="78">
        <v>0</v>
      </c>
      <c r="BQ112" s="78">
        <v>2</v>
      </c>
      <c r="BR112" s="78">
        <v>0</v>
      </c>
      <c r="BS112" s="78">
        <v>0</v>
      </c>
      <c r="BT112" s="78">
        <v>0</v>
      </c>
      <c r="BU112" s="78">
        <v>0</v>
      </c>
      <c r="BV112" s="78">
        <v>23</v>
      </c>
      <c r="BW112" s="78">
        <v>0</v>
      </c>
      <c r="BX112" s="78">
        <v>8</v>
      </c>
      <c r="BY112" s="78">
        <v>3</v>
      </c>
      <c r="BZ112" s="78">
        <v>3</v>
      </c>
      <c r="CA112" s="78">
        <v>0</v>
      </c>
      <c r="CB112" s="78">
        <v>0</v>
      </c>
      <c r="CC112" s="78">
        <v>0</v>
      </c>
      <c r="CD112" s="78">
        <v>20</v>
      </c>
      <c r="CE112" s="78">
        <v>1</v>
      </c>
      <c r="CF112" s="78">
        <v>0</v>
      </c>
      <c r="CG112" s="78">
        <v>325</v>
      </c>
      <c r="CH112" s="78">
        <v>2</v>
      </c>
      <c r="CI112" s="78">
        <v>1</v>
      </c>
      <c r="CJ112" s="78">
        <v>2</v>
      </c>
      <c r="CK112" s="78">
        <v>1</v>
      </c>
      <c r="CL112" s="78">
        <v>1</v>
      </c>
      <c r="CM112" s="78">
        <v>0</v>
      </c>
      <c r="CN112" s="78">
        <v>1</v>
      </c>
      <c r="CO112" s="78">
        <v>0</v>
      </c>
      <c r="CP112" s="78">
        <v>0</v>
      </c>
      <c r="CQ112" s="78">
        <v>3</v>
      </c>
      <c r="CS112" s="78">
        <v>202</v>
      </c>
      <c r="CT112" s="79"/>
      <c r="CU112" s="78">
        <v>153</v>
      </c>
      <c r="CW112" s="78">
        <v>0</v>
      </c>
      <c r="CX112" s="78">
        <v>0</v>
      </c>
      <c r="CY112" s="78">
        <v>3</v>
      </c>
      <c r="CZ112" s="78">
        <v>0</v>
      </c>
      <c r="DA112" s="78">
        <v>2</v>
      </c>
      <c r="DC112" s="78">
        <v>444</v>
      </c>
      <c r="DD112" s="78">
        <v>0</v>
      </c>
      <c r="DE112" s="79"/>
      <c r="DF112" s="78">
        <v>7</v>
      </c>
      <c r="DG112" s="79"/>
      <c r="DH112" s="78">
        <v>1</v>
      </c>
      <c r="DJ112" s="78">
        <v>86956</v>
      </c>
      <c r="DK112" s="78">
        <v>32</v>
      </c>
      <c r="DL112" s="78">
        <v>22</v>
      </c>
      <c r="DM112" s="78">
        <v>51</v>
      </c>
      <c r="DN112" s="79"/>
      <c r="DO112" s="78">
        <v>250</v>
      </c>
      <c r="DQ112" s="78">
        <v>988</v>
      </c>
      <c r="DR112" s="79"/>
      <c r="DS112" s="78">
        <v>284</v>
      </c>
      <c r="DT112" s="79"/>
      <c r="DU112" s="78">
        <v>7</v>
      </c>
      <c r="DV112" s="79"/>
      <c r="DW112" s="78">
        <v>17</v>
      </c>
      <c r="DX112" s="79"/>
      <c r="DY112" s="78">
        <v>120</v>
      </c>
      <c r="EA112" s="78">
        <v>774</v>
      </c>
      <c r="EB112" s="78">
        <v>6</v>
      </c>
      <c r="EC112" s="78">
        <v>4</v>
      </c>
      <c r="ED112" s="78">
        <v>0</v>
      </c>
      <c r="EE112" s="79"/>
      <c r="EF112" s="78">
        <v>6</v>
      </c>
      <c r="EG112" s="78">
        <v>3</v>
      </c>
      <c r="EH112" s="78">
        <v>0</v>
      </c>
      <c r="EI112" s="94">
        <f t="shared" si="25"/>
        <v>93112</v>
      </c>
      <c r="EJ112" s="78">
        <v>119335</v>
      </c>
      <c r="EK112" s="78">
        <v>0</v>
      </c>
      <c r="EL112" s="78">
        <v>0</v>
      </c>
      <c r="EM112" s="78">
        <v>0</v>
      </c>
      <c r="EN112" s="78">
        <v>0</v>
      </c>
      <c r="EO112" s="78">
        <v>0</v>
      </c>
      <c r="EP112" s="78">
        <v>0</v>
      </c>
      <c r="EQ112" s="78">
        <v>0</v>
      </c>
      <c r="ER112" s="78">
        <v>0</v>
      </c>
      <c r="ES112" s="79"/>
      <c r="ET112" s="100">
        <f>SUM(EJ112:EP112)</f>
        <v>119335</v>
      </c>
      <c r="EU112" s="100">
        <f>EI112+ET112</f>
        <v>212447</v>
      </c>
      <c r="EV112" s="101">
        <v>0</v>
      </c>
      <c r="EW112" s="78">
        <v>0</v>
      </c>
      <c r="EX112" s="78">
        <v>0</v>
      </c>
      <c r="EY112" s="78">
        <v>0</v>
      </c>
      <c r="EZ112" s="78">
        <v>0</v>
      </c>
      <c r="FA112" s="78">
        <v>0</v>
      </c>
      <c r="FB112" s="78">
        <v>0</v>
      </c>
      <c r="FC112" s="78">
        <v>0</v>
      </c>
      <c r="FD112" s="78">
        <v>0</v>
      </c>
      <c r="FE112" s="78">
        <v>0</v>
      </c>
      <c r="FF112" s="100">
        <f t="shared" si="26"/>
        <v>212447</v>
      </c>
      <c r="FG112" s="100">
        <f t="shared" si="27"/>
        <v>212447</v>
      </c>
    </row>
    <row r="113" spans="1:163" s="74" customFormat="1" ht="20.25" customHeight="1">
      <c r="A113" s="104"/>
      <c r="B113" s="105">
        <v>14</v>
      </c>
      <c r="C113" s="97">
        <f>SUM(D114:M114)</f>
        <v>5080</v>
      </c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91">
        <f>SUM(O114:X114)</f>
        <v>2237</v>
      </c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92">
        <f>SUM(Z114:AD114)</f>
        <v>941</v>
      </c>
      <c r="Z113" s="79"/>
      <c r="AA113" s="79"/>
      <c r="AB113" s="79"/>
      <c r="AC113" s="79"/>
      <c r="AD113" s="79"/>
      <c r="AE113" s="92">
        <f>SUM(AF114:AG114)</f>
        <v>4632</v>
      </c>
      <c r="AF113" s="79"/>
      <c r="AG113" s="79"/>
      <c r="AH113" s="92">
        <f>SUM(AI114:AM114)</f>
        <v>40875</v>
      </c>
      <c r="AI113" s="79"/>
      <c r="AJ113" s="79"/>
      <c r="AK113" s="79"/>
      <c r="AL113" s="79"/>
      <c r="AM113" s="79"/>
      <c r="AN113" s="113">
        <v>11</v>
      </c>
      <c r="AO113" s="79"/>
      <c r="AP113" s="113">
        <v>11430</v>
      </c>
      <c r="AQ113" s="79"/>
      <c r="AR113" s="79"/>
      <c r="AS113" s="79">
        <f>SUM(AT114:AU114)</f>
        <v>10788</v>
      </c>
      <c r="AT113" s="79"/>
      <c r="AU113" s="79"/>
      <c r="AV113" s="92">
        <f>SUM(AW114:CQ114)</f>
        <v>124686</v>
      </c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92">
        <f>SUM(CS114)</f>
        <v>511</v>
      </c>
      <c r="CS113" s="79"/>
      <c r="CT113" s="79">
        <f>SUM(CU114)</f>
        <v>336</v>
      </c>
      <c r="CU113" s="79"/>
      <c r="CV113" s="92">
        <f>SUM(CW114:DA114)</f>
        <v>13392</v>
      </c>
      <c r="CW113" s="79"/>
      <c r="CX113" s="79"/>
      <c r="CY113" s="79"/>
      <c r="CZ113" s="79"/>
      <c r="DA113" s="79"/>
      <c r="DB113" s="92">
        <f>SUM(DC114:DD114)</f>
        <v>83034</v>
      </c>
      <c r="DC113" s="79"/>
      <c r="DD113" s="79"/>
      <c r="DE113" s="79">
        <f>SUM(DF114)</f>
        <v>304</v>
      </c>
      <c r="DF113" s="79"/>
      <c r="DG113" s="79">
        <f>SUM(DH114)</f>
        <v>90</v>
      </c>
      <c r="DH113" s="79"/>
      <c r="DI113" s="92">
        <f>SUM(DJ114:DM114)</f>
        <v>291949</v>
      </c>
      <c r="DJ113" s="79"/>
      <c r="DK113" s="79"/>
      <c r="DL113" s="79"/>
      <c r="DM113" s="79"/>
      <c r="DN113" s="79">
        <f>SUM(DO114)</f>
        <v>10446</v>
      </c>
      <c r="DO113" s="79"/>
      <c r="DP113" s="92">
        <f>SUM(DQ114)</f>
        <v>7393</v>
      </c>
      <c r="DQ113" s="79"/>
      <c r="DR113" s="79">
        <f>SUM(DS114)</f>
        <v>23759</v>
      </c>
      <c r="DS113" s="79"/>
      <c r="DT113" s="79">
        <f>SUM(DU114)</f>
        <v>188</v>
      </c>
      <c r="DU113" s="79"/>
      <c r="DV113" s="79">
        <f>SUM(DW114)</f>
        <v>352</v>
      </c>
      <c r="DW113" s="79"/>
      <c r="DX113" s="79">
        <f>SUM(DY114)</f>
        <v>4048</v>
      </c>
      <c r="DY113" s="79"/>
      <c r="DZ113" s="92">
        <f>SUM(EA114:ED114)</f>
        <v>358012</v>
      </c>
      <c r="EA113" s="79"/>
      <c r="EB113" s="79"/>
      <c r="EC113" s="79"/>
      <c r="ED113" s="79"/>
      <c r="EE113" s="79">
        <f>SUM(EF114:EH114)</f>
        <v>2607</v>
      </c>
      <c r="EF113" s="79"/>
      <c r="EG113" s="79"/>
      <c r="EH113" s="79"/>
      <c r="EI113" s="94">
        <f t="shared" si="25"/>
        <v>997101</v>
      </c>
      <c r="EJ113" s="111">
        <f t="shared" ref="EJ113:ES113" si="36">SUM(EJ114)</f>
        <v>2672844</v>
      </c>
      <c r="EK113" s="111">
        <f t="shared" si="36"/>
        <v>0</v>
      </c>
      <c r="EL113" s="111">
        <f t="shared" si="36"/>
        <v>0</v>
      </c>
      <c r="EM113" s="111">
        <f t="shared" si="36"/>
        <v>0</v>
      </c>
      <c r="EN113" s="111">
        <f t="shared" si="36"/>
        <v>0</v>
      </c>
      <c r="EO113" s="111">
        <f t="shared" si="36"/>
        <v>0</v>
      </c>
      <c r="EP113" s="111">
        <f t="shared" si="36"/>
        <v>39828</v>
      </c>
      <c r="EQ113" s="111">
        <f t="shared" si="36"/>
        <v>0</v>
      </c>
      <c r="ER113" s="111">
        <f t="shared" si="36"/>
        <v>39828</v>
      </c>
      <c r="ES113" s="111">
        <f t="shared" si="36"/>
        <v>0</v>
      </c>
      <c r="ET113" s="111">
        <f>SUM(ET114)</f>
        <v>2712672</v>
      </c>
      <c r="EU113" s="111">
        <f>EI113+ET113</f>
        <v>3709773</v>
      </c>
      <c r="EV113" s="115"/>
      <c r="EW113" s="79"/>
      <c r="EX113" s="79"/>
      <c r="EY113" s="79"/>
      <c r="EZ113" s="79"/>
      <c r="FA113" s="79"/>
      <c r="FB113" s="79"/>
      <c r="FC113" s="79"/>
      <c r="FD113" s="79"/>
      <c r="FE113" s="79"/>
      <c r="FF113" s="111">
        <f t="shared" si="26"/>
        <v>3709773</v>
      </c>
      <c r="FG113" s="111">
        <f t="shared" si="27"/>
        <v>3709773</v>
      </c>
    </row>
    <row r="114" spans="1:163" ht="20.25" customHeight="1">
      <c r="A114" s="95" t="s">
        <v>11</v>
      </c>
      <c r="B114" s="96">
        <v>94</v>
      </c>
      <c r="C114" s="102"/>
      <c r="D114" s="78">
        <v>0</v>
      </c>
      <c r="E114" s="78">
        <v>2654</v>
      </c>
      <c r="F114" s="78">
        <v>0</v>
      </c>
      <c r="G114" s="78">
        <v>508</v>
      </c>
      <c r="H114" s="78">
        <v>440</v>
      </c>
      <c r="I114" s="78">
        <v>0</v>
      </c>
      <c r="J114" s="78">
        <v>0</v>
      </c>
      <c r="K114" s="78">
        <v>81</v>
      </c>
      <c r="L114" s="78">
        <v>62</v>
      </c>
      <c r="M114" s="78">
        <v>1335</v>
      </c>
      <c r="O114" s="78">
        <v>3</v>
      </c>
      <c r="P114" s="78">
        <v>5</v>
      </c>
      <c r="Q114" s="78">
        <v>544</v>
      </c>
      <c r="R114" s="78">
        <v>65</v>
      </c>
      <c r="S114" s="78">
        <v>6</v>
      </c>
      <c r="T114" s="78">
        <v>5</v>
      </c>
      <c r="U114" s="78">
        <v>1529</v>
      </c>
      <c r="V114" s="78">
        <v>33</v>
      </c>
      <c r="W114" s="78">
        <v>43</v>
      </c>
      <c r="X114" s="78">
        <v>4</v>
      </c>
      <c r="Z114" s="78">
        <v>1</v>
      </c>
      <c r="AA114" s="78">
        <v>4</v>
      </c>
      <c r="AB114" s="78">
        <v>924</v>
      </c>
      <c r="AC114" s="78">
        <v>0</v>
      </c>
      <c r="AD114" s="78">
        <v>12</v>
      </c>
      <c r="AF114" s="78">
        <v>1266</v>
      </c>
      <c r="AG114" s="78">
        <v>3366</v>
      </c>
      <c r="AI114" s="78">
        <v>39889</v>
      </c>
      <c r="AJ114" s="78">
        <v>40</v>
      </c>
      <c r="AK114" s="78">
        <v>156</v>
      </c>
      <c r="AL114" s="78">
        <v>272</v>
      </c>
      <c r="AM114" s="78">
        <v>518</v>
      </c>
      <c r="AN114" s="113"/>
      <c r="AO114" s="78">
        <v>11</v>
      </c>
      <c r="AP114" s="113"/>
      <c r="AQ114" s="78">
        <v>11430</v>
      </c>
      <c r="AR114" s="78">
        <v>0</v>
      </c>
      <c r="AS114" s="79"/>
      <c r="AT114" s="78">
        <v>5</v>
      </c>
      <c r="AU114" s="78">
        <v>10783</v>
      </c>
      <c r="AW114" s="78">
        <v>2</v>
      </c>
      <c r="AX114" s="78">
        <v>0</v>
      </c>
      <c r="AY114" s="78">
        <v>0</v>
      </c>
      <c r="AZ114" s="78">
        <v>28</v>
      </c>
      <c r="BA114" s="78">
        <v>351</v>
      </c>
      <c r="BB114" s="78">
        <v>321</v>
      </c>
      <c r="BC114" s="78">
        <v>493</v>
      </c>
      <c r="BD114" s="78">
        <v>6</v>
      </c>
      <c r="BE114" s="78">
        <v>1</v>
      </c>
      <c r="BF114" s="78">
        <v>0</v>
      </c>
      <c r="BG114" s="78">
        <v>8</v>
      </c>
      <c r="BH114" s="78">
        <v>4</v>
      </c>
      <c r="BI114" s="78">
        <v>0</v>
      </c>
      <c r="BJ114" s="78">
        <v>99</v>
      </c>
      <c r="BK114" s="78">
        <v>26</v>
      </c>
      <c r="BL114" s="78">
        <v>495</v>
      </c>
      <c r="BM114" s="78">
        <v>0</v>
      </c>
      <c r="BN114" s="78">
        <v>1</v>
      </c>
      <c r="BO114" s="78">
        <v>0</v>
      </c>
      <c r="BP114" s="78">
        <v>97</v>
      </c>
      <c r="BQ114" s="78">
        <v>3230</v>
      </c>
      <c r="BR114" s="78">
        <v>65</v>
      </c>
      <c r="BS114" s="78">
        <v>136</v>
      </c>
      <c r="BT114" s="78">
        <v>51</v>
      </c>
      <c r="BU114" s="78">
        <v>20</v>
      </c>
      <c r="BV114" s="78">
        <v>85</v>
      </c>
      <c r="BW114" s="78">
        <v>0</v>
      </c>
      <c r="BX114" s="78">
        <v>402</v>
      </c>
      <c r="BY114" s="78">
        <v>615</v>
      </c>
      <c r="BZ114" s="78">
        <v>1625</v>
      </c>
      <c r="CA114" s="78">
        <v>39</v>
      </c>
      <c r="CB114" s="78">
        <v>48</v>
      </c>
      <c r="CC114" s="78">
        <v>0</v>
      </c>
      <c r="CD114" s="78">
        <v>1448</v>
      </c>
      <c r="CE114" s="78">
        <v>330</v>
      </c>
      <c r="CF114" s="78">
        <v>6</v>
      </c>
      <c r="CG114" s="78">
        <v>109242</v>
      </c>
      <c r="CH114" s="78">
        <v>4076</v>
      </c>
      <c r="CI114" s="78">
        <v>93</v>
      </c>
      <c r="CJ114" s="78">
        <v>95</v>
      </c>
      <c r="CK114" s="78">
        <v>342</v>
      </c>
      <c r="CL114" s="78">
        <v>181</v>
      </c>
      <c r="CM114" s="78">
        <v>2</v>
      </c>
      <c r="CN114" s="78">
        <v>457</v>
      </c>
      <c r="CO114" s="78">
        <v>0</v>
      </c>
      <c r="CP114" s="78">
        <v>0</v>
      </c>
      <c r="CQ114" s="78">
        <v>166</v>
      </c>
      <c r="CR114" s="92"/>
      <c r="CS114" s="78">
        <v>511</v>
      </c>
      <c r="CT114" s="79"/>
      <c r="CU114" s="78">
        <v>336</v>
      </c>
      <c r="CV114" s="92"/>
      <c r="CW114" s="78">
        <v>3166</v>
      </c>
      <c r="CX114" s="78">
        <v>634</v>
      </c>
      <c r="CY114" s="78">
        <v>5218</v>
      </c>
      <c r="CZ114" s="78">
        <v>1905</v>
      </c>
      <c r="DA114" s="78">
        <v>2469</v>
      </c>
      <c r="DB114" s="92"/>
      <c r="DC114" s="78">
        <v>82231</v>
      </c>
      <c r="DD114" s="78">
        <v>803</v>
      </c>
      <c r="DE114" s="79"/>
      <c r="DF114" s="78">
        <v>304</v>
      </c>
      <c r="DG114" s="79"/>
      <c r="DH114" s="78">
        <v>90</v>
      </c>
      <c r="DJ114" s="78">
        <v>215874</v>
      </c>
      <c r="DK114" s="78">
        <v>973</v>
      </c>
      <c r="DL114" s="78">
        <v>72765</v>
      </c>
      <c r="DM114" s="78">
        <v>2337</v>
      </c>
      <c r="DN114" s="79"/>
      <c r="DO114" s="78">
        <v>10446</v>
      </c>
      <c r="DP114" s="92"/>
      <c r="DQ114" s="78">
        <v>7393</v>
      </c>
      <c r="DR114" s="79"/>
      <c r="DS114" s="78">
        <v>23759</v>
      </c>
      <c r="DT114" s="79"/>
      <c r="DU114" s="78">
        <v>188</v>
      </c>
      <c r="DV114" s="79"/>
      <c r="DW114" s="78">
        <v>352</v>
      </c>
      <c r="DX114" s="79"/>
      <c r="DY114" s="78">
        <v>4048</v>
      </c>
      <c r="EA114" s="78">
        <v>357422</v>
      </c>
      <c r="EB114" s="78">
        <v>520</v>
      </c>
      <c r="EC114" s="78">
        <v>39</v>
      </c>
      <c r="ED114" s="78">
        <v>31</v>
      </c>
      <c r="EE114" s="79"/>
      <c r="EF114" s="78">
        <v>2138</v>
      </c>
      <c r="EG114" s="78">
        <v>469</v>
      </c>
      <c r="EH114" s="78">
        <v>0</v>
      </c>
      <c r="EI114" s="94">
        <f t="shared" si="25"/>
        <v>997101</v>
      </c>
      <c r="EJ114" s="78">
        <v>2672844</v>
      </c>
      <c r="EK114" s="78">
        <v>0</v>
      </c>
      <c r="EL114" s="78">
        <v>0</v>
      </c>
      <c r="EM114" s="78">
        <v>0</v>
      </c>
      <c r="EN114" s="78">
        <v>0</v>
      </c>
      <c r="EO114" s="78">
        <v>0</v>
      </c>
      <c r="EP114" s="78">
        <v>39828</v>
      </c>
      <c r="EQ114" s="78">
        <v>0</v>
      </c>
      <c r="ER114" s="78">
        <v>39828</v>
      </c>
      <c r="ES114" s="79"/>
      <c r="ET114" s="100">
        <f>SUM(EJ114:EP114)</f>
        <v>2712672</v>
      </c>
      <c r="EU114" s="100">
        <f>EI114+ET114</f>
        <v>3709773</v>
      </c>
      <c r="EV114" s="101">
        <v>0</v>
      </c>
      <c r="EW114" s="78">
        <v>0</v>
      </c>
      <c r="EX114" s="78">
        <v>0</v>
      </c>
      <c r="EY114" s="78">
        <v>0</v>
      </c>
      <c r="EZ114" s="78">
        <v>0</v>
      </c>
      <c r="FA114" s="78">
        <v>0</v>
      </c>
      <c r="FB114" s="78">
        <v>0</v>
      </c>
      <c r="FC114" s="78">
        <v>0</v>
      </c>
      <c r="FD114" s="78">
        <v>0</v>
      </c>
      <c r="FE114" s="78">
        <v>0</v>
      </c>
      <c r="FF114" s="100">
        <f t="shared" si="26"/>
        <v>3709773</v>
      </c>
      <c r="FG114" s="100">
        <f t="shared" si="27"/>
        <v>3709773</v>
      </c>
    </row>
    <row r="115" spans="1:163" s="74" customFormat="1" ht="20.25" customHeight="1">
      <c r="A115" s="104"/>
      <c r="B115" s="105">
        <v>15</v>
      </c>
      <c r="C115" s="97">
        <f>SUM(D116:M116)</f>
        <v>65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91">
        <f>SUM(O116:X116)</f>
        <v>193</v>
      </c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92">
        <f>SUM(Z116:AD116)</f>
        <v>14</v>
      </c>
      <c r="Z115" s="79"/>
      <c r="AA115" s="79"/>
      <c r="AB115" s="79"/>
      <c r="AC115" s="79"/>
      <c r="AD115" s="79"/>
      <c r="AE115" s="92">
        <f>SUM(AF116:AG116)</f>
        <v>552</v>
      </c>
      <c r="AF115" s="79"/>
      <c r="AG115" s="79"/>
      <c r="AH115" s="92">
        <f>SUM(AI116:AM116)</f>
        <v>775</v>
      </c>
      <c r="AI115" s="79"/>
      <c r="AJ115" s="79"/>
      <c r="AK115" s="79"/>
      <c r="AL115" s="79"/>
      <c r="AM115" s="79"/>
      <c r="AN115" s="113">
        <v>10</v>
      </c>
      <c r="AO115" s="79"/>
      <c r="AP115" s="113">
        <v>2421</v>
      </c>
      <c r="AQ115" s="79"/>
      <c r="AR115" s="79"/>
      <c r="AS115" s="79">
        <f>SUM(AT116:AU116)</f>
        <v>464</v>
      </c>
      <c r="AT115" s="79"/>
      <c r="AU115" s="79"/>
      <c r="AV115" s="92">
        <f>SUM(AW116:CQ116)</f>
        <v>52405</v>
      </c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92">
        <f>SUM(CS116)</f>
        <v>440</v>
      </c>
      <c r="CS115" s="79"/>
      <c r="CT115" s="79">
        <f>SUM(CU116)</f>
        <v>712</v>
      </c>
      <c r="CU115" s="79"/>
      <c r="CV115" s="92">
        <f>SUM(CW116:DA116)</f>
        <v>3713</v>
      </c>
      <c r="CW115" s="79"/>
      <c r="CX115" s="79"/>
      <c r="CY115" s="79"/>
      <c r="CZ115" s="79"/>
      <c r="DA115" s="79"/>
      <c r="DB115" s="92">
        <f>SUM(DC116:DD116)</f>
        <v>13937</v>
      </c>
      <c r="DC115" s="79"/>
      <c r="DD115" s="79"/>
      <c r="DE115" s="79">
        <f>SUM(DF116)</f>
        <v>119</v>
      </c>
      <c r="DF115" s="79"/>
      <c r="DG115" s="79">
        <f>SUM(DH116)</f>
        <v>17</v>
      </c>
      <c r="DH115" s="79"/>
      <c r="DI115" s="92">
        <f>SUM(DJ116:DM116)</f>
        <v>13728</v>
      </c>
      <c r="DJ115" s="79"/>
      <c r="DK115" s="79"/>
      <c r="DL115" s="79"/>
      <c r="DM115" s="79"/>
      <c r="DN115" s="79">
        <f>SUM(DO116)</f>
        <v>8334</v>
      </c>
      <c r="DO115" s="79"/>
      <c r="DP115" s="92">
        <f>SUM(DQ116)</f>
        <v>4492</v>
      </c>
      <c r="DQ115" s="79"/>
      <c r="DR115" s="79">
        <f>SUM(DS116)</f>
        <v>5079</v>
      </c>
      <c r="DS115" s="79"/>
      <c r="DT115" s="79">
        <f>SUM(DU116)</f>
        <v>132</v>
      </c>
      <c r="DU115" s="79"/>
      <c r="DV115" s="79">
        <f>SUM(DW116)</f>
        <v>465</v>
      </c>
      <c r="DW115" s="79"/>
      <c r="DX115" s="79">
        <f>SUM(DY116)</f>
        <v>1740</v>
      </c>
      <c r="DY115" s="79"/>
      <c r="DZ115" s="92">
        <f>SUM(EA116:ED116)</f>
        <v>93292</v>
      </c>
      <c r="EA115" s="79"/>
      <c r="EB115" s="79"/>
      <c r="EC115" s="79"/>
      <c r="ED115" s="79"/>
      <c r="EE115" s="79">
        <f>SUM(EF116:EH116)</f>
        <v>141</v>
      </c>
      <c r="EF115" s="79"/>
      <c r="EG115" s="79"/>
      <c r="EH115" s="79"/>
      <c r="EI115" s="94">
        <f t="shared" si="25"/>
        <v>203240</v>
      </c>
      <c r="EJ115" s="111">
        <f t="shared" ref="EJ115:ES115" si="37">SUM(EJ116)</f>
        <v>104830</v>
      </c>
      <c r="EK115" s="111">
        <f t="shared" si="37"/>
        <v>0</v>
      </c>
      <c r="EL115" s="111">
        <f t="shared" si="37"/>
        <v>0</v>
      </c>
      <c r="EM115" s="111">
        <f t="shared" si="37"/>
        <v>0</v>
      </c>
      <c r="EN115" s="111">
        <f t="shared" si="37"/>
        <v>0</v>
      </c>
      <c r="EO115" s="111">
        <f t="shared" si="37"/>
        <v>0</v>
      </c>
      <c r="EP115" s="111">
        <f t="shared" si="37"/>
        <v>43631</v>
      </c>
      <c r="EQ115" s="111">
        <f t="shared" si="37"/>
        <v>0</v>
      </c>
      <c r="ER115" s="111">
        <f t="shared" si="37"/>
        <v>43631</v>
      </c>
      <c r="ES115" s="111">
        <f t="shared" si="37"/>
        <v>0</v>
      </c>
      <c r="ET115" s="111">
        <f>SUM(ET116)</f>
        <v>148461</v>
      </c>
      <c r="EU115" s="111">
        <f t="shared" ref="EU115:FG115" si="38">SUM(EU116)</f>
        <v>351701</v>
      </c>
      <c r="EV115" s="111">
        <f t="shared" si="38"/>
        <v>0</v>
      </c>
      <c r="EW115" s="111">
        <f t="shared" si="38"/>
        <v>0</v>
      </c>
      <c r="EX115" s="111">
        <f t="shared" si="38"/>
        <v>0</v>
      </c>
      <c r="EY115" s="111">
        <f t="shared" si="38"/>
        <v>0</v>
      </c>
      <c r="EZ115" s="111">
        <f t="shared" si="38"/>
        <v>0</v>
      </c>
      <c r="FA115" s="111">
        <f t="shared" si="38"/>
        <v>0</v>
      </c>
      <c r="FB115" s="111">
        <f t="shared" si="38"/>
        <v>0</v>
      </c>
      <c r="FC115" s="111">
        <f t="shared" si="38"/>
        <v>0</v>
      </c>
      <c r="FD115" s="111">
        <f t="shared" si="38"/>
        <v>0</v>
      </c>
      <c r="FE115" s="111">
        <f t="shared" si="38"/>
        <v>0</v>
      </c>
      <c r="FF115" s="111">
        <f t="shared" si="38"/>
        <v>351701</v>
      </c>
      <c r="FG115" s="111">
        <f t="shared" si="38"/>
        <v>351701</v>
      </c>
    </row>
    <row r="116" spans="1:163" ht="20.25" customHeight="1">
      <c r="A116" s="95" t="s">
        <v>184</v>
      </c>
      <c r="B116" s="96">
        <v>95</v>
      </c>
      <c r="C116" s="102"/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65</v>
      </c>
      <c r="M116" s="78">
        <v>0</v>
      </c>
      <c r="O116" s="78">
        <v>0</v>
      </c>
      <c r="P116" s="78">
        <v>4</v>
      </c>
      <c r="Q116" s="78">
        <v>2</v>
      </c>
      <c r="R116" s="78">
        <v>37</v>
      </c>
      <c r="S116" s="78">
        <v>1</v>
      </c>
      <c r="T116" s="78">
        <v>0</v>
      </c>
      <c r="U116" s="78">
        <v>134</v>
      </c>
      <c r="V116" s="78">
        <v>3</v>
      </c>
      <c r="W116" s="78">
        <v>12</v>
      </c>
      <c r="X116" s="78">
        <v>0</v>
      </c>
      <c r="Z116" s="78">
        <v>0</v>
      </c>
      <c r="AA116" s="78">
        <v>0</v>
      </c>
      <c r="AB116" s="78">
        <v>14</v>
      </c>
      <c r="AC116" s="78">
        <v>0</v>
      </c>
      <c r="AD116" s="78">
        <v>0</v>
      </c>
      <c r="AF116" s="78">
        <v>200</v>
      </c>
      <c r="AG116" s="78">
        <v>352</v>
      </c>
      <c r="AI116" s="78">
        <v>638</v>
      </c>
      <c r="AJ116" s="78">
        <v>1</v>
      </c>
      <c r="AK116" s="78">
        <v>77</v>
      </c>
      <c r="AL116" s="78">
        <v>59</v>
      </c>
      <c r="AM116" s="78">
        <v>0</v>
      </c>
      <c r="AN116" s="113"/>
      <c r="AO116" s="78">
        <v>10</v>
      </c>
      <c r="AP116" s="113"/>
      <c r="AQ116" s="78">
        <v>2421</v>
      </c>
      <c r="AR116" s="78">
        <v>0</v>
      </c>
      <c r="AS116" s="79"/>
      <c r="AT116" s="78">
        <v>30</v>
      </c>
      <c r="AU116" s="78">
        <v>434</v>
      </c>
      <c r="AW116" s="78">
        <v>2</v>
      </c>
      <c r="AX116" s="78">
        <v>0</v>
      </c>
      <c r="AY116" s="78">
        <v>0</v>
      </c>
      <c r="AZ116" s="78">
        <v>1</v>
      </c>
      <c r="BA116" s="78">
        <v>372</v>
      </c>
      <c r="BB116" s="78">
        <v>4</v>
      </c>
      <c r="BC116" s="78">
        <v>2112</v>
      </c>
      <c r="BD116" s="78">
        <v>8</v>
      </c>
      <c r="BE116" s="78">
        <v>1</v>
      </c>
      <c r="BF116" s="78">
        <v>0</v>
      </c>
      <c r="BG116" s="78">
        <v>17</v>
      </c>
      <c r="BH116" s="78">
        <v>2</v>
      </c>
      <c r="BI116" s="78">
        <v>0</v>
      </c>
      <c r="BJ116" s="78">
        <v>5</v>
      </c>
      <c r="BK116" s="78">
        <v>3</v>
      </c>
      <c r="BL116" s="78">
        <v>229</v>
      </c>
      <c r="BM116" s="78">
        <v>0</v>
      </c>
      <c r="BN116" s="78">
        <v>1</v>
      </c>
      <c r="BO116" s="78">
        <v>0</v>
      </c>
      <c r="BP116" s="78">
        <v>0</v>
      </c>
      <c r="BQ116" s="78">
        <v>15</v>
      </c>
      <c r="BR116" s="78">
        <v>83</v>
      </c>
      <c r="BS116" s="78">
        <v>9</v>
      </c>
      <c r="BT116" s="78">
        <v>8</v>
      </c>
      <c r="BU116" s="78">
        <v>3</v>
      </c>
      <c r="BV116" s="78">
        <v>129</v>
      </c>
      <c r="BW116" s="78">
        <v>0</v>
      </c>
      <c r="BX116" s="78">
        <v>143</v>
      </c>
      <c r="BY116" s="78">
        <v>111</v>
      </c>
      <c r="BZ116" s="78">
        <v>462</v>
      </c>
      <c r="CA116" s="78">
        <v>2</v>
      </c>
      <c r="CB116" s="78">
        <v>10</v>
      </c>
      <c r="CC116" s="78">
        <v>0</v>
      </c>
      <c r="CD116" s="78">
        <v>152</v>
      </c>
      <c r="CE116" s="78">
        <v>6</v>
      </c>
      <c r="CF116" s="78">
        <v>1</v>
      </c>
      <c r="CG116" s="78">
        <v>47940</v>
      </c>
      <c r="CH116" s="78">
        <v>232</v>
      </c>
      <c r="CI116" s="78">
        <v>11</v>
      </c>
      <c r="CJ116" s="78">
        <v>57</v>
      </c>
      <c r="CK116" s="78">
        <v>63</v>
      </c>
      <c r="CL116" s="78">
        <v>21</v>
      </c>
      <c r="CM116" s="78">
        <v>1</v>
      </c>
      <c r="CN116" s="78">
        <v>85</v>
      </c>
      <c r="CO116" s="78">
        <v>0</v>
      </c>
      <c r="CP116" s="78">
        <v>0</v>
      </c>
      <c r="CQ116" s="78">
        <v>104</v>
      </c>
      <c r="CR116" s="92"/>
      <c r="CS116" s="78">
        <v>440</v>
      </c>
      <c r="CT116" s="79"/>
      <c r="CU116" s="78">
        <v>712</v>
      </c>
      <c r="CV116" s="92"/>
      <c r="CW116" s="78">
        <v>648</v>
      </c>
      <c r="CX116" s="78">
        <v>75</v>
      </c>
      <c r="CY116" s="78">
        <v>1556</v>
      </c>
      <c r="CZ116" s="78">
        <v>540</v>
      </c>
      <c r="DA116" s="78">
        <v>894</v>
      </c>
      <c r="DB116" s="92"/>
      <c r="DC116" s="78">
        <v>13813</v>
      </c>
      <c r="DD116" s="78">
        <v>124</v>
      </c>
      <c r="DE116" s="79"/>
      <c r="DF116" s="78">
        <v>119</v>
      </c>
      <c r="DG116" s="79"/>
      <c r="DH116" s="78">
        <v>17</v>
      </c>
      <c r="DJ116" s="78">
        <v>4587</v>
      </c>
      <c r="DK116" s="78">
        <v>392</v>
      </c>
      <c r="DL116" s="78">
        <v>6327</v>
      </c>
      <c r="DM116" s="78">
        <v>2422</v>
      </c>
      <c r="DN116" s="79"/>
      <c r="DO116" s="78">
        <v>8334</v>
      </c>
      <c r="DQ116" s="78">
        <v>4492</v>
      </c>
      <c r="DR116" s="79"/>
      <c r="DS116" s="78">
        <v>5079</v>
      </c>
      <c r="DT116" s="79"/>
      <c r="DU116" s="78">
        <v>132</v>
      </c>
      <c r="DV116" s="79"/>
      <c r="DW116" s="78">
        <v>465</v>
      </c>
      <c r="DX116" s="79"/>
      <c r="DY116" s="78">
        <v>1740</v>
      </c>
      <c r="EA116" s="78">
        <v>93236</v>
      </c>
      <c r="EB116" s="78">
        <v>29</v>
      </c>
      <c r="EC116" s="78">
        <v>24</v>
      </c>
      <c r="ED116" s="78">
        <v>3</v>
      </c>
      <c r="EE116" s="79"/>
      <c r="EF116" s="78">
        <v>122</v>
      </c>
      <c r="EG116" s="78">
        <v>19</v>
      </c>
      <c r="EH116" s="78">
        <v>0</v>
      </c>
      <c r="EI116" s="94">
        <f t="shared" si="25"/>
        <v>203240</v>
      </c>
      <c r="EJ116" s="78">
        <v>104830</v>
      </c>
      <c r="EK116" s="78">
        <v>0</v>
      </c>
      <c r="EL116" s="78">
        <v>0</v>
      </c>
      <c r="EM116" s="78">
        <v>0</v>
      </c>
      <c r="EN116" s="78">
        <v>0</v>
      </c>
      <c r="EO116" s="78">
        <v>0</v>
      </c>
      <c r="EP116" s="78">
        <v>43631</v>
      </c>
      <c r="EQ116" s="78">
        <v>0</v>
      </c>
      <c r="ER116" s="78">
        <v>43631</v>
      </c>
      <c r="ES116" s="79"/>
      <c r="ET116" s="100">
        <f>SUM(EJ116:EP116)</f>
        <v>148461</v>
      </c>
      <c r="EU116" s="100">
        <f>EI116+ET116</f>
        <v>351701</v>
      </c>
      <c r="EV116" s="101">
        <v>0</v>
      </c>
      <c r="EW116" s="78">
        <v>0</v>
      </c>
      <c r="EX116" s="78">
        <v>0</v>
      </c>
      <c r="EY116" s="78">
        <v>0</v>
      </c>
      <c r="EZ116" s="78">
        <v>0</v>
      </c>
      <c r="FA116" s="78">
        <v>0</v>
      </c>
      <c r="FB116" s="78">
        <v>0</v>
      </c>
      <c r="FC116" s="78">
        <v>0</v>
      </c>
      <c r="FD116" s="78">
        <v>0</v>
      </c>
      <c r="FE116" s="78">
        <v>0</v>
      </c>
      <c r="FF116" s="100">
        <f t="shared" si="26"/>
        <v>351701</v>
      </c>
      <c r="FG116" s="100">
        <f t="shared" si="27"/>
        <v>351701</v>
      </c>
    </row>
    <row r="117" spans="1:163" s="74" customFormat="1" ht="20.25" customHeight="1">
      <c r="A117" s="104"/>
      <c r="B117" s="105">
        <v>16</v>
      </c>
      <c r="C117" s="97">
        <f>SUM(D118:M121)</f>
        <v>127264</v>
      </c>
      <c r="N117" s="92">
        <f>SUM(O118:X121)</f>
        <v>91375</v>
      </c>
      <c r="Y117" s="92">
        <f>SUM(Z118:AD121)</f>
        <v>19615</v>
      </c>
      <c r="AE117" s="92">
        <f>SUM(AF118:AG121)</f>
        <v>1854</v>
      </c>
      <c r="AH117" s="92">
        <f>SUM(AI118:AM121)</f>
        <v>53870</v>
      </c>
      <c r="AN117" s="110">
        <f>SUM(AO118:AO121)</f>
        <v>2789</v>
      </c>
      <c r="AP117" s="110">
        <f>SUM(AQ118:AR121)</f>
        <v>314393</v>
      </c>
      <c r="AS117" s="92">
        <f>SUM(AT118:AU121)</f>
        <v>20551</v>
      </c>
      <c r="AV117" s="92">
        <f>SUM(AW118:CQ121)</f>
        <v>1325173</v>
      </c>
      <c r="CR117" s="92">
        <f>SUM(CS118:CS121)</f>
        <v>10318</v>
      </c>
      <c r="CT117" s="92">
        <f>SUM(CU118:CU121)</f>
        <v>3513</v>
      </c>
      <c r="CV117" s="92">
        <f>SUM(CW118:DA121)</f>
        <v>637923</v>
      </c>
      <c r="DB117" s="92">
        <f>SUM(DC118:DD121)</f>
        <v>225470</v>
      </c>
      <c r="DE117" s="92">
        <f>SUM(DF118:DF121)</f>
        <v>80557</v>
      </c>
      <c r="DG117" s="116">
        <f>SUM(DH118:DH121)</f>
        <v>3111</v>
      </c>
      <c r="DI117" s="92">
        <f>SUM(DJ118:DM121)</f>
        <v>588535</v>
      </c>
      <c r="DN117" s="92">
        <f>SUM(DO118:DO121)</f>
        <v>97487</v>
      </c>
      <c r="DP117" s="92">
        <f>SUM(DQ118:DQ121)</f>
        <v>9406</v>
      </c>
      <c r="DR117" s="92">
        <f>SUM(DS118:DS121)</f>
        <v>29450</v>
      </c>
      <c r="DT117" s="92">
        <f>SUM(DU118:DU121)</f>
        <v>1701</v>
      </c>
      <c r="DV117" s="92">
        <f>SUM(DW118:DW121)</f>
        <v>8837</v>
      </c>
      <c r="DX117" s="79">
        <f>SUM(DY118:DY121)</f>
        <v>9409</v>
      </c>
      <c r="DZ117" s="92">
        <f>SUM(EA118:ED121)</f>
        <v>805447</v>
      </c>
      <c r="EE117" s="92">
        <f>SUM(EF118:EH121)</f>
        <v>6087</v>
      </c>
      <c r="EI117" s="94">
        <f t="shared" si="25"/>
        <v>4474135</v>
      </c>
      <c r="EJ117" s="107">
        <f t="shared" ref="EJ117:ES117" si="39">SUM(EJ118:EJ121)</f>
        <v>3930379</v>
      </c>
      <c r="EK117" s="107">
        <f t="shared" si="39"/>
        <v>0</v>
      </c>
      <c r="EL117" s="107">
        <f t="shared" si="39"/>
        <v>222904</v>
      </c>
      <c r="EM117" s="107">
        <f t="shared" si="39"/>
        <v>0</v>
      </c>
      <c r="EN117" s="107">
        <f t="shared" si="39"/>
        <v>392904</v>
      </c>
      <c r="EO117" s="107">
        <f t="shared" si="39"/>
        <v>364585</v>
      </c>
      <c r="EP117" s="107">
        <f t="shared" si="39"/>
        <v>1175082</v>
      </c>
      <c r="EQ117" s="107">
        <f t="shared" si="39"/>
        <v>757490</v>
      </c>
      <c r="ER117" s="107">
        <f t="shared" si="39"/>
        <v>1175082</v>
      </c>
      <c r="ES117" s="107">
        <f t="shared" si="39"/>
        <v>0</v>
      </c>
      <c r="ET117" s="107">
        <f>SUM(ET118:ET121)</f>
        <v>6085854</v>
      </c>
      <c r="EU117" s="107">
        <f t="shared" ref="EU117:FG117" si="40">SUM(EU118:EU121)</f>
        <v>10559989</v>
      </c>
      <c r="EV117" s="107">
        <f t="shared" si="40"/>
        <v>0</v>
      </c>
      <c r="EW117" s="107">
        <f t="shared" si="40"/>
        <v>0</v>
      </c>
      <c r="EX117" s="107">
        <f t="shared" si="40"/>
        <v>0</v>
      </c>
      <c r="EY117" s="107">
        <f t="shared" si="40"/>
        <v>0</v>
      </c>
      <c r="EZ117" s="107">
        <f t="shared" si="40"/>
        <v>0</v>
      </c>
      <c r="FA117" s="107">
        <f t="shared" si="40"/>
        <v>0</v>
      </c>
      <c r="FB117" s="107">
        <f t="shared" si="40"/>
        <v>0</v>
      </c>
      <c r="FC117" s="107">
        <f t="shared" si="40"/>
        <v>0</v>
      </c>
      <c r="FD117" s="107">
        <f t="shared" si="40"/>
        <v>0</v>
      </c>
      <c r="FE117" s="107">
        <f t="shared" si="40"/>
        <v>0</v>
      </c>
      <c r="FF117" s="107">
        <f t="shared" si="40"/>
        <v>10559989</v>
      </c>
      <c r="FG117" s="107">
        <f t="shared" si="40"/>
        <v>10559989</v>
      </c>
    </row>
    <row r="118" spans="1:163" ht="20.25" customHeight="1">
      <c r="A118" s="95" t="s">
        <v>185</v>
      </c>
      <c r="B118" s="96">
        <v>96</v>
      </c>
      <c r="C118" s="102"/>
      <c r="D118" s="78">
        <v>42357</v>
      </c>
      <c r="E118" s="78">
        <v>10079</v>
      </c>
      <c r="F118" s="78">
        <v>3201</v>
      </c>
      <c r="G118" s="78">
        <v>1117</v>
      </c>
      <c r="H118" s="78">
        <v>2015</v>
      </c>
      <c r="I118" s="78">
        <v>1748</v>
      </c>
      <c r="J118" s="78">
        <v>1599</v>
      </c>
      <c r="K118" s="78">
        <v>6116</v>
      </c>
      <c r="L118" s="78">
        <v>12161</v>
      </c>
      <c r="M118" s="78">
        <v>1927</v>
      </c>
      <c r="O118" s="78">
        <v>53</v>
      </c>
      <c r="P118" s="78">
        <v>4922</v>
      </c>
      <c r="Q118" s="78">
        <v>5316</v>
      </c>
      <c r="R118" s="78">
        <v>2292</v>
      </c>
      <c r="S118" s="78">
        <v>5075</v>
      </c>
      <c r="T118" s="78">
        <v>1543</v>
      </c>
      <c r="U118" s="78">
        <v>33765</v>
      </c>
      <c r="V118" s="78">
        <v>2216</v>
      </c>
      <c r="W118" s="78">
        <v>6113</v>
      </c>
      <c r="X118" s="78">
        <v>140</v>
      </c>
      <c r="Z118" s="78">
        <v>1382</v>
      </c>
      <c r="AA118" s="78">
        <v>2229</v>
      </c>
      <c r="AB118" s="78">
        <v>8249</v>
      </c>
      <c r="AC118" s="78">
        <v>21</v>
      </c>
      <c r="AD118" s="78">
        <v>5</v>
      </c>
      <c r="AF118" s="78">
        <v>633</v>
      </c>
      <c r="AG118" s="78">
        <v>485</v>
      </c>
      <c r="AI118" s="78">
        <v>17238</v>
      </c>
      <c r="AJ118" s="78">
        <v>6985</v>
      </c>
      <c r="AK118" s="78">
        <v>5331</v>
      </c>
      <c r="AL118" s="78">
        <v>1100</v>
      </c>
      <c r="AM118" s="78">
        <v>867</v>
      </c>
      <c r="AN118" s="113"/>
      <c r="AO118" s="78">
        <v>764</v>
      </c>
      <c r="AP118" s="113"/>
      <c r="AQ118" s="78">
        <v>38165</v>
      </c>
      <c r="AR118" s="78">
        <v>0</v>
      </c>
      <c r="AS118" s="79"/>
      <c r="AT118" s="78">
        <v>148</v>
      </c>
      <c r="AU118" s="78">
        <v>18921</v>
      </c>
      <c r="AW118" s="78">
        <v>29187</v>
      </c>
      <c r="AX118" s="78">
        <v>449</v>
      </c>
      <c r="AY118" s="78">
        <v>82</v>
      </c>
      <c r="AZ118" s="78">
        <v>100298</v>
      </c>
      <c r="BA118" s="78">
        <v>30136</v>
      </c>
      <c r="BB118" s="78">
        <v>129916</v>
      </c>
      <c r="BC118" s="78">
        <v>75250</v>
      </c>
      <c r="BD118" s="78">
        <v>16712</v>
      </c>
      <c r="BE118" s="78">
        <v>4203</v>
      </c>
      <c r="BF118" s="78">
        <v>37224</v>
      </c>
      <c r="BG118" s="78">
        <v>4849</v>
      </c>
      <c r="BH118" s="78">
        <v>17691</v>
      </c>
      <c r="BI118" s="78">
        <v>10286</v>
      </c>
      <c r="BJ118" s="78">
        <v>4264</v>
      </c>
      <c r="BK118" s="78">
        <v>2845</v>
      </c>
      <c r="BL118" s="78">
        <v>1814</v>
      </c>
      <c r="BM118" s="78">
        <v>11</v>
      </c>
      <c r="BN118" s="78">
        <v>198</v>
      </c>
      <c r="BO118" s="78">
        <v>783</v>
      </c>
      <c r="BP118" s="78">
        <v>534</v>
      </c>
      <c r="BQ118" s="78">
        <v>2039</v>
      </c>
      <c r="BR118" s="78">
        <v>624</v>
      </c>
      <c r="BS118" s="78">
        <v>3470</v>
      </c>
      <c r="BT118" s="78">
        <v>197</v>
      </c>
      <c r="BU118" s="78">
        <v>485</v>
      </c>
      <c r="BV118" s="78">
        <v>5037</v>
      </c>
      <c r="BW118" s="78">
        <v>13712</v>
      </c>
      <c r="BX118" s="78">
        <v>33812</v>
      </c>
      <c r="BY118" s="78">
        <v>36525</v>
      </c>
      <c r="BZ118" s="78">
        <v>23371</v>
      </c>
      <c r="CA118" s="78">
        <v>63</v>
      </c>
      <c r="CB118" s="78">
        <v>424</v>
      </c>
      <c r="CC118" s="78">
        <v>0</v>
      </c>
      <c r="CD118" s="78">
        <v>5739</v>
      </c>
      <c r="CE118" s="78">
        <v>5210</v>
      </c>
      <c r="CF118" s="78">
        <v>100</v>
      </c>
      <c r="CG118" s="78">
        <v>226531</v>
      </c>
      <c r="CH118" s="78">
        <v>10057</v>
      </c>
      <c r="CI118" s="78">
        <v>7102</v>
      </c>
      <c r="CJ118" s="78">
        <v>1305</v>
      </c>
      <c r="CK118" s="78">
        <v>2470</v>
      </c>
      <c r="CL118" s="78">
        <v>3819</v>
      </c>
      <c r="CM118" s="78">
        <v>299</v>
      </c>
      <c r="CN118" s="78">
        <v>7655</v>
      </c>
      <c r="CO118" s="78">
        <v>3</v>
      </c>
      <c r="CP118" s="78">
        <v>25</v>
      </c>
      <c r="CQ118" s="78">
        <v>969</v>
      </c>
      <c r="CS118" s="78">
        <v>7109</v>
      </c>
      <c r="CT118" s="79"/>
      <c r="CU118" s="78">
        <v>2071</v>
      </c>
      <c r="CW118" s="78">
        <v>188484</v>
      </c>
      <c r="CX118" s="78">
        <v>6276</v>
      </c>
      <c r="CY118" s="78">
        <v>116671</v>
      </c>
      <c r="CZ118" s="78">
        <v>3673</v>
      </c>
      <c r="DA118" s="78">
        <v>20250</v>
      </c>
      <c r="DC118" s="78">
        <v>130941</v>
      </c>
      <c r="DD118" s="78">
        <v>5682</v>
      </c>
      <c r="DE118" s="79"/>
      <c r="DF118" s="78">
        <v>48635</v>
      </c>
      <c r="DG118" s="79"/>
      <c r="DH118" s="78">
        <v>1722</v>
      </c>
      <c r="DJ118" s="78">
        <v>188246</v>
      </c>
      <c r="DK118" s="78">
        <v>6174</v>
      </c>
      <c r="DL118" s="78">
        <v>663</v>
      </c>
      <c r="DM118" s="78">
        <v>1231</v>
      </c>
      <c r="DN118" s="79"/>
      <c r="DO118" s="78">
        <v>14579</v>
      </c>
      <c r="DQ118" s="78">
        <v>4820</v>
      </c>
      <c r="DR118" s="79"/>
      <c r="DS118" s="78">
        <v>14950</v>
      </c>
      <c r="DT118" s="79"/>
      <c r="DU118" s="78">
        <v>1078</v>
      </c>
      <c r="DV118" s="79"/>
      <c r="DW118" s="78">
        <v>3488</v>
      </c>
      <c r="DX118" s="79"/>
      <c r="DY118" s="78">
        <v>3286</v>
      </c>
      <c r="EA118" s="78">
        <v>411823</v>
      </c>
      <c r="EB118" s="78">
        <v>942</v>
      </c>
      <c r="EC118" s="78">
        <v>3140</v>
      </c>
      <c r="ED118" s="78">
        <v>117</v>
      </c>
      <c r="EE118" s="79"/>
      <c r="EF118" s="78">
        <v>737</v>
      </c>
      <c r="EG118" s="78">
        <v>2935</v>
      </c>
      <c r="EH118" s="78">
        <v>0</v>
      </c>
      <c r="EI118" s="94">
        <f t="shared" si="25"/>
        <v>2293776</v>
      </c>
      <c r="EJ118" s="78">
        <v>2699290</v>
      </c>
      <c r="EK118" s="78">
        <v>0</v>
      </c>
      <c r="EL118" s="78">
        <v>129034</v>
      </c>
      <c r="EM118" s="78">
        <v>0</v>
      </c>
      <c r="EN118" s="78">
        <v>221528</v>
      </c>
      <c r="EO118" s="78">
        <v>205561</v>
      </c>
      <c r="EP118" s="78">
        <v>643107</v>
      </c>
      <c r="EQ118" s="78">
        <v>427090</v>
      </c>
      <c r="ER118" s="78">
        <v>643107</v>
      </c>
      <c r="ES118" s="79"/>
      <c r="ET118" s="100">
        <f>SUM(EJ118:EP118)</f>
        <v>3898520</v>
      </c>
      <c r="EU118" s="100">
        <f>EI118+ET118</f>
        <v>6192296</v>
      </c>
      <c r="EV118" s="101">
        <v>0</v>
      </c>
      <c r="EW118" s="78">
        <v>0</v>
      </c>
      <c r="EX118" s="78">
        <v>0</v>
      </c>
      <c r="EY118" s="78">
        <v>0</v>
      </c>
      <c r="EZ118" s="78">
        <v>0</v>
      </c>
      <c r="FA118" s="78">
        <v>0</v>
      </c>
      <c r="FB118" s="78">
        <v>0</v>
      </c>
      <c r="FC118" s="78">
        <v>0</v>
      </c>
      <c r="FD118" s="78">
        <v>0</v>
      </c>
      <c r="FE118" s="78">
        <v>0</v>
      </c>
      <c r="FF118" s="100">
        <f t="shared" si="26"/>
        <v>6192296</v>
      </c>
      <c r="FG118" s="100">
        <f t="shared" si="27"/>
        <v>6192296</v>
      </c>
    </row>
    <row r="119" spans="1:163" ht="20.25" customHeight="1">
      <c r="A119" s="95" t="s">
        <v>186</v>
      </c>
      <c r="B119" s="96">
        <v>97</v>
      </c>
      <c r="C119" s="102"/>
      <c r="D119" s="78">
        <v>8186</v>
      </c>
      <c r="E119" s="78">
        <v>2240</v>
      </c>
      <c r="F119" s="78">
        <v>641</v>
      </c>
      <c r="G119" s="78">
        <v>219</v>
      </c>
      <c r="H119" s="78">
        <v>469</v>
      </c>
      <c r="I119" s="78">
        <v>399</v>
      </c>
      <c r="J119" s="78">
        <v>325</v>
      </c>
      <c r="K119" s="78">
        <v>1215</v>
      </c>
      <c r="L119" s="78">
        <v>2520</v>
      </c>
      <c r="M119" s="78">
        <v>133</v>
      </c>
      <c r="O119" s="78">
        <v>9</v>
      </c>
      <c r="P119" s="78">
        <v>1229</v>
      </c>
      <c r="Q119" s="78">
        <v>313</v>
      </c>
      <c r="R119" s="78">
        <v>487</v>
      </c>
      <c r="S119" s="78">
        <v>954</v>
      </c>
      <c r="T119" s="78">
        <v>402</v>
      </c>
      <c r="U119" s="78">
        <v>5665</v>
      </c>
      <c r="V119" s="78">
        <v>394</v>
      </c>
      <c r="W119" s="78">
        <v>1229</v>
      </c>
      <c r="X119" s="78">
        <v>29</v>
      </c>
      <c r="Z119" s="78">
        <v>285</v>
      </c>
      <c r="AA119" s="78">
        <v>811</v>
      </c>
      <c r="AB119" s="78">
        <v>1776</v>
      </c>
      <c r="AC119" s="78">
        <v>6</v>
      </c>
      <c r="AD119" s="78">
        <v>2</v>
      </c>
      <c r="AF119" s="78">
        <v>148</v>
      </c>
      <c r="AG119" s="78">
        <v>67</v>
      </c>
      <c r="AI119" s="78">
        <v>5253</v>
      </c>
      <c r="AJ119" s="78">
        <v>1679</v>
      </c>
      <c r="AK119" s="78">
        <v>1292</v>
      </c>
      <c r="AL119" s="78">
        <v>388</v>
      </c>
      <c r="AM119" s="78">
        <v>121</v>
      </c>
      <c r="AN119" s="113"/>
      <c r="AO119" s="78">
        <v>106</v>
      </c>
      <c r="AP119" s="113"/>
      <c r="AQ119" s="78">
        <v>11226</v>
      </c>
      <c r="AR119" s="78">
        <v>0</v>
      </c>
      <c r="AS119" s="79"/>
      <c r="AT119" s="78">
        <v>23</v>
      </c>
      <c r="AU119" s="78">
        <v>257</v>
      </c>
      <c r="AW119" s="78">
        <v>5959</v>
      </c>
      <c r="AX119" s="78">
        <v>93</v>
      </c>
      <c r="AY119" s="78">
        <v>23</v>
      </c>
      <c r="AZ119" s="78">
        <v>23814</v>
      </c>
      <c r="BA119" s="78">
        <v>15205</v>
      </c>
      <c r="BB119" s="78">
        <v>32002</v>
      </c>
      <c r="BC119" s="78">
        <v>17127</v>
      </c>
      <c r="BD119" s="78">
        <v>5246</v>
      </c>
      <c r="BE119" s="78">
        <v>1013</v>
      </c>
      <c r="BF119" s="78">
        <v>14234</v>
      </c>
      <c r="BG119" s="78">
        <v>1332</v>
      </c>
      <c r="BH119" s="78">
        <v>4396</v>
      </c>
      <c r="BI119" s="78">
        <v>2097</v>
      </c>
      <c r="BJ119" s="78">
        <v>1437</v>
      </c>
      <c r="BK119" s="78">
        <v>599</v>
      </c>
      <c r="BL119" s="78">
        <v>426</v>
      </c>
      <c r="BM119" s="78">
        <v>7</v>
      </c>
      <c r="BN119" s="78">
        <v>47</v>
      </c>
      <c r="BO119" s="78">
        <v>212</v>
      </c>
      <c r="BP119" s="78">
        <v>318</v>
      </c>
      <c r="BQ119" s="78">
        <v>944</v>
      </c>
      <c r="BR119" s="78">
        <v>255</v>
      </c>
      <c r="BS119" s="78">
        <v>945</v>
      </c>
      <c r="BT119" s="78">
        <v>69</v>
      </c>
      <c r="BU119" s="78">
        <v>6</v>
      </c>
      <c r="BV119" s="78">
        <v>1010</v>
      </c>
      <c r="BW119" s="78">
        <v>4412</v>
      </c>
      <c r="BX119" s="78">
        <v>9587</v>
      </c>
      <c r="BY119" s="78">
        <v>10001</v>
      </c>
      <c r="BZ119" s="78">
        <v>4786</v>
      </c>
      <c r="CA119" s="78">
        <v>20</v>
      </c>
      <c r="CB119" s="78">
        <v>81</v>
      </c>
      <c r="CC119" s="78">
        <v>0</v>
      </c>
      <c r="CD119" s="78">
        <v>2451</v>
      </c>
      <c r="CE119" s="78">
        <v>500</v>
      </c>
      <c r="CF119" s="78">
        <v>28</v>
      </c>
      <c r="CG119" s="78">
        <v>39663</v>
      </c>
      <c r="CH119" s="78">
        <v>2114</v>
      </c>
      <c r="CI119" s="78">
        <v>1442</v>
      </c>
      <c r="CJ119" s="78">
        <v>419</v>
      </c>
      <c r="CK119" s="78">
        <v>985</v>
      </c>
      <c r="CL119" s="78">
        <v>774</v>
      </c>
      <c r="CM119" s="78">
        <v>261</v>
      </c>
      <c r="CN119" s="78">
        <v>2266</v>
      </c>
      <c r="CO119" s="78">
        <v>1</v>
      </c>
      <c r="CP119" s="78">
        <v>5</v>
      </c>
      <c r="CQ119" s="78">
        <v>347</v>
      </c>
      <c r="CS119" s="78">
        <v>822</v>
      </c>
      <c r="CT119" s="79"/>
      <c r="CU119" s="78">
        <v>321</v>
      </c>
      <c r="CW119" s="78">
        <v>85439</v>
      </c>
      <c r="CX119" s="78">
        <v>2714</v>
      </c>
      <c r="CY119" s="78">
        <v>41346</v>
      </c>
      <c r="CZ119" s="78">
        <v>1309</v>
      </c>
      <c r="DA119" s="78">
        <v>5839</v>
      </c>
      <c r="DC119" s="78">
        <v>22051</v>
      </c>
      <c r="DD119" s="78">
        <v>889</v>
      </c>
      <c r="DE119" s="79"/>
      <c r="DF119" s="78">
        <v>12451</v>
      </c>
      <c r="DG119" s="79"/>
      <c r="DH119" s="78">
        <v>503</v>
      </c>
      <c r="DJ119" s="78">
        <v>29869</v>
      </c>
      <c r="DK119" s="78">
        <v>9112</v>
      </c>
      <c r="DL119" s="78">
        <v>232</v>
      </c>
      <c r="DM119" s="78">
        <v>355</v>
      </c>
      <c r="DN119" s="79"/>
      <c r="DO119" s="78">
        <v>43845</v>
      </c>
      <c r="DQ119" s="78">
        <v>209</v>
      </c>
      <c r="DR119" s="79"/>
      <c r="DS119" s="78">
        <v>503</v>
      </c>
      <c r="DT119" s="79"/>
      <c r="DU119" s="78">
        <v>41</v>
      </c>
      <c r="DV119" s="79"/>
      <c r="DW119" s="78">
        <v>44</v>
      </c>
      <c r="DX119" s="79"/>
      <c r="DY119" s="78">
        <v>605</v>
      </c>
      <c r="EA119" s="78">
        <v>100218</v>
      </c>
      <c r="EB119" s="78">
        <v>314</v>
      </c>
      <c r="EC119" s="78">
        <v>715</v>
      </c>
      <c r="ED119" s="78">
        <v>22</v>
      </c>
      <c r="EE119" s="79"/>
      <c r="EF119" s="78">
        <v>92</v>
      </c>
      <c r="EG119" s="78">
        <v>481</v>
      </c>
      <c r="EH119" s="78">
        <v>0</v>
      </c>
      <c r="EI119" s="94">
        <f t="shared" si="25"/>
        <v>619798</v>
      </c>
      <c r="EJ119" s="78">
        <v>428141</v>
      </c>
      <c r="EK119" s="78">
        <v>0</v>
      </c>
      <c r="EL119" s="78">
        <v>46309</v>
      </c>
      <c r="EM119" s="78">
        <v>0</v>
      </c>
      <c r="EN119" s="78">
        <v>81006</v>
      </c>
      <c r="EO119" s="78">
        <v>75168</v>
      </c>
      <c r="EP119" s="78">
        <v>255393</v>
      </c>
      <c r="EQ119" s="78">
        <v>156174</v>
      </c>
      <c r="ER119" s="78">
        <v>255393</v>
      </c>
      <c r="ES119" s="79"/>
      <c r="ET119" s="100">
        <f>SUM(EJ119:EP119)</f>
        <v>886017</v>
      </c>
      <c r="EU119" s="100">
        <f>EI119+ET119</f>
        <v>1505815</v>
      </c>
      <c r="EV119" s="101">
        <v>0</v>
      </c>
      <c r="EW119" s="78">
        <v>0</v>
      </c>
      <c r="EX119" s="78">
        <v>0</v>
      </c>
      <c r="EY119" s="78">
        <v>0</v>
      </c>
      <c r="EZ119" s="78">
        <v>0</v>
      </c>
      <c r="FA119" s="78">
        <v>0</v>
      </c>
      <c r="FB119" s="78">
        <v>0</v>
      </c>
      <c r="FC119" s="78">
        <v>0</v>
      </c>
      <c r="FD119" s="78">
        <v>0</v>
      </c>
      <c r="FE119" s="78">
        <v>0</v>
      </c>
      <c r="FF119" s="100">
        <f t="shared" si="26"/>
        <v>1505815</v>
      </c>
      <c r="FG119" s="100">
        <f t="shared" si="27"/>
        <v>1505815</v>
      </c>
    </row>
    <row r="120" spans="1:163" ht="20.25" customHeight="1">
      <c r="A120" s="95" t="s">
        <v>187</v>
      </c>
      <c r="B120" s="96">
        <v>98</v>
      </c>
      <c r="C120" s="102"/>
      <c r="D120" s="78">
        <v>10343</v>
      </c>
      <c r="E120" s="78">
        <v>2828</v>
      </c>
      <c r="F120" s="78">
        <v>776</v>
      </c>
      <c r="G120" s="78">
        <v>246</v>
      </c>
      <c r="H120" s="78">
        <v>530</v>
      </c>
      <c r="I120" s="78">
        <v>431</v>
      </c>
      <c r="J120" s="78">
        <v>406</v>
      </c>
      <c r="K120" s="78">
        <v>1500</v>
      </c>
      <c r="L120" s="78">
        <v>3248</v>
      </c>
      <c r="M120" s="78">
        <v>163</v>
      </c>
      <c r="O120" s="78">
        <v>2</v>
      </c>
      <c r="P120" s="78">
        <v>962</v>
      </c>
      <c r="Q120" s="78">
        <v>508</v>
      </c>
      <c r="R120" s="78">
        <v>642</v>
      </c>
      <c r="S120" s="78">
        <v>1241</v>
      </c>
      <c r="T120" s="78">
        <v>388</v>
      </c>
      <c r="U120" s="78">
        <v>7790</v>
      </c>
      <c r="V120" s="78">
        <v>519</v>
      </c>
      <c r="W120" s="78">
        <v>1880</v>
      </c>
      <c r="X120" s="78">
        <v>37</v>
      </c>
      <c r="Z120" s="78">
        <v>371</v>
      </c>
      <c r="AA120" s="78">
        <v>952</v>
      </c>
      <c r="AB120" s="78">
        <v>2232</v>
      </c>
      <c r="AC120" s="78">
        <v>2</v>
      </c>
      <c r="AD120" s="78">
        <v>2</v>
      </c>
      <c r="AF120" s="78">
        <v>408</v>
      </c>
      <c r="AG120" s="78">
        <v>64</v>
      </c>
      <c r="AI120" s="78">
        <v>6162</v>
      </c>
      <c r="AJ120" s="78">
        <v>1942</v>
      </c>
      <c r="AK120" s="78">
        <v>1523</v>
      </c>
      <c r="AL120" s="78">
        <v>373</v>
      </c>
      <c r="AM120" s="78">
        <v>94</v>
      </c>
      <c r="AN120" s="79"/>
      <c r="AO120" s="78">
        <v>1848</v>
      </c>
      <c r="AP120" s="113"/>
      <c r="AQ120" s="78">
        <v>262156</v>
      </c>
      <c r="AR120" s="78">
        <v>0</v>
      </c>
      <c r="AS120" s="79"/>
      <c r="AT120" s="78">
        <v>29</v>
      </c>
      <c r="AU120" s="78">
        <v>1020</v>
      </c>
      <c r="AW120" s="78">
        <v>7658</v>
      </c>
      <c r="AX120" s="78">
        <v>123</v>
      </c>
      <c r="AY120" s="78">
        <v>9</v>
      </c>
      <c r="AZ120" s="78">
        <v>27684</v>
      </c>
      <c r="BA120" s="78">
        <v>10831</v>
      </c>
      <c r="BB120" s="78">
        <v>36052</v>
      </c>
      <c r="BC120" s="78">
        <v>15144</v>
      </c>
      <c r="BD120" s="78">
        <v>5122</v>
      </c>
      <c r="BE120" s="78">
        <v>1215</v>
      </c>
      <c r="BF120" s="78">
        <v>12671</v>
      </c>
      <c r="BG120" s="78">
        <v>1409</v>
      </c>
      <c r="BH120" s="78">
        <v>5101</v>
      </c>
      <c r="BI120" s="78">
        <v>2699</v>
      </c>
      <c r="BJ120" s="78">
        <v>965</v>
      </c>
      <c r="BK120" s="78">
        <v>637</v>
      </c>
      <c r="BL120" s="78">
        <v>479</v>
      </c>
      <c r="BM120" s="78">
        <v>5</v>
      </c>
      <c r="BN120" s="78">
        <v>55</v>
      </c>
      <c r="BO120" s="78">
        <v>153</v>
      </c>
      <c r="BP120" s="78">
        <v>170</v>
      </c>
      <c r="BQ120" s="78">
        <v>1016</v>
      </c>
      <c r="BR120" s="78">
        <v>201</v>
      </c>
      <c r="BS120" s="78">
        <v>944</v>
      </c>
      <c r="BT120" s="78">
        <v>47</v>
      </c>
      <c r="BU120" s="78">
        <v>109</v>
      </c>
      <c r="BV120" s="78">
        <v>1700</v>
      </c>
      <c r="BW120" s="78">
        <v>4312</v>
      </c>
      <c r="BX120" s="78">
        <v>8086</v>
      </c>
      <c r="BY120" s="78">
        <v>5006</v>
      </c>
      <c r="BZ120" s="78">
        <v>5282</v>
      </c>
      <c r="CA120" s="78">
        <v>21</v>
      </c>
      <c r="CB120" s="78">
        <v>110</v>
      </c>
      <c r="CC120" s="78">
        <v>0</v>
      </c>
      <c r="CD120" s="78">
        <v>1986</v>
      </c>
      <c r="CE120" s="78">
        <v>472</v>
      </c>
      <c r="CF120" s="78">
        <v>25</v>
      </c>
      <c r="CG120" s="78">
        <v>18063</v>
      </c>
      <c r="CH120" s="78">
        <v>2901</v>
      </c>
      <c r="CI120" s="78">
        <v>1696</v>
      </c>
      <c r="CJ120" s="78">
        <v>320</v>
      </c>
      <c r="CK120" s="78">
        <v>1042</v>
      </c>
      <c r="CL120" s="78">
        <v>641</v>
      </c>
      <c r="CM120" s="78">
        <v>167</v>
      </c>
      <c r="CN120" s="78">
        <v>2587</v>
      </c>
      <c r="CO120" s="78">
        <v>1</v>
      </c>
      <c r="CP120" s="78">
        <v>7</v>
      </c>
      <c r="CQ120" s="78">
        <v>370</v>
      </c>
      <c r="CS120" s="78">
        <v>2131</v>
      </c>
      <c r="CT120" s="79"/>
      <c r="CU120" s="78">
        <v>999</v>
      </c>
      <c r="CW120" s="78">
        <v>69675</v>
      </c>
      <c r="CX120" s="78">
        <v>1484</v>
      </c>
      <c r="CY120" s="78">
        <v>39513</v>
      </c>
      <c r="CZ120" s="78">
        <v>1537</v>
      </c>
      <c r="DA120" s="78">
        <v>7694</v>
      </c>
      <c r="DC120" s="78">
        <v>60729</v>
      </c>
      <c r="DD120" s="78">
        <v>379</v>
      </c>
      <c r="DE120" s="79"/>
      <c r="DF120" s="78">
        <v>13865</v>
      </c>
      <c r="DG120" s="79"/>
      <c r="DH120" s="78">
        <v>654</v>
      </c>
      <c r="DJ120" s="78">
        <v>2061</v>
      </c>
      <c r="DK120" s="78">
        <v>2969</v>
      </c>
      <c r="DL120" s="78">
        <v>183080</v>
      </c>
      <c r="DM120" s="78">
        <v>2658</v>
      </c>
      <c r="DN120" s="79"/>
      <c r="DO120" s="78">
        <v>37291</v>
      </c>
      <c r="DQ120" s="78">
        <v>4291</v>
      </c>
      <c r="DR120" s="79"/>
      <c r="DS120" s="78">
        <v>13834</v>
      </c>
      <c r="DT120" s="79"/>
      <c r="DU120" s="78">
        <v>577</v>
      </c>
      <c r="DV120" s="79"/>
      <c r="DW120" s="78">
        <v>5274</v>
      </c>
      <c r="DX120" s="79"/>
      <c r="DY120" s="78">
        <v>5313</v>
      </c>
      <c r="EA120" s="78">
        <v>267317</v>
      </c>
      <c r="EB120" s="78">
        <v>477</v>
      </c>
      <c r="EC120" s="78">
        <v>858</v>
      </c>
      <c r="ED120" s="78">
        <v>35</v>
      </c>
      <c r="EE120" s="79"/>
      <c r="EF120" s="78">
        <v>727</v>
      </c>
      <c r="EG120" s="78">
        <v>810</v>
      </c>
      <c r="EH120" s="78">
        <v>0</v>
      </c>
      <c r="EI120" s="94">
        <f t="shared" si="25"/>
        <v>1225144</v>
      </c>
      <c r="EJ120" s="78">
        <v>675304</v>
      </c>
      <c r="EK120" s="78">
        <v>0</v>
      </c>
      <c r="EL120" s="78">
        <v>33822</v>
      </c>
      <c r="EM120" s="78">
        <v>0</v>
      </c>
      <c r="EN120" s="78">
        <v>62646</v>
      </c>
      <c r="EO120" s="78">
        <v>58131</v>
      </c>
      <c r="EP120" s="78">
        <v>233765</v>
      </c>
      <c r="EQ120" s="78">
        <v>120777</v>
      </c>
      <c r="ER120" s="78">
        <v>233765</v>
      </c>
      <c r="ES120" s="79"/>
      <c r="ET120" s="100">
        <f>SUM(EJ120:EP120)</f>
        <v>1063668</v>
      </c>
      <c r="EU120" s="100">
        <f>EI120+ET120</f>
        <v>2288812</v>
      </c>
      <c r="EV120" s="101">
        <v>0</v>
      </c>
      <c r="EW120" s="78">
        <v>0</v>
      </c>
      <c r="EX120" s="78">
        <v>0</v>
      </c>
      <c r="EY120" s="78">
        <v>0</v>
      </c>
      <c r="EZ120" s="78">
        <v>0</v>
      </c>
      <c r="FA120" s="78">
        <v>0</v>
      </c>
      <c r="FB120" s="78">
        <v>0</v>
      </c>
      <c r="FC120" s="78">
        <v>0</v>
      </c>
      <c r="FD120" s="78">
        <v>0</v>
      </c>
      <c r="FE120" s="78">
        <v>0</v>
      </c>
      <c r="FF120" s="100">
        <f t="shared" si="26"/>
        <v>2288812</v>
      </c>
      <c r="FG120" s="100">
        <f t="shared" si="27"/>
        <v>2288812</v>
      </c>
    </row>
    <row r="121" spans="1:163" ht="20.25" customHeight="1">
      <c r="A121" s="95" t="s">
        <v>73</v>
      </c>
      <c r="B121" s="96">
        <v>99</v>
      </c>
      <c r="C121" s="102"/>
      <c r="D121" s="78">
        <v>4201</v>
      </c>
      <c r="E121" s="78">
        <v>1036</v>
      </c>
      <c r="F121" s="78">
        <v>315</v>
      </c>
      <c r="G121" s="78">
        <v>100</v>
      </c>
      <c r="H121" s="78">
        <v>215</v>
      </c>
      <c r="I121" s="78">
        <v>175</v>
      </c>
      <c r="J121" s="78">
        <v>165</v>
      </c>
      <c r="K121" s="78">
        <v>608</v>
      </c>
      <c r="L121" s="78">
        <v>1244</v>
      </c>
      <c r="M121" s="78">
        <v>67</v>
      </c>
      <c r="O121" s="78">
        <v>4</v>
      </c>
      <c r="P121" s="78">
        <v>397</v>
      </c>
      <c r="Q121" s="78">
        <v>142</v>
      </c>
      <c r="R121" s="78">
        <v>255</v>
      </c>
      <c r="S121" s="78">
        <v>499</v>
      </c>
      <c r="T121" s="78">
        <v>89</v>
      </c>
      <c r="U121" s="78">
        <v>3013</v>
      </c>
      <c r="V121" s="78">
        <v>206</v>
      </c>
      <c r="W121" s="78">
        <v>640</v>
      </c>
      <c r="X121" s="78">
        <v>15</v>
      </c>
      <c r="Z121" s="78">
        <v>148</v>
      </c>
      <c r="AA121" s="78">
        <v>290</v>
      </c>
      <c r="AB121" s="78">
        <v>851</v>
      </c>
      <c r="AC121" s="78">
        <v>0</v>
      </c>
      <c r="AD121" s="78">
        <v>1</v>
      </c>
      <c r="AF121" s="78">
        <v>23</v>
      </c>
      <c r="AG121" s="78">
        <v>26</v>
      </c>
      <c r="AI121" s="78">
        <v>2000</v>
      </c>
      <c r="AJ121" s="78">
        <v>789</v>
      </c>
      <c r="AK121" s="78">
        <v>564</v>
      </c>
      <c r="AL121" s="78">
        <v>131</v>
      </c>
      <c r="AM121" s="78">
        <v>38</v>
      </c>
      <c r="AN121" s="79"/>
      <c r="AO121" s="78">
        <v>71</v>
      </c>
      <c r="AP121" s="113"/>
      <c r="AQ121" s="78">
        <v>2846</v>
      </c>
      <c r="AR121" s="78">
        <v>0</v>
      </c>
      <c r="AS121" s="79"/>
      <c r="AT121" s="78">
        <v>12</v>
      </c>
      <c r="AU121" s="78">
        <v>141</v>
      </c>
      <c r="AW121" s="78">
        <v>3116</v>
      </c>
      <c r="AX121" s="78">
        <v>48</v>
      </c>
      <c r="AY121" s="78">
        <v>1</v>
      </c>
      <c r="AZ121" s="78">
        <v>11381</v>
      </c>
      <c r="BA121" s="78">
        <v>4291</v>
      </c>
      <c r="BB121" s="78">
        <v>14904</v>
      </c>
      <c r="BC121" s="78">
        <v>5287</v>
      </c>
      <c r="BD121" s="78">
        <v>2130</v>
      </c>
      <c r="BE121" s="78">
        <v>469</v>
      </c>
      <c r="BF121" s="78">
        <v>4948</v>
      </c>
      <c r="BG121" s="78">
        <v>571</v>
      </c>
      <c r="BH121" s="78">
        <v>2063</v>
      </c>
      <c r="BI121" s="78">
        <v>1096</v>
      </c>
      <c r="BJ121" s="78">
        <v>310</v>
      </c>
      <c r="BK121" s="78">
        <v>264</v>
      </c>
      <c r="BL121" s="78">
        <v>204</v>
      </c>
      <c r="BM121" s="78">
        <v>2</v>
      </c>
      <c r="BN121" s="78">
        <v>26</v>
      </c>
      <c r="BO121" s="78">
        <v>62</v>
      </c>
      <c r="BP121" s="78">
        <v>63</v>
      </c>
      <c r="BQ121" s="78">
        <v>309</v>
      </c>
      <c r="BR121" s="78">
        <v>77</v>
      </c>
      <c r="BS121" s="78">
        <v>461</v>
      </c>
      <c r="BT121" s="78">
        <v>22</v>
      </c>
      <c r="BU121" s="78">
        <v>39</v>
      </c>
      <c r="BV121" s="78">
        <v>840</v>
      </c>
      <c r="BW121" s="78">
        <v>1752</v>
      </c>
      <c r="BX121" s="78">
        <v>3166</v>
      </c>
      <c r="BY121" s="78">
        <v>2625</v>
      </c>
      <c r="BZ121" s="78">
        <v>2211</v>
      </c>
      <c r="CA121" s="78">
        <v>7</v>
      </c>
      <c r="CB121" s="78">
        <v>34</v>
      </c>
      <c r="CC121" s="78">
        <v>0</v>
      </c>
      <c r="CD121" s="78">
        <v>802</v>
      </c>
      <c r="CE121" s="78">
        <v>171</v>
      </c>
      <c r="CF121" s="78">
        <v>10</v>
      </c>
      <c r="CG121" s="78">
        <v>5935</v>
      </c>
      <c r="CH121" s="78">
        <v>874</v>
      </c>
      <c r="CI121" s="78">
        <v>701</v>
      </c>
      <c r="CJ121" s="78">
        <v>143</v>
      </c>
      <c r="CK121" s="78">
        <v>348</v>
      </c>
      <c r="CL121" s="78">
        <v>282</v>
      </c>
      <c r="CM121" s="78">
        <v>60</v>
      </c>
      <c r="CN121" s="78">
        <v>940</v>
      </c>
      <c r="CO121" s="78">
        <v>0</v>
      </c>
      <c r="CP121" s="78">
        <v>2</v>
      </c>
      <c r="CQ121" s="78">
        <v>98</v>
      </c>
      <c r="CS121" s="78">
        <v>256</v>
      </c>
      <c r="CT121" s="79"/>
      <c r="CU121" s="78">
        <v>122</v>
      </c>
      <c r="CW121" s="78">
        <v>27875</v>
      </c>
      <c r="CX121" s="78">
        <v>300</v>
      </c>
      <c r="CY121" s="78">
        <v>14943</v>
      </c>
      <c r="CZ121" s="78">
        <v>478</v>
      </c>
      <c r="DA121" s="78">
        <v>2423</v>
      </c>
      <c r="DC121" s="78">
        <v>4645</v>
      </c>
      <c r="DD121" s="78">
        <v>154</v>
      </c>
      <c r="DE121" s="79"/>
      <c r="DF121" s="78">
        <v>5606</v>
      </c>
      <c r="DG121" s="79"/>
      <c r="DH121" s="78">
        <v>232</v>
      </c>
      <c r="DJ121" s="78">
        <v>59019</v>
      </c>
      <c r="DK121" s="78">
        <v>45773</v>
      </c>
      <c r="DL121" s="78">
        <v>52281</v>
      </c>
      <c r="DM121" s="78">
        <v>4812</v>
      </c>
      <c r="DN121" s="79"/>
      <c r="DO121" s="78">
        <v>1772</v>
      </c>
      <c r="DQ121" s="78">
        <v>86</v>
      </c>
      <c r="DR121" s="79"/>
      <c r="DS121" s="78">
        <v>163</v>
      </c>
      <c r="DT121" s="79"/>
      <c r="DU121" s="78">
        <v>5</v>
      </c>
      <c r="DV121" s="79"/>
      <c r="DW121" s="78">
        <v>31</v>
      </c>
      <c r="DX121" s="79"/>
      <c r="DY121" s="78">
        <v>205</v>
      </c>
      <c r="EA121" s="78">
        <v>18996</v>
      </c>
      <c r="EB121" s="78">
        <v>115</v>
      </c>
      <c r="EC121" s="78">
        <v>348</v>
      </c>
      <c r="ED121" s="78">
        <v>10</v>
      </c>
      <c r="EE121" s="79"/>
      <c r="EF121" s="78">
        <v>73</v>
      </c>
      <c r="EG121" s="78">
        <v>232</v>
      </c>
      <c r="EH121" s="78">
        <v>0</v>
      </c>
      <c r="EI121" s="94">
        <f t="shared" si="25"/>
        <v>335417</v>
      </c>
      <c r="EJ121" s="78">
        <v>127644</v>
      </c>
      <c r="EK121" s="78">
        <v>0</v>
      </c>
      <c r="EL121" s="78">
        <v>13739</v>
      </c>
      <c r="EM121" s="78">
        <v>0</v>
      </c>
      <c r="EN121" s="78">
        <v>27724</v>
      </c>
      <c r="EO121" s="78">
        <v>25725</v>
      </c>
      <c r="EP121" s="78">
        <v>42817</v>
      </c>
      <c r="EQ121" s="78">
        <v>53449</v>
      </c>
      <c r="ER121" s="78">
        <v>42817</v>
      </c>
      <c r="ES121" s="79"/>
      <c r="ET121" s="100">
        <f>SUM(EJ121:EP121)</f>
        <v>237649</v>
      </c>
      <c r="EU121" s="100">
        <f>EI121+ET121</f>
        <v>573066</v>
      </c>
      <c r="EV121" s="101">
        <v>0</v>
      </c>
      <c r="EW121" s="78">
        <v>0</v>
      </c>
      <c r="EX121" s="78">
        <v>0</v>
      </c>
      <c r="EY121" s="78">
        <v>0</v>
      </c>
      <c r="EZ121" s="78">
        <v>0</v>
      </c>
      <c r="FA121" s="78">
        <v>0</v>
      </c>
      <c r="FB121" s="78">
        <v>0</v>
      </c>
      <c r="FC121" s="78">
        <v>0</v>
      </c>
      <c r="FD121" s="78">
        <v>0</v>
      </c>
      <c r="FE121" s="78">
        <v>0</v>
      </c>
      <c r="FF121" s="100">
        <f t="shared" si="26"/>
        <v>573066</v>
      </c>
      <c r="FG121" s="100">
        <f t="shared" si="27"/>
        <v>573066</v>
      </c>
    </row>
    <row r="122" spans="1:163" s="74" customFormat="1" ht="20.25" customHeight="1">
      <c r="A122" s="104"/>
      <c r="B122" s="105">
        <v>17</v>
      </c>
      <c r="C122" s="97">
        <f>SUM(D123:M123)</f>
        <v>269</v>
      </c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91">
        <f>SUM(O123:X123)</f>
        <v>213</v>
      </c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92">
        <f>SUM(Z123:AD123)</f>
        <v>60</v>
      </c>
      <c r="Z122" s="79"/>
      <c r="AA122" s="79"/>
      <c r="AB122" s="79"/>
      <c r="AC122" s="79"/>
      <c r="AD122" s="79"/>
      <c r="AE122" s="92">
        <f>SUM(AF123:AG123)</f>
        <v>640</v>
      </c>
      <c r="AF122" s="79"/>
      <c r="AG122" s="79"/>
      <c r="AH122" s="92">
        <f>SUM(AI123:AM123)</f>
        <v>3543</v>
      </c>
      <c r="AI122" s="79"/>
      <c r="AJ122" s="79"/>
      <c r="AK122" s="79"/>
      <c r="AL122" s="79"/>
      <c r="AM122" s="79"/>
      <c r="AN122" s="79">
        <v>59</v>
      </c>
      <c r="AO122" s="79"/>
      <c r="AP122" s="79">
        <v>10884</v>
      </c>
      <c r="AQ122" s="79"/>
      <c r="AR122" s="79"/>
      <c r="AS122" s="79">
        <f>SUM(AT123:AU123)</f>
        <v>299</v>
      </c>
      <c r="AT122" s="79"/>
      <c r="AU122" s="79"/>
      <c r="AV122" s="92">
        <f>SUM(AW123:CQ123)</f>
        <v>198790</v>
      </c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92">
        <f>SUM(CS123)</f>
        <v>6534</v>
      </c>
      <c r="CS122" s="79"/>
      <c r="CT122" s="79">
        <f>SUM(CU123)</f>
        <v>715</v>
      </c>
      <c r="CU122" s="79"/>
      <c r="CV122" s="92">
        <f>SUM(CW123:DA123)</f>
        <v>9140</v>
      </c>
      <c r="CW122" s="79"/>
      <c r="CX122" s="79"/>
      <c r="CY122" s="79"/>
      <c r="CZ122" s="79"/>
      <c r="DA122" s="79"/>
      <c r="DB122" s="92">
        <f>SUM(DC123:DD123)</f>
        <v>129042</v>
      </c>
      <c r="DC122" s="79"/>
      <c r="DD122" s="79"/>
      <c r="DE122" s="79">
        <f>SUM(DF123)</f>
        <v>793</v>
      </c>
      <c r="DF122" s="79"/>
      <c r="DG122" s="79">
        <f>SUM(DH123)</f>
        <v>254</v>
      </c>
      <c r="DH122" s="79"/>
      <c r="DI122" s="92">
        <f>SUM(DJ123:DM123)</f>
        <v>55106</v>
      </c>
      <c r="DJ122" s="79"/>
      <c r="DK122" s="79"/>
      <c r="DL122" s="79"/>
      <c r="DM122" s="79"/>
      <c r="DN122" s="79">
        <f>SUM(DO123)</f>
        <v>188478</v>
      </c>
      <c r="DO122" s="79"/>
      <c r="DP122" s="92">
        <f>SUM(DQ123)</f>
        <v>6120</v>
      </c>
      <c r="DQ122" s="79"/>
      <c r="DR122" s="79">
        <f>SUM(DS123)</f>
        <v>17214</v>
      </c>
      <c r="DS122" s="79"/>
      <c r="DT122" s="79">
        <f>SUM(DU123)</f>
        <v>680</v>
      </c>
      <c r="DU122" s="79"/>
      <c r="DV122" s="79">
        <f>SUM(DW123)</f>
        <v>1898</v>
      </c>
      <c r="DW122" s="79"/>
      <c r="DX122" s="79">
        <f>SUM(DY123)</f>
        <v>6080</v>
      </c>
      <c r="DY122" s="79"/>
      <c r="DZ122" s="92">
        <f>SUM(EA123:ED123)</f>
        <v>653399</v>
      </c>
      <c r="EA122" s="79"/>
      <c r="EB122" s="79"/>
      <c r="EC122" s="79"/>
      <c r="ED122" s="79"/>
      <c r="EE122" s="79">
        <f>SUM(EF123:EH123)</f>
        <v>833</v>
      </c>
      <c r="EF122" s="79"/>
      <c r="EG122" s="79"/>
      <c r="EH122" s="79"/>
      <c r="EI122" s="94">
        <f t="shared" si="25"/>
        <v>1291043</v>
      </c>
      <c r="EJ122" s="111">
        <f t="shared" ref="EJ122:ES122" si="41">SUM(EJ123)</f>
        <v>686000</v>
      </c>
      <c r="EK122" s="111">
        <f t="shared" si="41"/>
        <v>0</v>
      </c>
      <c r="EL122" s="111">
        <f t="shared" si="41"/>
        <v>0</v>
      </c>
      <c r="EM122" s="111">
        <f t="shared" si="41"/>
        <v>0</v>
      </c>
      <c r="EN122" s="111">
        <f t="shared" si="41"/>
        <v>0</v>
      </c>
      <c r="EO122" s="111">
        <f t="shared" si="41"/>
        <v>0</v>
      </c>
      <c r="EP122" s="111">
        <f t="shared" si="41"/>
        <v>144576</v>
      </c>
      <c r="EQ122" s="111">
        <f t="shared" si="41"/>
        <v>0</v>
      </c>
      <c r="ER122" s="111">
        <f t="shared" si="41"/>
        <v>144576</v>
      </c>
      <c r="ES122" s="111">
        <f t="shared" si="41"/>
        <v>0</v>
      </c>
      <c r="ET122" s="111">
        <f>SUM(ET123)</f>
        <v>830576</v>
      </c>
      <c r="EU122" s="111">
        <f t="shared" ref="EU122:FG122" si="42">SUM(EU123)</f>
        <v>2121619</v>
      </c>
      <c r="EV122" s="111">
        <f t="shared" si="42"/>
        <v>0</v>
      </c>
      <c r="EW122" s="111">
        <f t="shared" si="42"/>
        <v>0</v>
      </c>
      <c r="EX122" s="111">
        <f t="shared" si="42"/>
        <v>0</v>
      </c>
      <c r="EY122" s="111">
        <f t="shared" si="42"/>
        <v>0</v>
      </c>
      <c r="EZ122" s="111">
        <f t="shared" si="42"/>
        <v>0</v>
      </c>
      <c r="FA122" s="111">
        <f t="shared" si="42"/>
        <v>0</v>
      </c>
      <c r="FB122" s="111">
        <f t="shared" si="42"/>
        <v>0</v>
      </c>
      <c r="FC122" s="111">
        <f t="shared" si="42"/>
        <v>0</v>
      </c>
      <c r="FD122" s="111">
        <f t="shared" si="42"/>
        <v>0</v>
      </c>
      <c r="FE122" s="111">
        <f t="shared" si="42"/>
        <v>0</v>
      </c>
      <c r="FF122" s="111">
        <f t="shared" si="42"/>
        <v>2121619</v>
      </c>
      <c r="FG122" s="111">
        <f t="shared" si="42"/>
        <v>2121619</v>
      </c>
    </row>
    <row r="123" spans="1:163" ht="20.25" customHeight="1">
      <c r="A123" s="95" t="s">
        <v>188</v>
      </c>
      <c r="B123" s="96">
        <v>100</v>
      </c>
      <c r="C123" s="102"/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78">
        <v>0</v>
      </c>
      <c r="K123" s="78">
        <v>46</v>
      </c>
      <c r="L123" s="78">
        <v>223</v>
      </c>
      <c r="M123" s="78">
        <v>0</v>
      </c>
      <c r="O123" s="78">
        <v>0</v>
      </c>
      <c r="P123" s="78">
        <v>1</v>
      </c>
      <c r="Q123" s="78">
        <v>25</v>
      </c>
      <c r="R123" s="78">
        <v>39</v>
      </c>
      <c r="S123" s="78">
        <v>2</v>
      </c>
      <c r="T123" s="78">
        <v>0</v>
      </c>
      <c r="U123" s="78">
        <v>134</v>
      </c>
      <c r="V123" s="78">
        <v>3</v>
      </c>
      <c r="W123" s="78">
        <v>8</v>
      </c>
      <c r="X123" s="78">
        <v>1</v>
      </c>
      <c r="Z123" s="78">
        <v>0</v>
      </c>
      <c r="AA123" s="78">
        <v>2</v>
      </c>
      <c r="AB123" s="78">
        <v>58</v>
      </c>
      <c r="AC123" s="78">
        <v>0</v>
      </c>
      <c r="AD123" s="78">
        <v>0</v>
      </c>
      <c r="AF123" s="78">
        <v>33</v>
      </c>
      <c r="AG123" s="78">
        <v>607</v>
      </c>
      <c r="AI123" s="78">
        <v>3507</v>
      </c>
      <c r="AJ123" s="78">
        <v>0</v>
      </c>
      <c r="AK123" s="78">
        <v>20</v>
      </c>
      <c r="AL123" s="78">
        <v>16</v>
      </c>
      <c r="AM123" s="78">
        <v>0</v>
      </c>
      <c r="AN123" s="79"/>
      <c r="AO123" s="78">
        <v>59</v>
      </c>
      <c r="AP123" s="79"/>
      <c r="AQ123" s="78">
        <v>10884</v>
      </c>
      <c r="AR123" s="78">
        <v>0</v>
      </c>
      <c r="AS123" s="79"/>
      <c r="AT123" s="78">
        <v>112</v>
      </c>
      <c r="AU123" s="78">
        <v>187</v>
      </c>
      <c r="AW123" s="78">
        <v>5</v>
      </c>
      <c r="AX123" s="78">
        <v>0</v>
      </c>
      <c r="AY123" s="78">
        <v>1</v>
      </c>
      <c r="AZ123" s="78">
        <v>142</v>
      </c>
      <c r="BA123" s="78">
        <v>1062</v>
      </c>
      <c r="BB123" s="78">
        <v>1072</v>
      </c>
      <c r="BC123" s="78">
        <v>21188</v>
      </c>
      <c r="BD123" s="78">
        <v>53</v>
      </c>
      <c r="BE123" s="78">
        <v>32</v>
      </c>
      <c r="BF123" s="78">
        <v>1790</v>
      </c>
      <c r="BG123" s="78">
        <v>28</v>
      </c>
      <c r="BH123" s="78">
        <v>165</v>
      </c>
      <c r="BI123" s="78">
        <v>0</v>
      </c>
      <c r="BJ123" s="78">
        <v>22</v>
      </c>
      <c r="BK123" s="78">
        <v>39</v>
      </c>
      <c r="BL123" s="78">
        <v>490</v>
      </c>
      <c r="BM123" s="78">
        <v>0</v>
      </c>
      <c r="BN123" s="78">
        <v>23</v>
      </c>
      <c r="BO123" s="78">
        <v>963</v>
      </c>
      <c r="BP123" s="78">
        <v>0</v>
      </c>
      <c r="BQ123" s="78">
        <v>18</v>
      </c>
      <c r="BR123" s="78">
        <v>88</v>
      </c>
      <c r="BS123" s="78">
        <v>65</v>
      </c>
      <c r="BT123" s="78">
        <v>8</v>
      </c>
      <c r="BU123" s="78">
        <v>20</v>
      </c>
      <c r="BV123" s="78">
        <v>1266</v>
      </c>
      <c r="BW123" s="78">
        <v>0</v>
      </c>
      <c r="BX123" s="78">
        <v>1194</v>
      </c>
      <c r="BY123" s="78">
        <v>813</v>
      </c>
      <c r="BZ123" s="78">
        <v>1087</v>
      </c>
      <c r="CA123" s="78">
        <v>29</v>
      </c>
      <c r="CB123" s="78">
        <v>69</v>
      </c>
      <c r="CC123" s="78">
        <v>0</v>
      </c>
      <c r="CD123" s="78">
        <v>493</v>
      </c>
      <c r="CE123" s="78">
        <v>838</v>
      </c>
      <c r="CF123" s="78">
        <v>1</v>
      </c>
      <c r="CG123" s="78">
        <v>163181</v>
      </c>
      <c r="CH123" s="78">
        <v>850</v>
      </c>
      <c r="CI123" s="78">
        <v>105</v>
      </c>
      <c r="CJ123" s="78">
        <v>260</v>
      </c>
      <c r="CK123" s="78">
        <v>345</v>
      </c>
      <c r="CL123" s="78">
        <v>203</v>
      </c>
      <c r="CM123" s="78">
        <v>4</v>
      </c>
      <c r="CN123" s="78">
        <v>461</v>
      </c>
      <c r="CO123" s="78">
        <v>0</v>
      </c>
      <c r="CP123" s="78">
        <v>0</v>
      </c>
      <c r="CQ123" s="78">
        <v>317</v>
      </c>
      <c r="CR123" s="92"/>
      <c r="CS123" s="78">
        <v>6534</v>
      </c>
      <c r="CT123" s="79"/>
      <c r="CU123" s="78">
        <v>715</v>
      </c>
      <c r="CV123" s="92"/>
      <c r="CW123" s="78">
        <v>2337</v>
      </c>
      <c r="CX123" s="78">
        <v>81</v>
      </c>
      <c r="CY123" s="78">
        <v>5396</v>
      </c>
      <c r="CZ123" s="78">
        <v>418</v>
      </c>
      <c r="DA123" s="78">
        <v>908</v>
      </c>
      <c r="DB123" s="92"/>
      <c r="DC123" s="78">
        <v>128968</v>
      </c>
      <c r="DD123" s="78">
        <v>74</v>
      </c>
      <c r="DE123" s="79"/>
      <c r="DF123" s="78">
        <v>793</v>
      </c>
      <c r="DG123" s="79"/>
      <c r="DH123" s="78">
        <v>254</v>
      </c>
      <c r="DI123" s="92"/>
      <c r="DJ123" s="78">
        <v>21771</v>
      </c>
      <c r="DK123" s="78">
        <v>5018</v>
      </c>
      <c r="DL123" s="78">
        <v>11265</v>
      </c>
      <c r="DM123" s="78">
        <v>17052</v>
      </c>
      <c r="DN123" s="79"/>
      <c r="DO123" s="78">
        <v>188478</v>
      </c>
      <c r="DP123" s="92"/>
      <c r="DQ123" s="78">
        <v>6120</v>
      </c>
      <c r="DR123" s="79"/>
      <c r="DS123" s="78">
        <v>17214</v>
      </c>
      <c r="DT123" s="79"/>
      <c r="DU123" s="78">
        <v>680</v>
      </c>
      <c r="DV123" s="79"/>
      <c r="DW123" s="78">
        <v>1898</v>
      </c>
      <c r="DX123" s="79"/>
      <c r="DY123" s="78">
        <v>6080</v>
      </c>
      <c r="EA123" s="78">
        <v>653036</v>
      </c>
      <c r="EB123" s="78">
        <v>108</v>
      </c>
      <c r="EC123" s="78">
        <v>250</v>
      </c>
      <c r="ED123" s="78">
        <v>5</v>
      </c>
      <c r="EE123" s="79"/>
      <c r="EF123" s="78">
        <v>459</v>
      </c>
      <c r="EG123" s="78">
        <v>374</v>
      </c>
      <c r="EH123" s="78">
        <v>0</v>
      </c>
      <c r="EI123" s="94">
        <f t="shared" si="25"/>
        <v>1291043</v>
      </c>
      <c r="EJ123" s="78">
        <v>686000</v>
      </c>
      <c r="EK123" s="78">
        <v>0</v>
      </c>
      <c r="EL123" s="78">
        <v>0</v>
      </c>
      <c r="EM123" s="78">
        <v>0</v>
      </c>
      <c r="EN123" s="78">
        <v>0</v>
      </c>
      <c r="EO123" s="78">
        <v>0</v>
      </c>
      <c r="EP123" s="78">
        <v>144576</v>
      </c>
      <c r="EQ123" s="78">
        <v>0</v>
      </c>
      <c r="ER123" s="78">
        <v>144576</v>
      </c>
      <c r="ES123" s="79"/>
      <c r="ET123" s="100">
        <f>SUM(EJ123:EP123)</f>
        <v>830576</v>
      </c>
      <c r="EU123" s="100">
        <f>EI123+ET123</f>
        <v>2121619</v>
      </c>
      <c r="EV123" s="101">
        <v>0</v>
      </c>
      <c r="EW123" s="78">
        <v>0</v>
      </c>
      <c r="EX123" s="78">
        <v>0</v>
      </c>
      <c r="EY123" s="78">
        <v>0</v>
      </c>
      <c r="EZ123" s="78">
        <v>0</v>
      </c>
      <c r="FA123" s="78">
        <v>0</v>
      </c>
      <c r="FB123" s="78">
        <v>0</v>
      </c>
      <c r="FC123" s="78">
        <v>0</v>
      </c>
      <c r="FD123" s="78">
        <v>0</v>
      </c>
      <c r="FE123" s="78">
        <v>0</v>
      </c>
      <c r="FF123" s="100">
        <f t="shared" si="26"/>
        <v>2121619</v>
      </c>
      <c r="FG123" s="100">
        <f t="shared" si="27"/>
        <v>2121619</v>
      </c>
    </row>
    <row r="124" spans="1:163" s="74" customFormat="1" ht="20.25" customHeight="1">
      <c r="A124" s="114"/>
      <c r="B124" s="105">
        <v>18</v>
      </c>
      <c r="C124" s="97">
        <f>SUM(D125:M125)</f>
        <v>15188</v>
      </c>
      <c r="N124" s="92">
        <f>SUM(O125:X125)</f>
        <v>21051</v>
      </c>
      <c r="Y124" s="92">
        <f>SUM(Z125:AD125)</f>
        <v>799</v>
      </c>
      <c r="AE124" s="92">
        <f>SUM(AF125:AG125)</f>
        <v>4027</v>
      </c>
      <c r="AH124" s="92">
        <f>SUM(AI125:AM125)</f>
        <v>131830</v>
      </c>
      <c r="AN124" s="74">
        <v>18914</v>
      </c>
      <c r="AP124" s="74">
        <v>1469</v>
      </c>
      <c r="AS124" s="79">
        <f>SUM(AT125:AU125)</f>
        <v>7551</v>
      </c>
      <c r="AV124" s="92">
        <f>SUM(AW125:CQ125)</f>
        <v>979840</v>
      </c>
      <c r="CR124" s="92">
        <f t="shared" ref="CR124:CR132" si="43">SUM(CS125)</f>
        <v>22417</v>
      </c>
      <c r="CT124" s="79">
        <f t="shared" ref="CT124:CT132" si="44">SUM(CU125)</f>
        <v>3822</v>
      </c>
      <c r="CV124" s="92">
        <f>SUM(CW125:DA125)</f>
        <v>113524</v>
      </c>
      <c r="DB124" s="92">
        <f t="shared" ref="DB124:DB132" si="45">SUM(DC125:DD125)</f>
        <v>29242</v>
      </c>
      <c r="DE124" s="79">
        <f t="shared" ref="DE124:DE132" si="46">SUM(DF125)</f>
        <v>748</v>
      </c>
      <c r="DG124" s="79">
        <f t="shared" ref="DG124:DG132" si="47">SUM(DH125)</f>
        <v>239</v>
      </c>
      <c r="DI124" s="92">
        <f>SUM(DJ125:DM125)</f>
        <v>186264</v>
      </c>
      <c r="DN124" s="79">
        <f t="shared" ref="DN124:DN132" si="48">SUM(DO125)</f>
        <v>13669</v>
      </c>
      <c r="DP124" s="92">
        <f t="shared" ref="DP124:DP132" si="49">SUM(DQ125)</f>
        <v>306999</v>
      </c>
      <c r="DR124" s="79">
        <f t="shared" ref="DR124:DR130" si="50">SUM(DS125)</f>
        <v>116119</v>
      </c>
      <c r="DT124" s="79">
        <f t="shared" ref="DT124:DT132" si="51">SUM(DU125)</f>
        <v>16217</v>
      </c>
      <c r="DV124" s="79">
        <f t="shared" ref="DV124:DV132" si="52">SUM(DW125)</f>
        <v>5072</v>
      </c>
      <c r="DX124" s="79">
        <f>SUM(DY125)</f>
        <v>19815</v>
      </c>
      <c r="DZ124" s="92">
        <f>SUM(EA125:ED125)</f>
        <v>155173</v>
      </c>
      <c r="EE124" s="92">
        <f>SUM(EF125:EH125)</f>
        <v>1261</v>
      </c>
      <c r="EI124" s="94">
        <f t="shared" si="25"/>
        <v>2171250</v>
      </c>
      <c r="EJ124" s="107">
        <f t="shared" ref="EJ124:ES124" si="53">SUM(EJ125)</f>
        <v>1272248</v>
      </c>
      <c r="EK124" s="107">
        <f t="shared" si="53"/>
        <v>0</v>
      </c>
      <c r="EL124" s="107">
        <f t="shared" si="53"/>
        <v>0</v>
      </c>
      <c r="EM124" s="107">
        <f t="shared" si="53"/>
        <v>0</v>
      </c>
      <c r="EN124" s="107">
        <f t="shared" si="53"/>
        <v>0</v>
      </c>
      <c r="EO124" s="107">
        <f t="shared" si="53"/>
        <v>0</v>
      </c>
      <c r="EP124" s="107">
        <f t="shared" si="53"/>
        <v>24374</v>
      </c>
      <c r="EQ124" s="107">
        <f t="shared" si="53"/>
        <v>0</v>
      </c>
      <c r="ER124" s="107">
        <f t="shared" si="53"/>
        <v>24374</v>
      </c>
      <c r="ES124" s="107">
        <f t="shared" si="53"/>
        <v>0</v>
      </c>
      <c r="ET124" s="107">
        <f>SUM(ET125)</f>
        <v>1296622</v>
      </c>
      <c r="EU124" s="107">
        <f t="shared" ref="EU124:FG124" si="54">SUM(EU125)</f>
        <v>3467872</v>
      </c>
      <c r="EV124" s="107">
        <f t="shared" si="54"/>
        <v>0</v>
      </c>
      <c r="EW124" s="107">
        <f t="shared" si="54"/>
        <v>0</v>
      </c>
      <c r="EX124" s="107">
        <f t="shared" si="54"/>
        <v>0</v>
      </c>
      <c r="EY124" s="107">
        <f t="shared" si="54"/>
        <v>0</v>
      </c>
      <c r="EZ124" s="107">
        <f t="shared" si="54"/>
        <v>0</v>
      </c>
      <c r="FA124" s="107">
        <f t="shared" si="54"/>
        <v>0</v>
      </c>
      <c r="FB124" s="107">
        <f t="shared" si="54"/>
        <v>0</v>
      </c>
      <c r="FC124" s="107">
        <f t="shared" si="54"/>
        <v>0</v>
      </c>
      <c r="FD124" s="107">
        <f t="shared" si="54"/>
        <v>0</v>
      </c>
      <c r="FE124" s="107">
        <f t="shared" si="54"/>
        <v>0</v>
      </c>
      <c r="FF124" s="107">
        <f t="shared" si="54"/>
        <v>3467872</v>
      </c>
      <c r="FG124" s="107">
        <f t="shared" si="54"/>
        <v>3467872</v>
      </c>
    </row>
    <row r="125" spans="1:163" ht="20.25" customHeight="1">
      <c r="A125" s="95" t="s">
        <v>15</v>
      </c>
      <c r="B125" s="96">
        <v>101</v>
      </c>
      <c r="C125" s="102"/>
      <c r="D125" s="78">
        <v>4996</v>
      </c>
      <c r="E125" s="78">
        <v>4951</v>
      </c>
      <c r="F125" s="78">
        <v>1079</v>
      </c>
      <c r="G125" s="78">
        <v>491</v>
      </c>
      <c r="H125" s="78">
        <v>708</v>
      </c>
      <c r="I125" s="78">
        <v>204</v>
      </c>
      <c r="J125" s="78">
        <v>524</v>
      </c>
      <c r="K125" s="78">
        <v>297</v>
      </c>
      <c r="L125" s="78">
        <v>69</v>
      </c>
      <c r="M125" s="78">
        <v>1869</v>
      </c>
      <c r="O125" s="78">
        <v>118</v>
      </c>
      <c r="P125" s="78">
        <v>550</v>
      </c>
      <c r="Q125" s="78">
        <v>1371</v>
      </c>
      <c r="R125" s="78">
        <v>7876</v>
      </c>
      <c r="S125" s="78">
        <v>63</v>
      </c>
      <c r="T125" s="78">
        <v>37</v>
      </c>
      <c r="U125" s="78">
        <v>9460</v>
      </c>
      <c r="V125" s="78">
        <v>246</v>
      </c>
      <c r="W125" s="78">
        <v>835</v>
      </c>
      <c r="X125" s="78">
        <v>495</v>
      </c>
      <c r="Z125" s="78">
        <v>11</v>
      </c>
      <c r="AA125" s="78">
        <v>384</v>
      </c>
      <c r="AB125" s="78">
        <v>404</v>
      </c>
      <c r="AC125" s="78">
        <v>0</v>
      </c>
      <c r="AD125" s="78">
        <v>0</v>
      </c>
      <c r="AF125" s="78">
        <v>3291</v>
      </c>
      <c r="AG125" s="78">
        <v>736</v>
      </c>
      <c r="AI125" s="78">
        <v>108999</v>
      </c>
      <c r="AJ125" s="78">
        <v>903</v>
      </c>
      <c r="AK125" s="78">
        <v>2389</v>
      </c>
      <c r="AL125" s="78">
        <v>19078</v>
      </c>
      <c r="AM125" s="78">
        <v>461</v>
      </c>
      <c r="AN125" s="79"/>
      <c r="AO125" s="78">
        <v>18914</v>
      </c>
      <c r="AP125" s="79"/>
      <c r="AQ125" s="78">
        <v>1469</v>
      </c>
      <c r="AR125" s="78">
        <v>0</v>
      </c>
      <c r="AS125" s="79"/>
      <c r="AT125" s="78">
        <v>318</v>
      </c>
      <c r="AU125" s="78">
        <v>7233</v>
      </c>
      <c r="AW125" s="78">
        <v>6</v>
      </c>
      <c r="AX125" s="78">
        <v>0</v>
      </c>
      <c r="AY125" s="78">
        <v>1</v>
      </c>
      <c r="AZ125" s="78">
        <v>525</v>
      </c>
      <c r="BA125" s="78">
        <v>1892</v>
      </c>
      <c r="BB125" s="78">
        <v>1245</v>
      </c>
      <c r="BC125" s="78">
        <v>629023</v>
      </c>
      <c r="BD125" s="78">
        <v>1</v>
      </c>
      <c r="BE125" s="78">
        <v>158</v>
      </c>
      <c r="BF125" s="78">
        <v>846</v>
      </c>
      <c r="BG125" s="78">
        <v>0</v>
      </c>
      <c r="BH125" s="78">
        <v>0</v>
      </c>
      <c r="BI125" s="78">
        <v>0</v>
      </c>
      <c r="BJ125" s="78">
        <v>82</v>
      </c>
      <c r="BK125" s="78">
        <v>542</v>
      </c>
      <c r="BL125" s="78">
        <v>230</v>
      </c>
      <c r="BM125" s="78">
        <v>0</v>
      </c>
      <c r="BN125" s="78">
        <v>0</v>
      </c>
      <c r="BO125" s="78">
        <v>176</v>
      </c>
      <c r="BP125" s="78">
        <v>45</v>
      </c>
      <c r="BQ125" s="78">
        <v>28</v>
      </c>
      <c r="BR125" s="78">
        <v>158</v>
      </c>
      <c r="BS125" s="78">
        <v>15</v>
      </c>
      <c r="BT125" s="78">
        <v>0</v>
      </c>
      <c r="BU125" s="78">
        <v>20</v>
      </c>
      <c r="BV125" s="78">
        <v>8304</v>
      </c>
      <c r="BW125" s="78">
        <v>42881</v>
      </c>
      <c r="BX125" s="78">
        <v>622</v>
      </c>
      <c r="BY125" s="78">
        <v>17</v>
      </c>
      <c r="BZ125" s="78">
        <v>4433</v>
      </c>
      <c r="CA125" s="78">
        <v>0</v>
      </c>
      <c r="CB125" s="78">
        <v>137</v>
      </c>
      <c r="CC125" s="78">
        <v>0</v>
      </c>
      <c r="CD125" s="78">
        <v>38</v>
      </c>
      <c r="CE125" s="78">
        <v>113</v>
      </c>
      <c r="CF125" s="78">
        <v>5</v>
      </c>
      <c r="CG125" s="78">
        <v>278551</v>
      </c>
      <c r="CH125" s="78">
        <v>0</v>
      </c>
      <c r="CI125" s="78">
        <v>0</v>
      </c>
      <c r="CJ125" s="78">
        <v>9449</v>
      </c>
      <c r="CK125" s="78">
        <v>58</v>
      </c>
      <c r="CL125" s="78">
        <v>0</v>
      </c>
      <c r="CM125" s="78">
        <v>162</v>
      </c>
      <c r="CN125" s="78">
        <v>77</v>
      </c>
      <c r="CO125" s="78">
        <v>0</v>
      </c>
      <c r="CP125" s="78">
        <v>0</v>
      </c>
      <c r="CQ125" s="78">
        <v>0</v>
      </c>
      <c r="CR125" s="92"/>
      <c r="CS125" s="78">
        <v>22417</v>
      </c>
      <c r="CT125" s="79"/>
      <c r="CU125" s="78">
        <v>3822</v>
      </c>
      <c r="CV125" s="92"/>
      <c r="CW125" s="78">
        <v>59377</v>
      </c>
      <c r="CX125" s="78">
        <v>723</v>
      </c>
      <c r="CY125" s="78">
        <v>38554</v>
      </c>
      <c r="CZ125" s="78">
        <v>12504</v>
      </c>
      <c r="DA125" s="78">
        <v>2366</v>
      </c>
      <c r="DB125" s="92"/>
      <c r="DC125" s="78">
        <v>28998</v>
      </c>
      <c r="DD125" s="78">
        <v>244</v>
      </c>
      <c r="DE125" s="79"/>
      <c r="DF125" s="78">
        <v>748</v>
      </c>
      <c r="DG125" s="79"/>
      <c r="DH125" s="78">
        <v>239</v>
      </c>
      <c r="DI125" s="92"/>
      <c r="DJ125" s="78">
        <v>154921</v>
      </c>
      <c r="DK125" s="78">
        <v>7033</v>
      </c>
      <c r="DL125" s="78">
        <v>23067</v>
      </c>
      <c r="DM125" s="78">
        <v>1243</v>
      </c>
      <c r="DN125" s="79"/>
      <c r="DO125" s="78">
        <v>13669</v>
      </c>
      <c r="DP125" s="92"/>
      <c r="DQ125" s="78">
        <v>306999</v>
      </c>
      <c r="DR125" s="79"/>
      <c r="DS125" s="78">
        <v>116119</v>
      </c>
      <c r="DT125" s="79"/>
      <c r="DU125" s="78">
        <v>16217</v>
      </c>
      <c r="DV125" s="79"/>
      <c r="DW125" s="78">
        <v>5072</v>
      </c>
      <c r="DX125" s="79"/>
      <c r="DY125" s="78">
        <v>19815</v>
      </c>
      <c r="EA125" s="78">
        <v>149976</v>
      </c>
      <c r="EB125" s="78">
        <v>4062</v>
      </c>
      <c r="EC125" s="78">
        <v>1124</v>
      </c>
      <c r="ED125" s="78">
        <v>11</v>
      </c>
      <c r="EE125" s="79"/>
      <c r="EF125" s="78">
        <v>1151</v>
      </c>
      <c r="EG125" s="78">
        <v>110</v>
      </c>
      <c r="EH125" s="78">
        <v>0</v>
      </c>
      <c r="EI125" s="94">
        <f t="shared" si="25"/>
        <v>2171250</v>
      </c>
      <c r="EJ125" s="78">
        <v>1272248</v>
      </c>
      <c r="EK125" s="78">
        <v>0</v>
      </c>
      <c r="EL125" s="78">
        <v>0</v>
      </c>
      <c r="EM125" s="78">
        <v>0</v>
      </c>
      <c r="EN125" s="78">
        <v>0</v>
      </c>
      <c r="EO125" s="78">
        <v>0</v>
      </c>
      <c r="EP125" s="78">
        <v>24374</v>
      </c>
      <c r="EQ125" s="78">
        <v>0</v>
      </c>
      <c r="ER125" s="78">
        <v>24374</v>
      </c>
      <c r="ES125" s="79"/>
      <c r="ET125" s="100">
        <f>SUM(EJ125:EP125)</f>
        <v>1296622</v>
      </c>
      <c r="EU125" s="100">
        <f>EI125+ET125</f>
        <v>3467872</v>
      </c>
      <c r="EV125" s="101">
        <v>0</v>
      </c>
      <c r="EW125" s="78">
        <v>0</v>
      </c>
      <c r="EX125" s="78">
        <v>0</v>
      </c>
      <c r="EY125" s="78">
        <v>0</v>
      </c>
      <c r="EZ125" s="78">
        <v>0</v>
      </c>
      <c r="FA125" s="78">
        <v>0</v>
      </c>
      <c r="FB125" s="78">
        <v>0</v>
      </c>
      <c r="FC125" s="78">
        <v>0</v>
      </c>
      <c r="FD125" s="78">
        <v>0</v>
      </c>
      <c r="FE125" s="78">
        <v>0</v>
      </c>
      <c r="FF125" s="100">
        <f t="shared" si="26"/>
        <v>3467872</v>
      </c>
      <c r="FG125" s="100">
        <f t="shared" si="27"/>
        <v>3467872</v>
      </c>
    </row>
    <row r="126" spans="1:163" s="74" customFormat="1" ht="20.25" customHeight="1">
      <c r="A126" s="104"/>
      <c r="B126" s="105">
        <v>19</v>
      </c>
      <c r="C126" s="97">
        <f>SUM(D127:M127)</f>
        <v>0</v>
      </c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91">
        <f>SUM(O127:X127)</f>
        <v>11817</v>
      </c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92">
        <f>SUM(Z127:AD127)</f>
        <v>0</v>
      </c>
      <c r="Z126" s="79"/>
      <c r="AA126" s="79"/>
      <c r="AB126" s="79"/>
      <c r="AC126" s="79"/>
      <c r="AD126" s="79"/>
      <c r="AE126" s="92">
        <f>SUM(AF127:AG127)</f>
        <v>0</v>
      </c>
      <c r="AF126" s="79"/>
      <c r="AG126" s="79"/>
      <c r="AH126" s="92">
        <f>SUM(AI127:AM127)</f>
        <v>126077</v>
      </c>
      <c r="AI126" s="79"/>
      <c r="AJ126" s="79"/>
      <c r="AK126" s="79"/>
      <c r="AL126" s="79"/>
      <c r="AM126" s="79"/>
      <c r="AN126" s="79">
        <v>22275</v>
      </c>
      <c r="AO126" s="79"/>
      <c r="AP126" s="79">
        <v>0</v>
      </c>
      <c r="AQ126" s="79"/>
      <c r="AR126" s="79"/>
      <c r="AS126" s="79">
        <f t="shared" ref="AS126:AS132" si="55">SUM(AT127:AU127)</f>
        <v>0</v>
      </c>
      <c r="AT126" s="79"/>
      <c r="AU126" s="79"/>
      <c r="AV126" s="92">
        <f>SUM(AW127:CQ127)</f>
        <v>973809</v>
      </c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92">
        <f t="shared" si="43"/>
        <v>1498</v>
      </c>
      <c r="CS126" s="79"/>
      <c r="CT126" s="79">
        <f t="shared" si="44"/>
        <v>0</v>
      </c>
      <c r="CU126" s="79"/>
      <c r="CV126" s="92">
        <f>SUM(CW127:DA127)</f>
        <v>0</v>
      </c>
      <c r="CW126" s="79"/>
      <c r="CX126" s="79"/>
      <c r="CY126" s="79"/>
      <c r="CZ126" s="79"/>
      <c r="DA126" s="79"/>
      <c r="DB126" s="92">
        <f t="shared" si="45"/>
        <v>0</v>
      </c>
      <c r="DC126" s="79"/>
      <c r="DD126" s="79"/>
      <c r="DE126" s="79">
        <f t="shared" si="46"/>
        <v>0</v>
      </c>
      <c r="DF126" s="79"/>
      <c r="DG126" s="79">
        <f t="shared" si="47"/>
        <v>0</v>
      </c>
      <c r="DH126" s="79"/>
      <c r="DI126" s="92">
        <f>SUM(DJ127:DM127)</f>
        <v>0</v>
      </c>
      <c r="DJ126" s="79"/>
      <c r="DK126" s="79"/>
      <c r="DL126" s="79"/>
      <c r="DM126" s="79"/>
      <c r="DN126" s="79">
        <f t="shared" si="48"/>
        <v>0</v>
      </c>
      <c r="DO126" s="79"/>
      <c r="DP126" s="92">
        <f t="shared" si="49"/>
        <v>0</v>
      </c>
      <c r="DQ126" s="79"/>
      <c r="DR126" s="79">
        <f>SUM(DS127)</f>
        <v>0</v>
      </c>
      <c r="DS126" s="79"/>
      <c r="DT126" s="79">
        <f>SUM(DU127)</f>
        <v>0</v>
      </c>
      <c r="DU126" s="79"/>
      <c r="DV126" s="79">
        <f t="shared" si="52"/>
        <v>0</v>
      </c>
      <c r="DW126" s="79"/>
      <c r="DX126" s="79">
        <f>SUM(DY127)</f>
        <v>0</v>
      </c>
      <c r="DY126" s="79"/>
      <c r="DZ126" s="92">
        <f>SUM(EA127:ED127)</f>
        <v>0</v>
      </c>
      <c r="EA126" s="79"/>
      <c r="EB126" s="79"/>
      <c r="EC126" s="79"/>
      <c r="ED126" s="79"/>
      <c r="EE126" s="79">
        <f>SUM(EF127:EH127)</f>
        <v>0</v>
      </c>
      <c r="EF126" s="79"/>
      <c r="EG126" s="79"/>
      <c r="EH126" s="79"/>
      <c r="EI126" s="94">
        <f>SUM(C126:EH126)</f>
        <v>1135476</v>
      </c>
      <c r="EJ126" s="111">
        <f t="shared" ref="EJ126:ES126" si="56">SUM(EJ127)</f>
        <v>283326</v>
      </c>
      <c r="EK126" s="111">
        <f t="shared" si="56"/>
        <v>0</v>
      </c>
      <c r="EL126" s="111">
        <f t="shared" si="56"/>
        <v>0</v>
      </c>
      <c r="EM126" s="111">
        <f t="shared" si="56"/>
        <v>0</v>
      </c>
      <c r="EN126" s="111">
        <f t="shared" si="56"/>
        <v>0</v>
      </c>
      <c r="EO126" s="111">
        <f t="shared" si="56"/>
        <v>0</v>
      </c>
      <c r="EP126" s="111">
        <f t="shared" si="56"/>
        <v>3166</v>
      </c>
      <c r="EQ126" s="111">
        <f t="shared" si="56"/>
        <v>0</v>
      </c>
      <c r="ER126" s="111">
        <f t="shared" si="56"/>
        <v>3166</v>
      </c>
      <c r="ES126" s="111">
        <f t="shared" si="56"/>
        <v>0</v>
      </c>
      <c r="ET126" s="111">
        <f>SUM(ET127)</f>
        <v>286492</v>
      </c>
      <c r="EU126" s="111">
        <f t="shared" ref="EU126:FG126" si="57">SUM(EU127)</f>
        <v>1421968</v>
      </c>
      <c r="EV126" s="111">
        <f t="shared" si="57"/>
        <v>0</v>
      </c>
      <c r="EW126" s="111">
        <f t="shared" si="57"/>
        <v>0</v>
      </c>
      <c r="EX126" s="111">
        <f t="shared" si="57"/>
        <v>0</v>
      </c>
      <c r="EY126" s="111">
        <f t="shared" si="57"/>
        <v>0</v>
      </c>
      <c r="EZ126" s="111">
        <f t="shared" si="57"/>
        <v>0</v>
      </c>
      <c r="FA126" s="111">
        <f t="shared" si="57"/>
        <v>0</v>
      </c>
      <c r="FB126" s="111">
        <f t="shared" si="57"/>
        <v>0</v>
      </c>
      <c r="FC126" s="111">
        <f t="shared" si="57"/>
        <v>0</v>
      </c>
      <c r="FD126" s="111">
        <f t="shared" si="57"/>
        <v>0</v>
      </c>
      <c r="FE126" s="111">
        <f t="shared" si="57"/>
        <v>0</v>
      </c>
      <c r="FF126" s="111">
        <f t="shared" si="57"/>
        <v>1421968</v>
      </c>
      <c r="FG126" s="111">
        <f t="shared" si="57"/>
        <v>1421968</v>
      </c>
    </row>
    <row r="127" spans="1:163" ht="20.25" customHeight="1">
      <c r="A127" s="95" t="s">
        <v>189</v>
      </c>
      <c r="B127" s="96">
        <v>102</v>
      </c>
      <c r="C127" s="102"/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O127" s="78">
        <v>0</v>
      </c>
      <c r="P127" s="78">
        <v>0</v>
      </c>
      <c r="Q127" s="78">
        <v>0</v>
      </c>
      <c r="R127" s="78">
        <v>11817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  <c r="Z127" s="78">
        <v>0</v>
      </c>
      <c r="AA127" s="78">
        <v>0</v>
      </c>
      <c r="AB127" s="78">
        <v>0</v>
      </c>
      <c r="AC127" s="78">
        <v>0</v>
      </c>
      <c r="AD127" s="78">
        <v>0</v>
      </c>
      <c r="AF127" s="78">
        <v>0</v>
      </c>
      <c r="AG127" s="78">
        <v>0</v>
      </c>
      <c r="AI127" s="78">
        <v>22135</v>
      </c>
      <c r="AJ127" s="78">
        <v>0</v>
      </c>
      <c r="AK127" s="78">
        <v>103942</v>
      </c>
      <c r="AL127" s="78">
        <v>0</v>
      </c>
      <c r="AM127" s="78">
        <v>0</v>
      </c>
      <c r="AN127" s="79"/>
      <c r="AO127" s="78">
        <v>22275</v>
      </c>
      <c r="AP127" s="79"/>
      <c r="AQ127" s="78">
        <v>0</v>
      </c>
      <c r="AR127" s="78">
        <v>0</v>
      </c>
      <c r="AS127" s="79"/>
      <c r="AT127" s="78">
        <v>0</v>
      </c>
      <c r="AU127" s="78">
        <v>0</v>
      </c>
      <c r="AW127" s="78">
        <v>25</v>
      </c>
      <c r="AX127" s="78">
        <v>0</v>
      </c>
      <c r="AY127" s="78">
        <v>1</v>
      </c>
      <c r="AZ127" s="78">
        <v>2139</v>
      </c>
      <c r="BA127" s="78">
        <v>31994</v>
      </c>
      <c r="BB127" s="78">
        <v>69092</v>
      </c>
      <c r="BC127" s="78">
        <v>414331</v>
      </c>
      <c r="BD127" s="78">
        <v>138</v>
      </c>
      <c r="BE127" s="78">
        <v>2233</v>
      </c>
      <c r="BF127" s="78">
        <v>133</v>
      </c>
      <c r="BG127" s="78">
        <v>2296</v>
      </c>
      <c r="BH127" s="78">
        <v>4</v>
      </c>
      <c r="BI127" s="78">
        <v>1</v>
      </c>
      <c r="BJ127" s="78">
        <v>438</v>
      </c>
      <c r="BK127" s="78">
        <v>602</v>
      </c>
      <c r="BL127" s="78">
        <v>6962</v>
      </c>
      <c r="BM127" s="78">
        <v>0</v>
      </c>
      <c r="BN127" s="78">
        <v>1281</v>
      </c>
      <c r="BO127" s="78">
        <v>0</v>
      </c>
      <c r="BP127" s="78">
        <v>4543</v>
      </c>
      <c r="BQ127" s="78">
        <v>0</v>
      </c>
      <c r="BR127" s="78">
        <v>2526</v>
      </c>
      <c r="BS127" s="78">
        <v>3664</v>
      </c>
      <c r="BT127" s="78">
        <v>1385</v>
      </c>
      <c r="BU127" s="78">
        <v>80</v>
      </c>
      <c r="BV127" s="78">
        <v>45612</v>
      </c>
      <c r="BW127" s="78">
        <v>0</v>
      </c>
      <c r="BX127" s="78">
        <v>257</v>
      </c>
      <c r="BY127" s="78">
        <v>41625</v>
      </c>
      <c r="BZ127" s="78">
        <v>76432</v>
      </c>
      <c r="CA127" s="78">
        <v>216</v>
      </c>
      <c r="CB127" s="78">
        <v>1609</v>
      </c>
      <c r="CC127" s="78">
        <v>0</v>
      </c>
      <c r="CD127" s="78">
        <v>15954</v>
      </c>
      <c r="CE127" s="78">
        <v>2996</v>
      </c>
      <c r="CF127" s="78">
        <v>131</v>
      </c>
      <c r="CG127" s="78">
        <v>209758</v>
      </c>
      <c r="CH127" s="78">
        <v>7087</v>
      </c>
      <c r="CI127" s="78">
        <v>1899</v>
      </c>
      <c r="CJ127" s="78">
        <v>5316</v>
      </c>
      <c r="CK127" s="78">
        <v>5140</v>
      </c>
      <c r="CL127" s="78">
        <v>3680</v>
      </c>
      <c r="CM127" s="78">
        <v>129</v>
      </c>
      <c r="CN127" s="78">
        <v>6871</v>
      </c>
      <c r="CO127" s="78">
        <v>0</v>
      </c>
      <c r="CP127" s="78">
        <v>0</v>
      </c>
      <c r="CQ127" s="78">
        <v>5229</v>
      </c>
      <c r="CR127" s="92"/>
      <c r="CS127" s="78">
        <v>1498</v>
      </c>
      <c r="CT127" s="79"/>
      <c r="CU127" s="78">
        <v>0</v>
      </c>
      <c r="CV127" s="92"/>
      <c r="CW127" s="78">
        <v>0</v>
      </c>
      <c r="CX127" s="78">
        <v>0</v>
      </c>
      <c r="CY127" s="78">
        <v>0</v>
      </c>
      <c r="CZ127" s="78">
        <v>0</v>
      </c>
      <c r="DA127" s="78">
        <v>0</v>
      </c>
      <c r="DB127" s="92"/>
      <c r="DC127" s="78">
        <v>0</v>
      </c>
      <c r="DD127" s="78">
        <v>0</v>
      </c>
      <c r="DE127" s="79"/>
      <c r="DF127" s="78">
        <v>0</v>
      </c>
      <c r="DG127" s="79"/>
      <c r="DH127" s="78">
        <v>0</v>
      </c>
      <c r="DI127" s="92"/>
      <c r="DJ127" s="78">
        <v>0</v>
      </c>
      <c r="DK127" s="78">
        <v>0</v>
      </c>
      <c r="DL127" s="78">
        <v>0</v>
      </c>
      <c r="DM127" s="78">
        <v>0</v>
      </c>
      <c r="DN127" s="79"/>
      <c r="DO127" s="78">
        <v>0</v>
      </c>
      <c r="DP127" s="92"/>
      <c r="DQ127" s="78">
        <v>0</v>
      </c>
      <c r="DR127" s="79"/>
      <c r="DS127" s="78">
        <v>0</v>
      </c>
      <c r="DT127" s="79"/>
      <c r="DU127" s="78">
        <v>0</v>
      </c>
      <c r="DV127" s="79"/>
      <c r="DW127" s="78">
        <v>0</v>
      </c>
      <c r="DX127" s="79"/>
      <c r="DY127" s="78">
        <v>0</v>
      </c>
      <c r="EA127" s="78">
        <v>0</v>
      </c>
      <c r="EB127" s="78">
        <v>0</v>
      </c>
      <c r="EC127" s="78">
        <v>0</v>
      </c>
      <c r="ED127" s="78">
        <v>0</v>
      </c>
      <c r="EE127" s="79"/>
      <c r="EF127" s="78">
        <v>0</v>
      </c>
      <c r="EG127" s="78">
        <v>0</v>
      </c>
      <c r="EH127" s="78">
        <v>0</v>
      </c>
      <c r="EI127" s="94">
        <f>SUM(C127:EH127)</f>
        <v>1135476</v>
      </c>
      <c r="EJ127" s="78">
        <v>283326</v>
      </c>
      <c r="EK127" s="78">
        <v>0</v>
      </c>
      <c r="EL127" s="78">
        <v>0</v>
      </c>
      <c r="EM127" s="78">
        <v>0</v>
      </c>
      <c r="EN127" s="78">
        <v>0</v>
      </c>
      <c r="EO127" s="78">
        <v>0</v>
      </c>
      <c r="EP127" s="78">
        <v>3166</v>
      </c>
      <c r="EQ127" s="78">
        <v>0</v>
      </c>
      <c r="ER127" s="78">
        <v>3166</v>
      </c>
      <c r="ES127" s="79"/>
      <c r="ET127" s="100">
        <f>SUM(EJ127:EP127)</f>
        <v>286492</v>
      </c>
      <c r="EU127" s="100">
        <f>EI127+ET127</f>
        <v>1421968</v>
      </c>
      <c r="EV127" s="101">
        <v>0</v>
      </c>
      <c r="EW127" s="78">
        <v>0</v>
      </c>
      <c r="EX127" s="78">
        <v>0</v>
      </c>
      <c r="EY127" s="78">
        <v>0</v>
      </c>
      <c r="EZ127" s="78">
        <v>0</v>
      </c>
      <c r="FA127" s="78">
        <v>0</v>
      </c>
      <c r="FB127" s="78">
        <v>0</v>
      </c>
      <c r="FC127" s="78">
        <v>0</v>
      </c>
      <c r="FD127" s="78">
        <v>0</v>
      </c>
      <c r="FE127" s="78">
        <v>0</v>
      </c>
      <c r="FF127" s="100">
        <f t="shared" si="26"/>
        <v>1421968</v>
      </c>
      <c r="FG127" s="100">
        <f t="shared" si="27"/>
        <v>1421968</v>
      </c>
    </row>
    <row r="128" spans="1:163" s="74" customFormat="1" ht="20.25" customHeight="1">
      <c r="A128" s="104"/>
      <c r="B128" s="105">
        <v>20</v>
      </c>
      <c r="C128" s="97">
        <f>SUM(D129:M129)</f>
        <v>0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91">
        <f>SUM(O129:X129)</f>
        <v>237</v>
      </c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92">
        <f>SUM(Z129:AD129)</f>
        <v>0</v>
      </c>
      <c r="Z128" s="79"/>
      <c r="AA128" s="79"/>
      <c r="AB128" s="79"/>
      <c r="AC128" s="79"/>
      <c r="AD128" s="79"/>
      <c r="AE128" s="92">
        <f>SUM(AF128:AG129)</f>
        <v>0</v>
      </c>
      <c r="AF128" s="79"/>
      <c r="AG128" s="79"/>
      <c r="AH128" s="92">
        <f>SUM(AI129:AM129)</f>
        <v>776</v>
      </c>
      <c r="AI128" s="79"/>
      <c r="AJ128" s="79"/>
      <c r="AK128" s="79"/>
      <c r="AL128" s="79"/>
      <c r="AM128" s="79"/>
      <c r="AN128" s="79">
        <v>2632</v>
      </c>
      <c r="AO128" s="79"/>
      <c r="AP128" s="79">
        <v>21117</v>
      </c>
      <c r="AQ128" s="79"/>
      <c r="AR128" s="79"/>
      <c r="AS128" s="79">
        <f t="shared" si="55"/>
        <v>1470</v>
      </c>
      <c r="AT128" s="79"/>
      <c r="AU128" s="79"/>
      <c r="AV128" s="92">
        <f>SUM(AW129:CQ130)</f>
        <v>13378</v>
      </c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92">
        <f t="shared" si="43"/>
        <v>3166</v>
      </c>
      <c r="CS128" s="79"/>
      <c r="CT128" s="79">
        <f t="shared" si="44"/>
        <v>324</v>
      </c>
      <c r="CU128" s="79"/>
      <c r="CV128" s="92">
        <f>SUM(CW129:DA129)</f>
        <v>8885</v>
      </c>
      <c r="CW128" s="79"/>
      <c r="CX128" s="79"/>
      <c r="CY128" s="79"/>
      <c r="CZ128" s="79"/>
      <c r="DA128" s="79"/>
      <c r="DB128" s="92">
        <f t="shared" si="45"/>
        <v>2514</v>
      </c>
      <c r="DC128" s="79"/>
      <c r="DD128" s="79"/>
      <c r="DE128" s="79">
        <f t="shared" si="46"/>
        <v>333</v>
      </c>
      <c r="DF128" s="79"/>
      <c r="DG128" s="79">
        <f t="shared" si="47"/>
        <v>111</v>
      </c>
      <c r="DH128" s="79"/>
      <c r="DI128" s="92">
        <f>SUM(DJ129:DM129)</f>
        <v>22524</v>
      </c>
      <c r="DJ128" s="79"/>
      <c r="DK128" s="79"/>
      <c r="DL128" s="79"/>
      <c r="DM128" s="79"/>
      <c r="DN128" s="79">
        <f t="shared" si="48"/>
        <v>6111</v>
      </c>
      <c r="DO128" s="79"/>
      <c r="DP128" s="92">
        <f t="shared" si="49"/>
        <v>10344</v>
      </c>
      <c r="DQ128" s="79"/>
      <c r="DR128" s="79">
        <f t="shared" si="50"/>
        <v>25927</v>
      </c>
      <c r="DS128" s="79"/>
      <c r="DT128" s="79">
        <f t="shared" si="51"/>
        <v>3156</v>
      </c>
      <c r="DU128" s="79"/>
      <c r="DV128" s="79">
        <f t="shared" si="52"/>
        <v>172</v>
      </c>
      <c r="DW128" s="79"/>
      <c r="DX128" s="79">
        <f>SUM(DY129)</f>
        <v>2673</v>
      </c>
      <c r="DY128" s="79"/>
      <c r="DZ128" s="92">
        <f>SUM(EA129:ED129)</f>
        <v>16260</v>
      </c>
      <c r="EA128" s="79"/>
      <c r="EB128" s="79"/>
      <c r="EC128" s="79"/>
      <c r="ED128" s="79"/>
      <c r="EE128" s="79">
        <f>SUM(EF129:EH129)</f>
        <v>588</v>
      </c>
      <c r="EF128" s="79"/>
      <c r="EG128" s="79"/>
      <c r="EH128" s="79"/>
      <c r="EI128" s="94">
        <f t="shared" si="25"/>
        <v>142698</v>
      </c>
      <c r="EJ128" s="111">
        <f t="shared" ref="EJ128:ES128" si="58">SUM(EJ129)</f>
        <v>54851</v>
      </c>
      <c r="EK128" s="111">
        <f t="shared" si="58"/>
        <v>0</v>
      </c>
      <c r="EL128" s="111">
        <f t="shared" si="58"/>
        <v>0</v>
      </c>
      <c r="EM128" s="111">
        <f t="shared" si="58"/>
        <v>0</v>
      </c>
      <c r="EN128" s="111">
        <f t="shared" si="58"/>
        <v>0</v>
      </c>
      <c r="EO128" s="111">
        <f t="shared" si="58"/>
        <v>0</v>
      </c>
      <c r="EP128" s="111">
        <f t="shared" si="58"/>
        <v>4119</v>
      </c>
      <c r="EQ128" s="111">
        <f t="shared" si="58"/>
        <v>0</v>
      </c>
      <c r="ER128" s="111">
        <f t="shared" si="58"/>
        <v>4119</v>
      </c>
      <c r="ES128" s="111">
        <f t="shared" si="58"/>
        <v>0</v>
      </c>
      <c r="ET128" s="111">
        <f>SUM(ET129)</f>
        <v>58970</v>
      </c>
      <c r="EU128" s="111">
        <f t="shared" ref="EU128:FG128" si="59">SUM(EU129)</f>
        <v>201668</v>
      </c>
      <c r="EV128" s="111">
        <f t="shared" si="59"/>
        <v>0</v>
      </c>
      <c r="EW128" s="111">
        <f t="shared" si="59"/>
        <v>0</v>
      </c>
      <c r="EX128" s="111">
        <f t="shared" si="59"/>
        <v>0</v>
      </c>
      <c r="EY128" s="111">
        <f t="shared" si="59"/>
        <v>0</v>
      </c>
      <c r="EZ128" s="111">
        <f t="shared" si="59"/>
        <v>0</v>
      </c>
      <c r="FA128" s="111">
        <f t="shared" si="59"/>
        <v>0</v>
      </c>
      <c r="FB128" s="111">
        <f t="shared" si="59"/>
        <v>0</v>
      </c>
      <c r="FC128" s="111">
        <f t="shared" si="59"/>
        <v>0</v>
      </c>
      <c r="FD128" s="111">
        <f t="shared" si="59"/>
        <v>0</v>
      </c>
      <c r="FE128" s="111">
        <f t="shared" si="59"/>
        <v>0</v>
      </c>
      <c r="FF128" s="111">
        <f t="shared" si="59"/>
        <v>201668</v>
      </c>
      <c r="FG128" s="111">
        <f t="shared" si="59"/>
        <v>201668</v>
      </c>
    </row>
    <row r="129" spans="1:164" ht="20.25" customHeight="1">
      <c r="A129" s="95" t="s">
        <v>190</v>
      </c>
      <c r="B129" s="96">
        <v>103</v>
      </c>
      <c r="C129" s="102"/>
      <c r="D129" s="78">
        <v>0</v>
      </c>
      <c r="E129" s="78">
        <v>0</v>
      </c>
      <c r="F129" s="78">
        <v>0</v>
      </c>
      <c r="G129" s="78">
        <v>0</v>
      </c>
      <c r="H129" s="78">
        <v>0</v>
      </c>
      <c r="I129" s="78">
        <v>0</v>
      </c>
      <c r="J129" s="78">
        <v>0</v>
      </c>
      <c r="K129" s="78">
        <v>0</v>
      </c>
      <c r="L129" s="78">
        <v>0</v>
      </c>
      <c r="M129" s="78">
        <v>0</v>
      </c>
      <c r="O129" s="78">
        <v>1</v>
      </c>
      <c r="P129" s="78">
        <v>106</v>
      </c>
      <c r="Q129" s="78">
        <v>31</v>
      </c>
      <c r="R129" s="78">
        <v>94</v>
      </c>
      <c r="S129" s="78">
        <v>0</v>
      </c>
      <c r="T129" s="78">
        <v>0</v>
      </c>
      <c r="U129" s="78">
        <v>0</v>
      </c>
      <c r="V129" s="78">
        <v>0</v>
      </c>
      <c r="W129" s="78">
        <v>5</v>
      </c>
      <c r="X129" s="78">
        <v>0</v>
      </c>
      <c r="Z129" s="78">
        <v>0</v>
      </c>
      <c r="AA129" s="78">
        <v>0</v>
      </c>
      <c r="AB129" s="78">
        <v>0</v>
      </c>
      <c r="AC129" s="78">
        <v>0</v>
      </c>
      <c r="AD129" s="78">
        <v>0</v>
      </c>
      <c r="AF129" s="78">
        <v>0</v>
      </c>
      <c r="AG129" s="78">
        <v>0</v>
      </c>
      <c r="AI129" s="78">
        <v>717</v>
      </c>
      <c r="AJ129" s="78">
        <v>54</v>
      </c>
      <c r="AK129" s="78">
        <v>0</v>
      </c>
      <c r="AL129" s="78">
        <v>0</v>
      </c>
      <c r="AM129" s="78">
        <v>5</v>
      </c>
      <c r="AN129" s="79"/>
      <c r="AO129" s="78">
        <v>2632</v>
      </c>
      <c r="AP129" s="79"/>
      <c r="AQ129" s="78">
        <v>21117</v>
      </c>
      <c r="AR129" s="78">
        <v>0</v>
      </c>
      <c r="AS129" s="79"/>
      <c r="AT129" s="78">
        <v>0</v>
      </c>
      <c r="AU129" s="78">
        <v>1470</v>
      </c>
      <c r="AW129" s="78">
        <v>1</v>
      </c>
      <c r="AX129" s="78">
        <v>0</v>
      </c>
      <c r="AY129" s="78">
        <v>0</v>
      </c>
      <c r="AZ129" s="78">
        <v>14</v>
      </c>
      <c r="BA129" s="78">
        <v>140</v>
      </c>
      <c r="BB129" s="78">
        <v>377</v>
      </c>
      <c r="BC129" s="78">
        <v>0</v>
      </c>
      <c r="BD129" s="78">
        <v>21</v>
      </c>
      <c r="BE129" s="78">
        <v>3</v>
      </c>
      <c r="BF129" s="78">
        <v>48</v>
      </c>
      <c r="BG129" s="78">
        <v>8</v>
      </c>
      <c r="BH129" s="78">
        <v>30</v>
      </c>
      <c r="BI129" s="78">
        <v>0</v>
      </c>
      <c r="BJ129" s="78">
        <v>0</v>
      </c>
      <c r="BK129" s="78">
        <v>2</v>
      </c>
      <c r="BL129" s="78">
        <v>32</v>
      </c>
      <c r="BM129" s="78">
        <v>0</v>
      </c>
      <c r="BN129" s="78">
        <v>10</v>
      </c>
      <c r="BO129" s="78">
        <v>0</v>
      </c>
      <c r="BP129" s="78">
        <v>0</v>
      </c>
      <c r="BQ129" s="78">
        <v>60</v>
      </c>
      <c r="BR129" s="78">
        <v>73</v>
      </c>
      <c r="BS129" s="78">
        <v>17</v>
      </c>
      <c r="BT129" s="78">
        <v>5</v>
      </c>
      <c r="BU129" s="78">
        <v>15</v>
      </c>
      <c r="BV129" s="78">
        <v>0</v>
      </c>
      <c r="BW129" s="78">
        <v>0</v>
      </c>
      <c r="BX129" s="78">
        <v>261</v>
      </c>
      <c r="BY129" s="78">
        <v>394</v>
      </c>
      <c r="BZ129" s="78">
        <v>460</v>
      </c>
      <c r="CA129" s="78">
        <v>18</v>
      </c>
      <c r="CB129" s="78">
        <v>15</v>
      </c>
      <c r="CC129" s="78">
        <v>0</v>
      </c>
      <c r="CD129" s="78">
        <v>167</v>
      </c>
      <c r="CE129" s="78">
        <v>20</v>
      </c>
      <c r="CF129" s="78">
        <v>1</v>
      </c>
      <c r="CG129" s="78">
        <v>10443</v>
      </c>
      <c r="CH129" s="78">
        <v>362</v>
      </c>
      <c r="CI129" s="78">
        <v>9</v>
      </c>
      <c r="CJ129" s="78">
        <v>147</v>
      </c>
      <c r="CK129" s="78">
        <v>43</v>
      </c>
      <c r="CL129" s="78">
        <v>17</v>
      </c>
      <c r="CM129" s="78">
        <v>3</v>
      </c>
      <c r="CN129" s="78">
        <v>57</v>
      </c>
      <c r="CO129" s="78">
        <v>0</v>
      </c>
      <c r="CP129" s="78">
        <v>0</v>
      </c>
      <c r="CQ129" s="78">
        <v>105</v>
      </c>
      <c r="CR129" s="92"/>
      <c r="CS129" s="78">
        <v>3166</v>
      </c>
      <c r="CT129" s="79"/>
      <c r="CU129" s="78">
        <v>324</v>
      </c>
      <c r="CV129" s="92"/>
      <c r="CW129" s="78">
        <v>3343</v>
      </c>
      <c r="CX129" s="78">
        <v>35</v>
      </c>
      <c r="CY129" s="78">
        <v>3012</v>
      </c>
      <c r="CZ129" s="78">
        <v>904</v>
      </c>
      <c r="DA129" s="78">
        <v>1591</v>
      </c>
      <c r="DB129" s="92"/>
      <c r="DC129" s="78">
        <v>2514</v>
      </c>
      <c r="DD129" s="78">
        <v>0</v>
      </c>
      <c r="DE129" s="79"/>
      <c r="DF129" s="78">
        <v>333</v>
      </c>
      <c r="DG129" s="79"/>
      <c r="DH129" s="78">
        <v>111</v>
      </c>
      <c r="DI129" s="92"/>
      <c r="DJ129" s="78">
        <v>16755</v>
      </c>
      <c r="DK129" s="78">
        <v>1670</v>
      </c>
      <c r="DL129" s="78">
        <v>2638</v>
      </c>
      <c r="DM129" s="78">
        <v>1461</v>
      </c>
      <c r="DN129" s="79"/>
      <c r="DO129" s="78">
        <v>6111</v>
      </c>
      <c r="DP129" s="92"/>
      <c r="DQ129" s="78">
        <v>10344</v>
      </c>
      <c r="DR129" s="79"/>
      <c r="DS129" s="78">
        <v>25927</v>
      </c>
      <c r="DT129" s="79"/>
      <c r="DU129" s="78">
        <v>3156</v>
      </c>
      <c r="DV129" s="79"/>
      <c r="DW129" s="78">
        <v>172</v>
      </c>
      <c r="DX129" s="79"/>
      <c r="DY129" s="78">
        <v>2673</v>
      </c>
      <c r="EA129" s="78">
        <v>15928</v>
      </c>
      <c r="EB129" s="78">
        <v>128</v>
      </c>
      <c r="EC129" s="78">
        <v>204</v>
      </c>
      <c r="ED129" s="78">
        <v>0</v>
      </c>
      <c r="EE129" s="79"/>
      <c r="EF129" s="78">
        <v>391</v>
      </c>
      <c r="EG129" s="78">
        <v>197</v>
      </c>
      <c r="EH129" s="78">
        <v>0</v>
      </c>
      <c r="EI129" s="94">
        <f t="shared" si="25"/>
        <v>142698</v>
      </c>
      <c r="EJ129" s="78">
        <v>54851</v>
      </c>
      <c r="EK129" s="78">
        <v>0</v>
      </c>
      <c r="EL129" s="78">
        <v>0</v>
      </c>
      <c r="EM129" s="78">
        <v>0</v>
      </c>
      <c r="EN129" s="78">
        <v>0</v>
      </c>
      <c r="EO129" s="78">
        <v>0</v>
      </c>
      <c r="EP129" s="78">
        <v>4119</v>
      </c>
      <c r="EQ129" s="78">
        <v>0</v>
      </c>
      <c r="ER129" s="78">
        <v>4119</v>
      </c>
      <c r="ES129" s="79"/>
      <c r="ET129" s="100">
        <f>SUM(EJ129:EP129)</f>
        <v>58970</v>
      </c>
      <c r="EU129" s="100">
        <f>EI129+ET129</f>
        <v>201668</v>
      </c>
      <c r="EV129" s="101">
        <v>0</v>
      </c>
      <c r="EW129" s="78">
        <v>0</v>
      </c>
      <c r="EX129" s="78">
        <v>0</v>
      </c>
      <c r="EY129" s="78">
        <v>0</v>
      </c>
      <c r="EZ129" s="78">
        <v>0</v>
      </c>
      <c r="FA129" s="78">
        <v>0</v>
      </c>
      <c r="FB129" s="78">
        <v>0</v>
      </c>
      <c r="FC129" s="78">
        <v>0</v>
      </c>
      <c r="FD129" s="78">
        <v>0</v>
      </c>
      <c r="FE129" s="78">
        <v>0</v>
      </c>
      <c r="FF129" s="100">
        <f t="shared" si="26"/>
        <v>201668</v>
      </c>
      <c r="FG129" s="100">
        <f t="shared" si="27"/>
        <v>201668</v>
      </c>
    </row>
    <row r="130" spans="1:164" s="74" customFormat="1" ht="20.25" customHeight="1">
      <c r="A130" s="104"/>
      <c r="B130" s="105">
        <v>21</v>
      </c>
      <c r="C130" s="97">
        <f>SUM(D131:M131)</f>
        <v>0</v>
      </c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91">
        <f>SUM(O131:X131)</f>
        <v>653</v>
      </c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92">
        <f>SUM(Z131:AD131)</f>
        <v>664</v>
      </c>
      <c r="Z130" s="79"/>
      <c r="AA130" s="79"/>
      <c r="AB130" s="79"/>
      <c r="AC130" s="79"/>
      <c r="AD130" s="79"/>
      <c r="AE130" s="92">
        <f>SUM(AF131:AG131)</f>
        <v>160</v>
      </c>
      <c r="AF130" s="79"/>
      <c r="AG130" s="79"/>
      <c r="AH130" s="92">
        <f>SUM(AI131:AM131)</f>
        <v>996</v>
      </c>
      <c r="AI130" s="79"/>
      <c r="AJ130" s="79"/>
      <c r="AK130" s="79"/>
      <c r="AL130" s="79"/>
      <c r="AM130" s="79"/>
      <c r="AN130" s="79">
        <v>133</v>
      </c>
      <c r="AO130" s="79"/>
      <c r="AP130" s="79">
        <v>48036</v>
      </c>
      <c r="AQ130" s="79"/>
      <c r="AR130" s="79"/>
      <c r="AS130" s="79">
        <f t="shared" si="55"/>
        <v>9076</v>
      </c>
      <c r="AT130" s="79"/>
      <c r="AU130" s="79"/>
      <c r="AV130" s="92">
        <f>SUM(AW131:CQ131)</f>
        <v>282221</v>
      </c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92">
        <f t="shared" si="43"/>
        <v>1826</v>
      </c>
      <c r="CS130" s="79"/>
      <c r="CT130" s="79">
        <f t="shared" si="44"/>
        <v>1041</v>
      </c>
      <c r="CU130" s="79"/>
      <c r="CV130" s="92">
        <f>SUM(CW131:DA131)</f>
        <v>10507</v>
      </c>
      <c r="CW130" s="79"/>
      <c r="CX130" s="79"/>
      <c r="CY130" s="79"/>
      <c r="CZ130" s="79"/>
      <c r="DA130" s="79"/>
      <c r="DB130" s="92">
        <f t="shared" si="45"/>
        <v>404149</v>
      </c>
      <c r="DC130" s="79"/>
      <c r="DD130" s="79"/>
      <c r="DE130" s="79">
        <f t="shared" si="46"/>
        <v>859</v>
      </c>
      <c r="DF130" s="79"/>
      <c r="DG130" s="79">
        <f t="shared" si="47"/>
        <v>45</v>
      </c>
      <c r="DH130" s="79"/>
      <c r="DI130" s="92">
        <f>SUM(DJ131:DM131)</f>
        <v>61757</v>
      </c>
      <c r="DJ130" s="79"/>
      <c r="DK130" s="79"/>
      <c r="DL130" s="79"/>
      <c r="DM130" s="79"/>
      <c r="DN130" s="79">
        <f t="shared" si="48"/>
        <v>13171</v>
      </c>
      <c r="DO130" s="79"/>
      <c r="DP130" s="92">
        <f t="shared" si="49"/>
        <v>5279</v>
      </c>
      <c r="DQ130" s="79"/>
      <c r="DR130" s="79">
        <f t="shared" si="50"/>
        <v>12868</v>
      </c>
      <c r="DS130" s="79"/>
      <c r="DT130" s="79">
        <f t="shared" si="51"/>
        <v>300</v>
      </c>
      <c r="DU130" s="79"/>
      <c r="DV130" s="79">
        <f t="shared" si="52"/>
        <v>2384</v>
      </c>
      <c r="DW130" s="79"/>
      <c r="DX130" s="79">
        <f>SUM(DY131)</f>
        <v>3392</v>
      </c>
      <c r="DY130" s="79"/>
      <c r="DZ130" s="92">
        <f>SUM(EA131:ED131)</f>
        <v>19987</v>
      </c>
      <c r="EA130" s="79"/>
      <c r="EB130" s="79"/>
      <c r="EC130" s="79"/>
      <c r="ED130" s="79"/>
      <c r="EE130" s="79">
        <f>SUM(EF131:EH131)</f>
        <v>5745</v>
      </c>
      <c r="EF130" s="79"/>
      <c r="EG130" s="79"/>
      <c r="EH130" s="79"/>
      <c r="EI130" s="94">
        <f t="shared" si="25"/>
        <v>885249</v>
      </c>
      <c r="EJ130" s="111">
        <f t="shared" ref="EJ130:ES130" si="60">SUM(EJ131)</f>
        <v>1821725</v>
      </c>
      <c r="EK130" s="111">
        <f t="shared" si="60"/>
        <v>0</v>
      </c>
      <c r="EL130" s="111">
        <f t="shared" si="60"/>
        <v>0</v>
      </c>
      <c r="EM130" s="111">
        <f t="shared" si="60"/>
        <v>0</v>
      </c>
      <c r="EN130" s="111">
        <f t="shared" si="60"/>
        <v>0</v>
      </c>
      <c r="EO130" s="111">
        <f t="shared" si="60"/>
        <v>0</v>
      </c>
      <c r="EP130" s="111">
        <f t="shared" si="60"/>
        <v>0</v>
      </c>
      <c r="EQ130" s="111">
        <f t="shared" si="60"/>
        <v>0</v>
      </c>
      <c r="ER130" s="111">
        <f t="shared" si="60"/>
        <v>0</v>
      </c>
      <c r="ES130" s="111">
        <f t="shared" si="60"/>
        <v>0</v>
      </c>
      <c r="ET130" s="111">
        <f>SUM(ET131)</f>
        <v>1821725</v>
      </c>
      <c r="EU130" s="111">
        <f t="shared" ref="EU130:FG130" si="61">SUM(EU131)</f>
        <v>2706974</v>
      </c>
      <c r="EV130" s="111">
        <f t="shared" si="61"/>
        <v>0</v>
      </c>
      <c r="EW130" s="111">
        <f t="shared" si="61"/>
        <v>0</v>
      </c>
      <c r="EX130" s="111">
        <f t="shared" si="61"/>
        <v>0</v>
      </c>
      <c r="EY130" s="111">
        <f t="shared" si="61"/>
        <v>0</v>
      </c>
      <c r="EZ130" s="111">
        <f t="shared" si="61"/>
        <v>0</v>
      </c>
      <c r="FA130" s="111">
        <f t="shared" si="61"/>
        <v>0</v>
      </c>
      <c r="FB130" s="111">
        <f t="shared" si="61"/>
        <v>0</v>
      </c>
      <c r="FC130" s="111">
        <f t="shared" si="61"/>
        <v>0</v>
      </c>
      <c r="FD130" s="111">
        <f t="shared" si="61"/>
        <v>0</v>
      </c>
      <c r="FE130" s="111">
        <f t="shared" si="61"/>
        <v>0</v>
      </c>
      <c r="FF130" s="111">
        <f t="shared" si="61"/>
        <v>2706974</v>
      </c>
      <c r="FG130" s="111">
        <f t="shared" si="61"/>
        <v>2706974</v>
      </c>
    </row>
    <row r="131" spans="1:164" ht="20.25" customHeight="1">
      <c r="A131" s="95" t="s">
        <v>191</v>
      </c>
      <c r="B131" s="96">
        <v>104</v>
      </c>
      <c r="C131" s="102"/>
      <c r="D131" s="78">
        <v>0</v>
      </c>
      <c r="E131" s="78">
        <v>0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O131" s="78">
        <v>0</v>
      </c>
      <c r="P131" s="78">
        <v>12</v>
      </c>
      <c r="Q131" s="78">
        <v>102</v>
      </c>
      <c r="R131" s="78">
        <v>0</v>
      </c>
      <c r="S131" s="78">
        <v>0</v>
      </c>
      <c r="T131" s="78">
        <v>0</v>
      </c>
      <c r="U131" s="78">
        <v>316</v>
      </c>
      <c r="V131" s="78">
        <v>7</v>
      </c>
      <c r="W131" s="78">
        <v>216</v>
      </c>
      <c r="X131" s="78">
        <v>0</v>
      </c>
      <c r="Z131" s="78">
        <v>0</v>
      </c>
      <c r="AA131" s="78">
        <v>0</v>
      </c>
      <c r="AB131" s="78">
        <v>664</v>
      </c>
      <c r="AC131" s="78">
        <v>0</v>
      </c>
      <c r="AD131" s="78">
        <v>0</v>
      </c>
      <c r="AF131" s="78">
        <v>19</v>
      </c>
      <c r="AG131" s="78">
        <v>141</v>
      </c>
      <c r="AI131" s="78">
        <v>0</v>
      </c>
      <c r="AJ131" s="78">
        <v>275</v>
      </c>
      <c r="AK131" s="78">
        <v>189</v>
      </c>
      <c r="AL131" s="78">
        <v>532</v>
      </c>
      <c r="AM131" s="78">
        <v>0</v>
      </c>
      <c r="AN131" s="79"/>
      <c r="AO131" s="78">
        <v>133</v>
      </c>
      <c r="AP131" s="79"/>
      <c r="AQ131" s="78">
        <v>48036</v>
      </c>
      <c r="AR131" s="78">
        <v>0</v>
      </c>
      <c r="AS131" s="79"/>
      <c r="AT131" s="78">
        <v>114</v>
      </c>
      <c r="AU131" s="78">
        <v>8962</v>
      </c>
      <c r="AW131" s="78">
        <v>1</v>
      </c>
      <c r="AX131" s="78">
        <v>0</v>
      </c>
      <c r="AY131" s="78">
        <v>0</v>
      </c>
      <c r="AZ131" s="78">
        <v>34</v>
      </c>
      <c r="BA131" s="78">
        <v>139</v>
      </c>
      <c r="BB131" s="78">
        <v>140</v>
      </c>
      <c r="BC131" s="78">
        <v>174528</v>
      </c>
      <c r="BD131" s="78">
        <v>68</v>
      </c>
      <c r="BE131" s="78">
        <v>5</v>
      </c>
      <c r="BF131" s="78">
        <v>1157</v>
      </c>
      <c r="BG131" s="78">
        <v>45</v>
      </c>
      <c r="BH131" s="78">
        <v>7</v>
      </c>
      <c r="BI131" s="78">
        <v>1</v>
      </c>
      <c r="BJ131" s="78">
        <v>30</v>
      </c>
      <c r="BK131" s="78">
        <v>43</v>
      </c>
      <c r="BL131" s="78">
        <v>848</v>
      </c>
      <c r="BM131" s="78">
        <v>0</v>
      </c>
      <c r="BN131" s="78">
        <v>52</v>
      </c>
      <c r="BO131" s="78">
        <v>387</v>
      </c>
      <c r="BP131" s="78">
        <v>0</v>
      </c>
      <c r="BQ131" s="78">
        <v>0</v>
      </c>
      <c r="BR131" s="78">
        <v>39</v>
      </c>
      <c r="BS131" s="78">
        <v>44</v>
      </c>
      <c r="BT131" s="78">
        <v>0</v>
      </c>
      <c r="BU131" s="78">
        <v>17</v>
      </c>
      <c r="BV131" s="78">
        <v>399</v>
      </c>
      <c r="BW131" s="78">
        <v>1998</v>
      </c>
      <c r="BX131" s="78">
        <v>337</v>
      </c>
      <c r="BY131" s="78">
        <v>384</v>
      </c>
      <c r="BZ131" s="78">
        <v>3489</v>
      </c>
      <c r="CA131" s="78">
        <v>20</v>
      </c>
      <c r="CB131" s="78">
        <v>52</v>
      </c>
      <c r="CC131" s="78">
        <v>0</v>
      </c>
      <c r="CD131" s="78">
        <v>590</v>
      </c>
      <c r="CE131" s="78">
        <v>169</v>
      </c>
      <c r="CF131" s="78">
        <v>26</v>
      </c>
      <c r="CG131" s="78">
        <v>96250</v>
      </c>
      <c r="CH131" s="78">
        <v>0</v>
      </c>
      <c r="CI131" s="78">
        <v>102</v>
      </c>
      <c r="CJ131" s="78">
        <v>205</v>
      </c>
      <c r="CK131" s="78">
        <v>43</v>
      </c>
      <c r="CL131" s="78">
        <v>198</v>
      </c>
      <c r="CM131" s="78">
        <v>4</v>
      </c>
      <c r="CN131" s="78">
        <v>58</v>
      </c>
      <c r="CO131" s="78">
        <v>0</v>
      </c>
      <c r="CP131" s="78">
        <v>0</v>
      </c>
      <c r="CQ131" s="78">
        <v>312</v>
      </c>
      <c r="CR131" s="92"/>
      <c r="CS131" s="78">
        <v>1826</v>
      </c>
      <c r="CT131" s="79"/>
      <c r="CU131" s="78">
        <v>1041</v>
      </c>
      <c r="CV131" s="92"/>
      <c r="CW131" s="78">
        <v>4790</v>
      </c>
      <c r="CX131" s="78">
        <v>240</v>
      </c>
      <c r="CY131" s="78">
        <v>4372</v>
      </c>
      <c r="CZ131" s="78">
        <v>401</v>
      </c>
      <c r="DA131" s="78">
        <v>704</v>
      </c>
      <c r="DB131" s="92"/>
      <c r="DC131" s="78">
        <v>403600</v>
      </c>
      <c r="DD131" s="78">
        <v>549</v>
      </c>
      <c r="DE131" s="79"/>
      <c r="DF131" s="78">
        <v>859</v>
      </c>
      <c r="DG131" s="79"/>
      <c r="DH131" s="78">
        <v>45</v>
      </c>
      <c r="DI131" s="92"/>
      <c r="DJ131" s="78">
        <v>47894</v>
      </c>
      <c r="DK131" s="78">
        <v>905</v>
      </c>
      <c r="DL131" s="78">
        <v>9459</v>
      </c>
      <c r="DM131" s="78">
        <v>3499</v>
      </c>
      <c r="DN131" s="79"/>
      <c r="DO131" s="78">
        <v>13171</v>
      </c>
      <c r="DP131" s="92"/>
      <c r="DQ131" s="78">
        <v>5279</v>
      </c>
      <c r="DR131" s="79"/>
      <c r="DS131" s="78">
        <v>12868</v>
      </c>
      <c r="DT131" s="79"/>
      <c r="DU131" s="78">
        <v>300</v>
      </c>
      <c r="DV131" s="79"/>
      <c r="DW131" s="78">
        <v>2384</v>
      </c>
      <c r="DX131" s="79"/>
      <c r="DY131" s="78">
        <v>3392</v>
      </c>
      <c r="DZ131" s="92"/>
      <c r="EA131" s="78">
        <v>18731</v>
      </c>
      <c r="EB131" s="78">
        <v>1017</v>
      </c>
      <c r="EC131" s="78">
        <v>232</v>
      </c>
      <c r="ED131" s="78">
        <v>7</v>
      </c>
      <c r="EE131" s="79"/>
      <c r="EF131" s="78">
        <v>1312</v>
      </c>
      <c r="EG131" s="78">
        <v>4433</v>
      </c>
      <c r="EH131" s="78">
        <v>0</v>
      </c>
      <c r="EI131" s="94">
        <f t="shared" si="25"/>
        <v>885249</v>
      </c>
      <c r="EJ131" s="78">
        <v>1821725</v>
      </c>
      <c r="EK131" s="78">
        <v>0</v>
      </c>
      <c r="EL131" s="78">
        <v>0</v>
      </c>
      <c r="EM131" s="78">
        <v>0</v>
      </c>
      <c r="EN131" s="78">
        <v>0</v>
      </c>
      <c r="EO131" s="78">
        <v>0</v>
      </c>
      <c r="EP131" s="78">
        <v>0</v>
      </c>
      <c r="EQ131" s="78">
        <v>0</v>
      </c>
      <c r="ER131" s="78">
        <v>0</v>
      </c>
      <c r="ES131" s="79"/>
      <c r="ET131" s="100">
        <f>SUM(EJ131:EP131)</f>
        <v>1821725</v>
      </c>
      <c r="EU131" s="100">
        <f>EI131+ET131</f>
        <v>2706974</v>
      </c>
      <c r="EV131" s="101">
        <v>0</v>
      </c>
      <c r="EW131" s="78">
        <v>0</v>
      </c>
      <c r="EX131" s="78">
        <v>0</v>
      </c>
      <c r="EY131" s="78">
        <v>0</v>
      </c>
      <c r="EZ131" s="78">
        <v>0</v>
      </c>
      <c r="FA131" s="78">
        <v>0</v>
      </c>
      <c r="FB131" s="78">
        <v>0</v>
      </c>
      <c r="FC131" s="78">
        <v>0</v>
      </c>
      <c r="FD131" s="78">
        <v>0</v>
      </c>
      <c r="FE131" s="78">
        <v>0</v>
      </c>
      <c r="FF131" s="100">
        <f t="shared" si="26"/>
        <v>2706974</v>
      </c>
      <c r="FG131" s="100">
        <f t="shared" si="27"/>
        <v>2706974</v>
      </c>
    </row>
    <row r="132" spans="1:164" s="74" customFormat="1" ht="20.25" customHeight="1">
      <c r="A132" s="104"/>
      <c r="B132" s="105">
        <v>22</v>
      </c>
      <c r="C132" s="97">
        <f>SUM(D133:M133)</f>
        <v>3593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91">
        <f>SUM(O133:X133)</f>
        <v>229</v>
      </c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92">
        <f>SUM(Z133:AD133)</f>
        <v>412</v>
      </c>
      <c r="Z132" s="79"/>
      <c r="AA132" s="79"/>
      <c r="AB132" s="79"/>
      <c r="AC132" s="79"/>
      <c r="AD132" s="79"/>
      <c r="AE132" s="92">
        <f>SUM(AF133:AG133)</f>
        <v>8958</v>
      </c>
      <c r="AF132" s="79"/>
      <c r="AG132" s="79"/>
      <c r="AH132" s="92">
        <f>SUM(AI133:AM133)</f>
        <v>7331</v>
      </c>
      <c r="AI132" s="79"/>
      <c r="AJ132" s="79"/>
      <c r="AK132" s="79"/>
      <c r="AL132" s="79"/>
      <c r="AM132" s="79"/>
      <c r="AN132" s="79">
        <f>SUM(AO133)</f>
        <v>2486</v>
      </c>
      <c r="AO132" s="79"/>
      <c r="AP132" s="79">
        <v>7681</v>
      </c>
      <c r="AQ132" s="79"/>
      <c r="AR132" s="79"/>
      <c r="AS132" s="79">
        <f t="shared" si="55"/>
        <v>1649</v>
      </c>
      <c r="AT132" s="79"/>
      <c r="AU132" s="79"/>
      <c r="AV132" s="92">
        <f>SUM(AW133:CQ133)</f>
        <v>45960</v>
      </c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92">
        <f t="shared" si="43"/>
        <v>13123</v>
      </c>
      <c r="CS132" s="79"/>
      <c r="CT132" s="79">
        <f t="shared" si="44"/>
        <v>6134</v>
      </c>
      <c r="CU132" s="79"/>
      <c r="CV132" s="92">
        <f>SUM(CW133:DA133)</f>
        <v>15803</v>
      </c>
      <c r="CW132" s="79"/>
      <c r="CX132" s="79"/>
      <c r="CY132" s="79"/>
      <c r="CZ132" s="79"/>
      <c r="DA132" s="79"/>
      <c r="DB132" s="92">
        <f t="shared" si="45"/>
        <v>4379</v>
      </c>
      <c r="DC132" s="79"/>
      <c r="DD132" s="79"/>
      <c r="DE132" s="79">
        <f t="shared" si="46"/>
        <v>272</v>
      </c>
      <c r="DF132" s="79"/>
      <c r="DG132" s="79">
        <f t="shared" si="47"/>
        <v>271</v>
      </c>
      <c r="DH132" s="79"/>
      <c r="DI132" s="92">
        <f>SUM(DJ133:DM133)</f>
        <v>88545</v>
      </c>
      <c r="DJ132" s="79"/>
      <c r="DK132" s="79"/>
      <c r="DL132" s="79"/>
      <c r="DM132" s="79"/>
      <c r="DN132" s="79">
        <f t="shared" si="48"/>
        <v>12340</v>
      </c>
      <c r="DO132" s="79"/>
      <c r="DP132" s="92">
        <f t="shared" si="49"/>
        <v>13761</v>
      </c>
      <c r="DQ132" s="79"/>
      <c r="DR132" s="79">
        <f>SUM(DS133)</f>
        <v>26768</v>
      </c>
      <c r="DS132" s="79"/>
      <c r="DT132" s="79">
        <f t="shared" si="51"/>
        <v>6712</v>
      </c>
      <c r="DU132" s="79"/>
      <c r="DV132" s="79">
        <f t="shared" si="52"/>
        <v>577</v>
      </c>
      <c r="DW132" s="79"/>
      <c r="DX132" s="79">
        <f>SUM(DY133)</f>
        <v>3058</v>
      </c>
      <c r="DY132" s="79"/>
      <c r="DZ132" s="92">
        <f>SUM(EA133:ED133)</f>
        <v>11280</v>
      </c>
      <c r="EA132" s="79"/>
      <c r="EB132" s="79"/>
      <c r="EC132" s="79"/>
      <c r="ED132" s="79"/>
      <c r="EE132" s="79">
        <f>SUM(EF133:EH133)</f>
        <v>2734</v>
      </c>
      <c r="EF132" s="79"/>
      <c r="EG132" s="79"/>
      <c r="EH132" s="79"/>
      <c r="EI132" s="94">
        <f>SUM(C132:EH132)</f>
        <v>284056</v>
      </c>
      <c r="EJ132" s="111">
        <f t="shared" ref="EJ132:ES132" si="62">SUM(EJ133)</f>
        <v>32971</v>
      </c>
      <c r="EK132" s="111">
        <f t="shared" si="62"/>
        <v>0</v>
      </c>
      <c r="EL132" s="111">
        <f t="shared" si="62"/>
        <v>0</v>
      </c>
      <c r="EM132" s="111">
        <f t="shared" si="62"/>
        <v>0</v>
      </c>
      <c r="EN132" s="111">
        <f t="shared" si="62"/>
        <v>0</v>
      </c>
      <c r="EO132" s="111">
        <f t="shared" si="62"/>
        <v>0</v>
      </c>
      <c r="EP132" s="111">
        <f t="shared" si="62"/>
        <v>78312</v>
      </c>
      <c r="EQ132" s="111">
        <f t="shared" si="62"/>
        <v>0</v>
      </c>
      <c r="ER132" s="111">
        <f t="shared" si="62"/>
        <v>78312</v>
      </c>
      <c r="ES132" s="111">
        <f t="shared" si="62"/>
        <v>0</v>
      </c>
      <c r="ET132" s="111">
        <f>SUM(ET133)</f>
        <v>111283</v>
      </c>
      <c r="EU132" s="111">
        <f t="shared" ref="EU132:FG132" si="63">SUM(EU133)</f>
        <v>395339</v>
      </c>
      <c r="EV132" s="111">
        <f t="shared" si="63"/>
        <v>0</v>
      </c>
      <c r="EW132" s="111">
        <f t="shared" si="63"/>
        <v>0</v>
      </c>
      <c r="EX132" s="111">
        <f t="shared" si="63"/>
        <v>0</v>
      </c>
      <c r="EY132" s="111">
        <f t="shared" si="63"/>
        <v>0</v>
      </c>
      <c r="EZ132" s="111">
        <f t="shared" si="63"/>
        <v>0</v>
      </c>
      <c r="FA132" s="111">
        <f t="shared" si="63"/>
        <v>0</v>
      </c>
      <c r="FB132" s="111">
        <f t="shared" si="63"/>
        <v>0</v>
      </c>
      <c r="FC132" s="111">
        <f t="shared" si="63"/>
        <v>0</v>
      </c>
      <c r="FD132" s="111">
        <f t="shared" si="63"/>
        <v>0</v>
      </c>
      <c r="FE132" s="111">
        <f t="shared" si="63"/>
        <v>0</v>
      </c>
      <c r="FF132" s="111">
        <f t="shared" si="63"/>
        <v>395339</v>
      </c>
      <c r="FG132" s="111">
        <f t="shared" si="63"/>
        <v>395339</v>
      </c>
    </row>
    <row r="133" spans="1:164" ht="20.25" customHeight="1">
      <c r="A133" s="95" t="s">
        <v>18</v>
      </c>
      <c r="B133" s="96">
        <v>105</v>
      </c>
      <c r="C133" s="102"/>
      <c r="D133" s="78">
        <v>793</v>
      </c>
      <c r="E133" s="78">
        <v>516</v>
      </c>
      <c r="F133" s="78">
        <v>0</v>
      </c>
      <c r="G133" s="78">
        <v>0</v>
      </c>
      <c r="H133" s="78">
        <v>54</v>
      </c>
      <c r="I133" s="78">
        <v>55</v>
      </c>
      <c r="J133" s="78">
        <v>0</v>
      </c>
      <c r="K133" s="78">
        <v>0</v>
      </c>
      <c r="L133" s="78">
        <v>25</v>
      </c>
      <c r="M133" s="78">
        <v>2150</v>
      </c>
      <c r="O133" s="78">
        <v>0</v>
      </c>
      <c r="P133" s="78">
        <v>34</v>
      </c>
      <c r="Q133" s="78">
        <v>9</v>
      </c>
      <c r="R133" s="78">
        <v>81</v>
      </c>
      <c r="S133" s="78">
        <v>6</v>
      </c>
      <c r="T133" s="78">
        <v>0</v>
      </c>
      <c r="U133" s="78">
        <v>20</v>
      </c>
      <c r="V133" s="78">
        <v>0</v>
      </c>
      <c r="W133" s="78">
        <v>79</v>
      </c>
      <c r="X133" s="78">
        <v>0</v>
      </c>
      <c r="Z133" s="78">
        <v>0</v>
      </c>
      <c r="AA133" s="78">
        <v>0</v>
      </c>
      <c r="AB133" s="78">
        <v>412</v>
      </c>
      <c r="AC133" s="78">
        <v>0</v>
      </c>
      <c r="AD133" s="78">
        <v>0</v>
      </c>
      <c r="AF133" s="78">
        <v>1066</v>
      </c>
      <c r="AG133" s="78">
        <v>7892</v>
      </c>
      <c r="AI133" s="78">
        <v>4604</v>
      </c>
      <c r="AJ133" s="78">
        <v>14</v>
      </c>
      <c r="AK133" s="78">
        <v>443</v>
      </c>
      <c r="AL133" s="78">
        <v>1310</v>
      </c>
      <c r="AM133" s="78">
        <v>960</v>
      </c>
      <c r="AN133" s="79"/>
      <c r="AO133" s="78">
        <v>2486</v>
      </c>
      <c r="AP133" s="79"/>
      <c r="AQ133" s="78">
        <v>7681</v>
      </c>
      <c r="AR133" s="78">
        <v>0</v>
      </c>
      <c r="AS133" s="79"/>
      <c r="AT133" s="78">
        <v>0</v>
      </c>
      <c r="AU133" s="78">
        <v>1649</v>
      </c>
      <c r="AW133" s="78">
        <v>4</v>
      </c>
      <c r="AX133" s="78">
        <v>0</v>
      </c>
      <c r="AY133" s="78">
        <v>2</v>
      </c>
      <c r="AZ133" s="78">
        <v>251</v>
      </c>
      <c r="BA133" s="78">
        <v>1015</v>
      </c>
      <c r="BB133" s="78">
        <v>461</v>
      </c>
      <c r="BC133" s="78">
        <v>20820</v>
      </c>
      <c r="BD133" s="78">
        <v>71</v>
      </c>
      <c r="BE133" s="78">
        <v>39</v>
      </c>
      <c r="BF133" s="78">
        <v>1725</v>
      </c>
      <c r="BG133" s="78">
        <v>27</v>
      </c>
      <c r="BH133" s="78">
        <v>177</v>
      </c>
      <c r="BI133" s="78">
        <v>0</v>
      </c>
      <c r="BJ133" s="78">
        <v>0</v>
      </c>
      <c r="BK133" s="78">
        <v>4</v>
      </c>
      <c r="BL133" s="78">
        <v>471</v>
      </c>
      <c r="BM133" s="78">
        <v>0</v>
      </c>
      <c r="BN133" s="78">
        <v>65</v>
      </c>
      <c r="BO133" s="78">
        <v>0</v>
      </c>
      <c r="BP133" s="78">
        <v>110</v>
      </c>
      <c r="BQ133" s="78">
        <v>19</v>
      </c>
      <c r="BR133" s="78">
        <v>125</v>
      </c>
      <c r="BS133" s="78">
        <v>83</v>
      </c>
      <c r="BT133" s="78">
        <v>119</v>
      </c>
      <c r="BU133" s="78">
        <v>35</v>
      </c>
      <c r="BV133" s="78">
        <v>171</v>
      </c>
      <c r="BW133" s="78">
        <v>0</v>
      </c>
      <c r="BX133" s="78">
        <v>436</v>
      </c>
      <c r="BY133" s="78">
        <v>541</v>
      </c>
      <c r="BZ133" s="78">
        <v>619</v>
      </c>
      <c r="CA133" s="78">
        <v>22</v>
      </c>
      <c r="CB133" s="78">
        <v>147</v>
      </c>
      <c r="CC133" s="78">
        <v>0</v>
      </c>
      <c r="CD133" s="78">
        <v>1040</v>
      </c>
      <c r="CE133" s="78">
        <v>128</v>
      </c>
      <c r="CF133" s="78">
        <v>15</v>
      </c>
      <c r="CG133" s="78">
        <v>11985</v>
      </c>
      <c r="CH133" s="78">
        <v>3222</v>
      </c>
      <c r="CI133" s="78">
        <v>334</v>
      </c>
      <c r="CJ133" s="78">
        <v>321</v>
      </c>
      <c r="CK133" s="78">
        <v>34</v>
      </c>
      <c r="CL133" s="78">
        <v>647</v>
      </c>
      <c r="CM133" s="78">
        <v>6</v>
      </c>
      <c r="CN133" s="78">
        <v>45</v>
      </c>
      <c r="CO133" s="78">
        <v>0</v>
      </c>
      <c r="CP133" s="78">
        <v>0</v>
      </c>
      <c r="CQ133" s="78">
        <v>624</v>
      </c>
      <c r="CR133" s="92"/>
      <c r="CS133" s="78">
        <v>13123</v>
      </c>
      <c r="CT133" s="79"/>
      <c r="CU133" s="78">
        <v>6134</v>
      </c>
      <c r="CW133" s="78">
        <v>5204</v>
      </c>
      <c r="CX133" s="78">
        <v>131</v>
      </c>
      <c r="CY133" s="78">
        <v>4084</v>
      </c>
      <c r="CZ133" s="78">
        <v>1030</v>
      </c>
      <c r="DA133" s="78">
        <v>5354</v>
      </c>
      <c r="DC133" s="78">
        <v>4363</v>
      </c>
      <c r="DD133" s="78">
        <v>16</v>
      </c>
      <c r="DE133" s="79"/>
      <c r="DF133" s="78">
        <v>272</v>
      </c>
      <c r="DG133" s="79"/>
      <c r="DH133" s="78">
        <v>271</v>
      </c>
      <c r="DJ133" s="78">
        <v>76878</v>
      </c>
      <c r="DK133" s="78">
        <v>2584</v>
      </c>
      <c r="DL133" s="78">
        <v>3979</v>
      </c>
      <c r="DM133" s="78">
        <v>5104</v>
      </c>
      <c r="DN133" s="79"/>
      <c r="DO133" s="78">
        <v>12340</v>
      </c>
      <c r="DQ133" s="78">
        <v>13761</v>
      </c>
      <c r="DR133" s="79"/>
      <c r="DS133" s="78">
        <v>26768</v>
      </c>
      <c r="DT133" s="79"/>
      <c r="DU133" s="78">
        <v>6712</v>
      </c>
      <c r="DV133" s="79"/>
      <c r="DW133" s="78">
        <v>577</v>
      </c>
      <c r="DX133" s="79"/>
      <c r="DY133" s="78">
        <v>3058</v>
      </c>
      <c r="DZ133" s="92"/>
      <c r="EA133" s="78">
        <v>8752</v>
      </c>
      <c r="EB133" s="78">
        <v>2267</v>
      </c>
      <c r="EC133" s="78">
        <v>255</v>
      </c>
      <c r="ED133" s="78">
        <v>6</v>
      </c>
      <c r="EE133" s="79"/>
      <c r="EF133" s="78">
        <v>1871</v>
      </c>
      <c r="EG133" s="78">
        <v>863</v>
      </c>
      <c r="EH133" s="78">
        <v>0</v>
      </c>
      <c r="EI133" s="94">
        <f t="shared" si="25"/>
        <v>284056</v>
      </c>
      <c r="EJ133" s="78">
        <v>32971</v>
      </c>
      <c r="EK133" s="78">
        <v>0</v>
      </c>
      <c r="EL133" s="78">
        <v>0</v>
      </c>
      <c r="EM133" s="78">
        <v>0</v>
      </c>
      <c r="EN133" s="78">
        <v>0</v>
      </c>
      <c r="EO133" s="78">
        <v>0</v>
      </c>
      <c r="EP133" s="78">
        <v>78312</v>
      </c>
      <c r="EQ133" s="78">
        <v>0</v>
      </c>
      <c r="ER133" s="78">
        <v>78312</v>
      </c>
      <c r="ES133" s="79"/>
      <c r="ET133" s="100">
        <f>SUM(EJ133:EP133)</f>
        <v>111283</v>
      </c>
      <c r="EU133" s="100">
        <f>EI133+ET133</f>
        <v>395339</v>
      </c>
      <c r="EV133" s="101">
        <v>0</v>
      </c>
      <c r="EW133" s="78">
        <v>0</v>
      </c>
      <c r="EX133" s="78">
        <v>0</v>
      </c>
      <c r="EY133" s="78">
        <v>0</v>
      </c>
      <c r="EZ133" s="78">
        <v>0</v>
      </c>
      <c r="FA133" s="78">
        <v>0</v>
      </c>
      <c r="FB133" s="78">
        <v>0</v>
      </c>
      <c r="FC133" s="78">
        <v>0</v>
      </c>
      <c r="FD133" s="78">
        <v>0</v>
      </c>
      <c r="FE133" s="78">
        <v>0</v>
      </c>
      <c r="FF133" s="100">
        <f t="shared" si="26"/>
        <v>395339</v>
      </c>
      <c r="FG133" s="100">
        <f t="shared" si="27"/>
        <v>395339</v>
      </c>
    </row>
    <row r="134" spans="1:164" s="74" customFormat="1" ht="20.25" customHeight="1">
      <c r="A134" s="114"/>
      <c r="B134" s="105">
        <v>23</v>
      </c>
      <c r="C134" s="97">
        <f>SUM(D135:M138)</f>
        <v>63</v>
      </c>
      <c r="N134" s="92">
        <f>SUM(O135:X138)</f>
        <v>20</v>
      </c>
      <c r="Y134" s="92">
        <f>SUM(Z135:AD138)</f>
        <v>84</v>
      </c>
      <c r="AE134" s="92">
        <f>SUM(AF135:AG138)</f>
        <v>0</v>
      </c>
      <c r="AH134" s="92">
        <f>SUM(AI135:AM138)</f>
        <v>1291</v>
      </c>
      <c r="AN134" s="92">
        <f>SUM(AO135:AO138)</f>
        <v>166</v>
      </c>
      <c r="AP134" s="92">
        <f>SUM(AQ135:AR138)</f>
        <v>1441</v>
      </c>
      <c r="AS134" s="79">
        <f>SUM(AT135:AU138)</f>
        <v>154</v>
      </c>
      <c r="AV134" s="92">
        <f>SUM(AW135:CQ138)</f>
        <v>36847</v>
      </c>
      <c r="CR134" s="92">
        <f>SUM(CS135:CS138)</f>
        <v>3050</v>
      </c>
      <c r="CT134" s="92">
        <f>SUM(CU135:CU138)</f>
        <v>629</v>
      </c>
      <c r="CV134" s="92">
        <f>SUM(CW135:DA138)</f>
        <v>4920</v>
      </c>
      <c r="DB134" s="92">
        <f>SUM(DC135:DD138)</f>
        <v>4663</v>
      </c>
      <c r="DE134" s="92">
        <f>SUM(DF135:DF138)</f>
        <v>42</v>
      </c>
      <c r="DG134" s="92">
        <f>SUM(DH135:DH138)</f>
        <v>163</v>
      </c>
      <c r="DI134" s="92">
        <f>SUM(DJ135:DM138)</f>
        <v>4973</v>
      </c>
      <c r="DN134" s="92">
        <f>SUM(DO135:DO138)</f>
        <v>9975</v>
      </c>
      <c r="DP134" s="92">
        <f>SUM(DQ135:DQ138)</f>
        <v>2430</v>
      </c>
      <c r="DR134" s="92">
        <f>SUM(DS135:DS138)</f>
        <v>5127</v>
      </c>
      <c r="DT134" s="92">
        <f>SUM(DU135:DU138)</f>
        <v>483</v>
      </c>
      <c r="DV134" s="92">
        <f>SUM(DW135:DW138)</f>
        <v>139</v>
      </c>
      <c r="DX134" s="79">
        <f>SUM(DY135:DY138)</f>
        <v>2172</v>
      </c>
      <c r="DZ134" s="92">
        <f>SUM(EA135:ED138)</f>
        <v>14469</v>
      </c>
      <c r="EE134" s="79">
        <f>SUM(EF135:EH138)</f>
        <v>1528</v>
      </c>
      <c r="EI134" s="94">
        <f t="shared" si="25"/>
        <v>94829</v>
      </c>
      <c r="EJ134" s="107">
        <f t="shared" ref="EJ134:ES134" si="64">SUM(EJ135:EJ138)</f>
        <v>577721</v>
      </c>
      <c r="EK134" s="107">
        <f t="shared" si="64"/>
        <v>21479370</v>
      </c>
      <c r="EL134" s="107">
        <f t="shared" si="64"/>
        <v>0</v>
      </c>
      <c r="EM134" s="107">
        <f t="shared" si="64"/>
        <v>0</v>
      </c>
      <c r="EN134" s="107">
        <f t="shared" si="64"/>
        <v>0</v>
      </c>
      <c r="EO134" s="107">
        <f t="shared" si="64"/>
        <v>0</v>
      </c>
      <c r="EP134" s="107">
        <f t="shared" si="64"/>
        <v>631</v>
      </c>
      <c r="EQ134" s="107">
        <f t="shared" si="64"/>
        <v>0</v>
      </c>
      <c r="ER134" s="107">
        <f t="shared" si="64"/>
        <v>631</v>
      </c>
      <c r="ES134" s="107">
        <f t="shared" si="64"/>
        <v>0</v>
      </c>
      <c r="ET134" s="107">
        <f>SUM(ET135:ET138)</f>
        <v>22057722</v>
      </c>
      <c r="EU134" s="107">
        <f t="shared" ref="EU134:FG134" si="65">SUM(EU135:EU138)</f>
        <v>22152551</v>
      </c>
      <c r="EV134" s="107">
        <f t="shared" si="65"/>
        <v>0</v>
      </c>
      <c r="EW134" s="107">
        <f t="shared" si="65"/>
        <v>0</v>
      </c>
      <c r="EX134" s="107">
        <f t="shared" si="65"/>
        <v>0</v>
      </c>
      <c r="EY134" s="107">
        <f t="shared" si="65"/>
        <v>0</v>
      </c>
      <c r="EZ134" s="107">
        <f t="shared" si="65"/>
        <v>0</v>
      </c>
      <c r="FA134" s="107">
        <f t="shared" si="65"/>
        <v>0</v>
      </c>
      <c r="FB134" s="107">
        <f t="shared" si="65"/>
        <v>0</v>
      </c>
      <c r="FC134" s="107">
        <f t="shared" si="65"/>
        <v>0</v>
      </c>
      <c r="FD134" s="107">
        <f t="shared" si="65"/>
        <v>0</v>
      </c>
      <c r="FE134" s="107">
        <f t="shared" si="65"/>
        <v>0</v>
      </c>
      <c r="FF134" s="107">
        <f t="shared" si="65"/>
        <v>22152551</v>
      </c>
      <c r="FG134" s="107">
        <f t="shared" si="65"/>
        <v>22152551</v>
      </c>
    </row>
    <row r="135" spans="1:164" ht="20.25" customHeight="1">
      <c r="A135" s="95" t="s">
        <v>192</v>
      </c>
      <c r="B135" s="96">
        <v>106</v>
      </c>
      <c r="C135" s="102"/>
      <c r="D135" s="78">
        <v>0</v>
      </c>
      <c r="E135" s="78">
        <v>0</v>
      </c>
      <c r="F135" s="78">
        <v>0</v>
      </c>
      <c r="G135" s="78">
        <v>0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8">
        <v>0</v>
      </c>
      <c r="V135" s="78">
        <v>0</v>
      </c>
      <c r="W135" s="78">
        <v>0</v>
      </c>
      <c r="X135" s="78">
        <v>0</v>
      </c>
      <c r="Z135" s="78">
        <v>0</v>
      </c>
      <c r="AA135" s="78">
        <v>0</v>
      </c>
      <c r="AB135" s="78">
        <v>0</v>
      </c>
      <c r="AC135" s="78">
        <v>0</v>
      </c>
      <c r="AD135" s="78">
        <v>0</v>
      </c>
      <c r="AF135" s="78">
        <v>0</v>
      </c>
      <c r="AG135" s="78">
        <v>0</v>
      </c>
      <c r="AI135" s="78">
        <v>0</v>
      </c>
      <c r="AJ135" s="78">
        <v>0</v>
      </c>
      <c r="AK135" s="78">
        <v>0</v>
      </c>
      <c r="AL135" s="78">
        <v>0</v>
      </c>
      <c r="AM135" s="78">
        <v>0</v>
      </c>
      <c r="AN135" s="79"/>
      <c r="AO135" s="78">
        <v>0</v>
      </c>
      <c r="AP135" s="79"/>
      <c r="AQ135" s="78">
        <v>0</v>
      </c>
      <c r="AR135" s="78">
        <v>0</v>
      </c>
      <c r="AS135" s="79"/>
      <c r="AT135" s="78">
        <v>0</v>
      </c>
      <c r="AU135" s="78">
        <v>0</v>
      </c>
      <c r="AW135" s="78">
        <v>0</v>
      </c>
      <c r="AX135" s="78">
        <v>0</v>
      </c>
      <c r="AY135" s="78">
        <v>0</v>
      </c>
      <c r="AZ135" s="78">
        <v>0</v>
      </c>
      <c r="BA135" s="78">
        <v>0</v>
      </c>
      <c r="BB135" s="78">
        <v>0</v>
      </c>
      <c r="BC135" s="78">
        <v>0</v>
      </c>
      <c r="BD135" s="78">
        <v>0</v>
      </c>
      <c r="BE135" s="78">
        <v>0</v>
      </c>
      <c r="BF135" s="78">
        <v>0</v>
      </c>
      <c r="BG135" s="78">
        <v>0</v>
      </c>
      <c r="BH135" s="78">
        <v>0</v>
      </c>
      <c r="BI135" s="78">
        <v>0</v>
      </c>
      <c r="BJ135" s="78">
        <v>0</v>
      </c>
      <c r="BK135" s="78">
        <v>0</v>
      </c>
      <c r="BL135" s="78">
        <v>0</v>
      </c>
      <c r="BM135" s="78">
        <v>0</v>
      </c>
      <c r="BN135" s="78">
        <v>0</v>
      </c>
      <c r="BO135" s="78">
        <v>0</v>
      </c>
      <c r="BP135" s="78">
        <v>0</v>
      </c>
      <c r="BQ135" s="78">
        <v>0</v>
      </c>
      <c r="BR135" s="78">
        <v>0</v>
      </c>
      <c r="BS135" s="78">
        <v>0</v>
      </c>
      <c r="BT135" s="78">
        <v>0</v>
      </c>
      <c r="BU135" s="78">
        <v>0</v>
      </c>
      <c r="BV135" s="78">
        <v>0</v>
      </c>
      <c r="BW135" s="78">
        <v>0</v>
      </c>
      <c r="BX135" s="78">
        <v>0</v>
      </c>
      <c r="BY135" s="78">
        <v>0</v>
      </c>
      <c r="BZ135" s="78">
        <v>0</v>
      </c>
      <c r="CA135" s="78">
        <v>0</v>
      </c>
      <c r="CB135" s="78">
        <v>0</v>
      </c>
      <c r="CC135" s="78">
        <v>0</v>
      </c>
      <c r="CD135" s="78">
        <v>0</v>
      </c>
      <c r="CE135" s="78">
        <v>0</v>
      </c>
      <c r="CF135" s="78">
        <v>0</v>
      </c>
      <c r="CG135" s="78">
        <v>0</v>
      </c>
      <c r="CH135" s="78">
        <v>0</v>
      </c>
      <c r="CI135" s="78">
        <v>0</v>
      </c>
      <c r="CJ135" s="78">
        <v>0</v>
      </c>
      <c r="CK135" s="78">
        <v>0</v>
      </c>
      <c r="CL135" s="78">
        <v>0</v>
      </c>
      <c r="CM135" s="78">
        <v>0</v>
      </c>
      <c r="CN135" s="78">
        <v>0</v>
      </c>
      <c r="CO135" s="78">
        <v>0</v>
      </c>
      <c r="CP135" s="78">
        <v>0</v>
      </c>
      <c r="CQ135" s="78">
        <v>0</v>
      </c>
      <c r="CS135" s="78">
        <v>0</v>
      </c>
      <c r="CT135" s="79"/>
      <c r="CU135" s="78">
        <v>0</v>
      </c>
      <c r="CW135" s="78">
        <v>0</v>
      </c>
      <c r="CX135" s="78">
        <v>0</v>
      </c>
      <c r="CY135" s="78">
        <v>0</v>
      </c>
      <c r="CZ135" s="78">
        <v>0</v>
      </c>
      <c r="DA135" s="78">
        <v>0</v>
      </c>
      <c r="DC135" s="78">
        <v>0</v>
      </c>
      <c r="DD135" s="78">
        <v>0</v>
      </c>
      <c r="DE135" s="79"/>
      <c r="DF135" s="78">
        <v>0</v>
      </c>
      <c r="DG135" s="79"/>
      <c r="DH135" s="78">
        <v>0</v>
      </c>
      <c r="DJ135" s="78">
        <v>0</v>
      </c>
      <c r="DK135" s="78">
        <v>0</v>
      </c>
      <c r="DL135" s="78">
        <v>0</v>
      </c>
      <c r="DM135" s="78">
        <v>0</v>
      </c>
      <c r="DN135" s="79"/>
      <c r="DO135" s="78">
        <v>0</v>
      </c>
      <c r="DQ135" s="78">
        <v>0</v>
      </c>
      <c r="DR135" s="79"/>
      <c r="DS135" s="78">
        <v>0</v>
      </c>
      <c r="DT135" s="79"/>
      <c r="DU135" s="78">
        <v>0</v>
      </c>
      <c r="DV135" s="79"/>
      <c r="DW135" s="78">
        <v>0</v>
      </c>
      <c r="DX135" s="79"/>
      <c r="DY135" s="78">
        <v>0</v>
      </c>
      <c r="EA135" s="78">
        <v>0</v>
      </c>
      <c r="EB135" s="78">
        <v>0</v>
      </c>
      <c r="EC135" s="78">
        <v>0</v>
      </c>
      <c r="ED135" s="78">
        <v>0</v>
      </c>
      <c r="EE135" s="79"/>
      <c r="EF135" s="78">
        <v>0</v>
      </c>
      <c r="EG135" s="78">
        <v>0</v>
      </c>
      <c r="EH135" s="78">
        <v>0</v>
      </c>
      <c r="EI135" s="94">
        <f t="shared" si="25"/>
        <v>0</v>
      </c>
      <c r="EJ135" s="78">
        <v>0</v>
      </c>
      <c r="EK135" s="78">
        <v>21479370</v>
      </c>
      <c r="EL135" s="78">
        <v>0</v>
      </c>
      <c r="EM135" s="78">
        <v>0</v>
      </c>
      <c r="EN135" s="78">
        <v>0</v>
      </c>
      <c r="EO135" s="78">
        <v>0</v>
      </c>
      <c r="EP135" s="78">
        <v>0</v>
      </c>
      <c r="EQ135" s="78">
        <v>0</v>
      </c>
      <c r="ER135" s="78">
        <v>0</v>
      </c>
      <c r="ES135" s="79"/>
      <c r="ET135" s="100">
        <f>SUM(EJ135:EP135)</f>
        <v>21479370</v>
      </c>
      <c r="EU135" s="100">
        <f>EI135+ET135</f>
        <v>21479370</v>
      </c>
      <c r="EV135" s="101">
        <v>0</v>
      </c>
      <c r="EW135" s="78">
        <v>0</v>
      </c>
      <c r="EX135" s="78">
        <v>0</v>
      </c>
      <c r="EY135" s="78">
        <v>0</v>
      </c>
      <c r="EZ135" s="78">
        <v>0</v>
      </c>
      <c r="FA135" s="78">
        <v>0</v>
      </c>
      <c r="FB135" s="78">
        <v>0</v>
      </c>
      <c r="FC135" s="78">
        <v>0</v>
      </c>
      <c r="FD135" s="78">
        <v>0</v>
      </c>
      <c r="FE135" s="78">
        <v>0</v>
      </c>
      <c r="FF135" s="100">
        <f t="shared" si="26"/>
        <v>21479370</v>
      </c>
      <c r="FG135" s="100">
        <f t="shared" si="27"/>
        <v>21479370</v>
      </c>
    </row>
    <row r="136" spans="1:164" ht="20.25" customHeight="1">
      <c r="A136" s="95" t="s">
        <v>33</v>
      </c>
      <c r="B136" s="96">
        <v>107</v>
      </c>
      <c r="C136" s="102"/>
      <c r="D136" s="78">
        <v>0</v>
      </c>
      <c r="E136" s="78">
        <v>0</v>
      </c>
      <c r="F136" s="78">
        <v>0</v>
      </c>
      <c r="G136" s="78"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  <c r="Z136" s="78">
        <v>0</v>
      </c>
      <c r="AA136" s="78">
        <v>0</v>
      </c>
      <c r="AB136" s="78">
        <v>0</v>
      </c>
      <c r="AC136" s="78">
        <v>0</v>
      </c>
      <c r="AD136" s="78">
        <v>0</v>
      </c>
      <c r="AF136" s="78">
        <v>0</v>
      </c>
      <c r="AG136" s="78">
        <v>0</v>
      </c>
      <c r="AI136" s="78">
        <v>0</v>
      </c>
      <c r="AJ136" s="78">
        <v>0</v>
      </c>
      <c r="AK136" s="78">
        <v>0</v>
      </c>
      <c r="AL136" s="78">
        <v>0</v>
      </c>
      <c r="AM136" s="78">
        <v>0</v>
      </c>
      <c r="AN136" s="79"/>
      <c r="AO136" s="78">
        <v>2</v>
      </c>
      <c r="AP136" s="79"/>
      <c r="AQ136" s="78">
        <v>0</v>
      </c>
      <c r="AR136" s="78">
        <v>0</v>
      </c>
      <c r="AS136" s="79"/>
      <c r="AT136" s="78">
        <v>0</v>
      </c>
      <c r="AU136" s="78">
        <v>0</v>
      </c>
      <c r="AW136" s="78">
        <v>0</v>
      </c>
      <c r="AX136" s="78">
        <v>0</v>
      </c>
      <c r="AY136" s="78">
        <v>0</v>
      </c>
      <c r="AZ136" s="78">
        <v>2</v>
      </c>
      <c r="BA136" s="78">
        <v>274</v>
      </c>
      <c r="BB136" s="78">
        <v>4</v>
      </c>
      <c r="BC136" s="78">
        <v>918</v>
      </c>
      <c r="BD136" s="78">
        <v>0</v>
      </c>
      <c r="BE136" s="78">
        <v>0</v>
      </c>
      <c r="BF136" s="78">
        <v>90</v>
      </c>
      <c r="BG136" s="78">
        <v>21</v>
      </c>
      <c r="BH136" s="78">
        <v>31</v>
      </c>
      <c r="BI136" s="78">
        <v>0</v>
      </c>
      <c r="BJ136" s="78">
        <v>1</v>
      </c>
      <c r="BK136" s="78">
        <v>2</v>
      </c>
      <c r="BL136" s="78">
        <v>20</v>
      </c>
      <c r="BM136" s="78">
        <v>0</v>
      </c>
      <c r="BN136" s="78">
        <v>2</v>
      </c>
      <c r="BO136" s="78">
        <v>0</v>
      </c>
      <c r="BP136" s="78">
        <v>0</v>
      </c>
      <c r="BQ136" s="78">
        <v>0</v>
      </c>
      <c r="BR136" s="78">
        <v>3</v>
      </c>
      <c r="BS136" s="78">
        <v>5</v>
      </c>
      <c r="BT136" s="78">
        <v>0</v>
      </c>
      <c r="BU136" s="78">
        <v>0</v>
      </c>
      <c r="BV136" s="78">
        <v>2214</v>
      </c>
      <c r="BW136" s="78">
        <v>0</v>
      </c>
      <c r="BX136" s="78">
        <v>39</v>
      </c>
      <c r="BY136" s="78">
        <v>38</v>
      </c>
      <c r="BZ136" s="78">
        <v>288</v>
      </c>
      <c r="CA136" s="78">
        <v>0</v>
      </c>
      <c r="CB136" s="78">
        <v>4</v>
      </c>
      <c r="CC136" s="78">
        <v>0</v>
      </c>
      <c r="CD136" s="78">
        <v>22</v>
      </c>
      <c r="CE136" s="78">
        <v>1</v>
      </c>
      <c r="CF136" s="78">
        <v>0</v>
      </c>
      <c r="CG136" s="78">
        <v>20332</v>
      </c>
      <c r="CH136" s="78">
        <v>3</v>
      </c>
      <c r="CI136" s="78">
        <v>2</v>
      </c>
      <c r="CJ136" s="78">
        <v>26</v>
      </c>
      <c r="CK136" s="78">
        <v>5</v>
      </c>
      <c r="CL136" s="78">
        <v>4</v>
      </c>
      <c r="CM136" s="78">
        <v>0</v>
      </c>
      <c r="CN136" s="78">
        <v>7</v>
      </c>
      <c r="CO136" s="78">
        <v>0</v>
      </c>
      <c r="CP136" s="78">
        <v>0</v>
      </c>
      <c r="CQ136" s="78">
        <v>17</v>
      </c>
      <c r="CS136" s="78">
        <v>146</v>
      </c>
      <c r="CT136" s="79"/>
      <c r="CU136" s="78">
        <v>0</v>
      </c>
      <c r="CW136" s="78">
        <v>156</v>
      </c>
      <c r="CX136" s="78">
        <v>23</v>
      </c>
      <c r="CY136" s="78">
        <v>728</v>
      </c>
      <c r="CZ136" s="78">
        <v>74</v>
      </c>
      <c r="DA136" s="78">
        <v>130</v>
      </c>
      <c r="DC136" s="78">
        <v>3093</v>
      </c>
      <c r="DD136" s="78">
        <v>0</v>
      </c>
      <c r="DE136" s="79"/>
      <c r="DF136" s="78">
        <v>40</v>
      </c>
      <c r="DG136" s="79"/>
      <c r="DH136" s="78">
        <v>140</v>
      </c>
      <c r="DJ136" s="78">
        <v>232</v>
      </c>
      <c r="DK136" s="78">
        <v>131</v>
      </c>
      <c r="DL136" s="78">
        <v>1349</v>
      </c>
      <c r="DM136" s="78">
        <v>246</v>
      </c>
      <c r="DN136" s="79"/>
      <c r="DO136" s="78">
        <v>5322</v>
      </c>
      <c r="DQ136" s="78">
        <v>2328</v>
      </c>
      <c r="DR136" s="79"/>
      <c r="DS136" s="78">
        <v>4830</v>
      </c>
      <c r="DT136" s="79"/>
      <c r="DU136" s="78">
        <v>346</v>
      </c>
      <c r="DV136" s="79"/>
      <c r="DW136" s="78">
        <v>0</v>
      </c>
      <c r="DX136" s="79"/>
      <c r="DY136" s="78">
        <v>1348</v>
      </c>
      <c r="EA136" s="78">
        <v>6467</v>
      </c>
      <c r="EB136" s="78">
        <v>5681</v>
      </c>
      <c r="EC136" s="78">
        <v>754</v>
      </c>
      <c r="ED136" s="78">
        <v>3</v>
      </c>
      <c r="EE136" s="79"/>
      <c r="EF136" s="78">
        <v>15</v>
      </c>
      <c r="EG136" s="78">
        <v>1079</v>
      </c>
      <c r="EH136" s="78">
        <v>0</v>
      </c>
      <c r="EI136" s="94">
        <f t="shared" si="25"/>
        <v>59038</v>
      </c>
      <c r="EJ136" s="78">
        <v>322068</v>
      </c>
      <c r="EK136" s="78">
        <v>0</v>
      </c>
      <c r="EL136" s="78">
        <v>0</v>
      </c>
      <c r="EM136" s="78">
        <v>0</v>
      </c>
      <c r="EN136" s="78">
        <v>0</v>
      </c>
      <c r="EO136" s="78">
        <v>0</v>
      </c>
      <c r="EP136" s="78">
        <v>631</v>
      </c>
      <c r="EQ136" s="78">
        <v>0</v>
      </c>
      <c r="ER136" s="78">
        <v>631</v>
      </c>
      <c r="ES136" s="79"/>
      <c r="ET136" s="100">
        <f>SUM(EJ136:EP136)</f>
        <v>322699</v>
      </c>
      <c r="EU136" s="100">
        <f>EI136+ET136</f>
        <v>381737</v>
      </c>
      <c r="EV136" s="101">
        <v>0</v>
      </c>
      <c r="EW136" s="78">
        <v>0</v>
      </c>
      <c r="EX136" s="78">
        <v>0</v>
      </c>
      <c r="EY136" s="78">
        <v>0</v>
      </c>
      <c r="EZ136" s="78">
        <v>0</v>
      </c>
      <c r="FA136" s="78">
        <v>0</v>
      </c>
      <c r="FB136" s="78">
        <v>0</v>
      </c>
      <c r="FC136" s="78">
        <v>0</v>
      </c>
      <c r="FD136" s="78">
        <v>0</v>
      </c>
      <c r="FE136" s="78">
        <v>0</v>
      </c>
      <c r="FF136" s="100">
        <f t="shared" si="26"/>
        <v>381737</v>
      </c>
      <c r="FG136" s="100">
        <f t="shared" si="27"/>
        <v>381737</v>
      </c>
    </row>
    <row r="137" spans="1:164" ht="20.25" customHeight="1">
      <c r="A137" s="95" t="s">
        <v>193</v>
      </c>
      <c r="B137" s="96">
        <v>108</v>
      </c>
      <c r="C137" s="102"/>
      <c r="D137" s="78">
        <v>0</v>
      </c>
      <c r="E137" s="78">
        <v>0</v>
      </c>
      <c r="F137" s="78">
        <v>0</v>
      </c>
      <c r="G137" s="78">
        <v>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O137" s="78">
        <v>0</v>
      </c>
      <c r="P137" s="78">
        <v>0</v>
      </c>
      <c r="Q137" s="78">
        <v>2</v>
      </c>
      <c r="R137" s="78">
        <v>0</v>
      </c>
      <c r="S137" s="78">
        <v>0</v>
      </c>
      <c r="T137" s="78">
        <v>0</v>
      </c>
      <c r="U137" s="78">
        <v>0</v>
      </c>
      <c r="V137" s="78">
        <v>0</v>
      </c>
      <c r="W137" s="78">
        <v>0</v>
      </c>
      <c r="X137" s="78">
        <v>0</v>
      </c>
      <c r="Z137" s="78">
        <v>1</v>
      </c>
      <c r="AA137" s="78">
        <v>9</v>
      </c>
      <c r="AB137" s="78">
        <v>25</v>
      </c>
      <c r="AC137" s="78">
        <v>5</v>
      </c>
      <c r="AD137" s="78">
        <v>3</v>
      </c>
      <c r="AF137" s="78">
        <v>0</v>
      </c>
      <c r="AG137" s="78">
        <v>0</v>
      </c>
      <c r="AI137" s="78">
        <v>900</v>
      </c>
      <c r="AJ137" s="78">
        <v>0</v>
      </c>
      <c r="AK137" s="78">
        <v>0</v>
      </c>
      <c r="AL137" s="78">
        <v>0</v>
      </c>
      <c r="AM137" s="78">
        <v>0</v>
      </c>
      <c r="AN137" s="79"/>
      <c r="AO137" s="78">
        <v>164</v>
      </c>
      <c r="AP137" s="79"/>
      <c r="AQ137" s="78">
        <v>1441</v>
      </c>
      <c r="AR137" s="78">
        <v>0</v>
      </c>
      <c r="AS137" s="79"/>
      <c r="AT137" s="78">
        <v>0</v>
      </c>
      <c r="AU137" s="78">
        <v>154</v>
      </c>
      <c r="AW137" s="78">
        <v>0</v>
      </c>
      <c r="AX137" s="78">
        <v>0</v>
      </c>
      <c r="AY137" s="78">
        <v>0</v>
      </c>
      <c r="AZ137" s="78">
        <v>10</v>
      </c>
      <c r="BA137" s="78">
        <v>245</v>
      </c>
      <c r="BB137" s="78">
        <v>72</v>
      </c>
      <c r="BC137" s="78">
        <v>124</v>
      </c>
      <c r="BD137" s="78">
        <v>4</v>
      </c>
      <c r="BE137" s="78">
        <v>1</v>
      </c>
      <c r="BF137" s="78">
        <v>12</v>
      </c>
      <c r="BG137" s="78">
        <v>10</v>
      </c>
      <c r="BH137" s="78">
        <v>12</v>
      </c>
      <c r="BI137" s="78">
        <v>0</v>
      </c>
      <c r="BJ137" s="78">
        <v>16</v>
      </c>
      <c r="BK137" s="78">
        <v>20</v>
      </c>
      <c r="BL137" s="78">
        <v>41</v>
      </c>
      <c r="BM137" s="78">
        <v>0</v>
      </c>
      <c r="BN137" s="78">
        <v>9</v>
      </c>
      <c r="BO137" s="78">
        <v>0</v>
      </c>
      <c r="BP137" s="78">
        <v>0</v>
      </c>
      <c r="BQ137" s="78">
        <v>0</v>
      </c>
      <c r="BR137" s="78">
        <v>2</v>
      </c>
      <c r="BS137" s="78">
        <v>13</v>
      </c>
      <c r="BT137" s="78">
        <v>0</v>
      </c>
      <c r="BU137" s="78">
        <v>2</v>
      </c>
      <c r="BV137" s="78">
        <v>408</v>
      </c>
      <c r="BW137" s="78">
        <v>0</v>
      </c>
      <c r="BX137" s="78">
        <v>37</v>
      </c>
      <c r="BY137" s="78">
        <v>83</v>
      </c>
      <c r="BZ137" s="78">
        <v>525</v>
      </c>
      <c r="CA137" s="78">
        <v>5</v>
      </c>
      <c r="CB137" s="78">
        <v>13</v>
      </c>
      <c r="CC137" s="78">
        <v>0</v>
      </c>
      <c r="CD137" s="78">
        <v>32</v>
      </c>
      <c r="CE137" s="78">
        <v>11</v>
      </c>
      <c r="CF137" s="78">
        <v>0</v>
      </c>
      <c r="CG137" s="78">
        <v>6025</v>
      </c>
      <c r="CH137" s="78">
        <v>1257</v>
      </c>
      <c r="CI137" s="78">
        <v>4</v>
      </c>
      <c r="CJ137" s="78">
        <v>8</v>
      </c>
      <c r="CK137" s="78">
        <v>76</v>
      </c>
      <c r="CL137" s="78">
        <v>8</v>
      </c>
      <c r="CM137" s="78">
        <v>0</v>
      </c>
      <c r="CN137" s="78">
        <v>102</v>
      </c>
      <c r="CO137" s="78">
        <v>0</v>
      </c>
      <c r="CP137" s="78">
        <v>0</v>
      </c>
      <c r="CQ137" s="78">
        <v>18</v>
      </c>
      <c r="CS137" s="78">
        <v>2904</v>
      </c>
      <c r="CT137" s="79"/>
      <c r="CU137" s="78">
        <v>629</v>
      </c>
      <c r="CW137" s="78">
        <v>783</v>
      </c>
      <c r="CX137" s="78">
        <v>22</v>
      </c>
      <c r="CY137" s="78">
        <v>891</v>
      </c>
      <c r="CZ137" s="78">
        <v>159</v>
      </c>
      <c r="DA137" s="78">
        <v>1954</v>
      </c>
      <c r="DC137" s="78">
        <v>1208</v>
      </c>
      <c r="DD137" s="78">
        <v>2</v>
      </c>
      <c r="DE137" s="79"/>
      <c r="DF137" s="78">
        <v>0</v>
      </c>
      <c r="DG137" s="79"/>
      <c r="DH137" s="78">
        <v>21</v>
      </c>
      <c r="DJ137" s="78">
        <v>881</v>
      </c>
      <c r="DK137" s="78">
        <v>39</v>
      </c>
      <c r="DL137" s="78">
        <v>399</v>
      </c>
      <c r="DM137" s="78">
        <v>826</v>
      </c>
      <c r="DN137" s="79"/>
      <c r="DO137" s="78">
        <v>4300</v>
      </c>
      <c r="DQ137" s="78">
        <v>22</v>
      </c>
      <c r="DR137" s="79"/>
      <c r="DS137" s="78">
        <v>47</v>
      </c>
      <c r="DT137" s="79"/>
      <c r="DU137" s="78">
        <v>134</v>
      </c>
      <c r="DV137" s="79"/>
      <c r="DW137" s="78">
        <v>97</v>
      </c>
      <c r="DX137" s="79"/>
      <c r="DY137" s="78">
        <v>750</v>
      </c>
      <c r="EA137" s="78">
        <v>1178</v>
      </c>
      <c r="EB137" s="78">
        <v>3</v>
      </c>
      <c r="EC137" s="78">
        <v>220</v>
      </c>
      <c r="ED137" s="78">
        <v>10</v>
      </c>
      <c r="EE137" s="79"/>
      <c r="EF137" s="78">
        <v>63</v>
      </c>
      <c r="EG137" s="78">
        <v>203</v>
      </c>
      <c r="EH137" s="78">
        <v>0</v>
      </c>
      <c r="EI137" s="94">
        <f t="shared" ref="EI137:EI152" si="66">SUM(C137:EH137)</f>
        <v>29654</v>
      </c>
      <c r="EJ137" s="78">
        <v>240816</v>
      </c>
      <c r="EK137" s="78">
        <v>0</v>
      </c>
      <c r="EL137" s="78">
        <v>0</v>
      </c>
      <c r="EM137" s="78">
        <v>0</v>
      </c>
      <c r="EN137" s="78">
        <v>0</v>
      </c>
      <c r="EO137" s="78">
        <v>0</v>
      </c>
      <c r="EP137" s="78">
        <v>0</v>
      </c>
      <c r="EQ137" s="78">
        <v>0</v>
      </c>
      <c r="ER137" s="78">
        <v>0</v>
      </c>
      <c r="ES137" s="79"/>
      <c r="ET137" s="100">
        <f>SUM(EJ137:EP137)</f>
        <v>240816</v>
      </c>
      <c r="EU137" s="100">
        <f>EI137+ET137</f>
        <v>270470</v>
      </c>
      <c r="EV137" s="101">
        <v>0</v>
      </c>
      <c r="EW137" s="78">
        <v>0</v>
      </c>
      <c r="EX137" s="78">
        <v>0</v>
      </c>
      <c r="EY137" s="78">
        <v>0</v>
      </c>
      <c r="EZ137" s="78">
        <v>0</v>
      </c>
      <c r="FA137" s="78">
        <v>0</v>
      </c>
      <c r="FB137" s="78">
        <v>0</v>
      </c>
      <c r="FC137" s="78">
        <v>0</v>
      </c>
      <c r="FD137" s="78">
        <v>0</v>
      </c>
      <c r="FE137" s="78">
        <v>0</v>
      </c>
      <c r="FF137" s="100">
        <f t="shared" si="26"/>
        <v>270470</v>
      </c>
      <c r="FG137" s="100">
        <f t="shared" si="27"/>
        <v>270470</v>
      </c>
    </row>
    <row r="138" spans="1:164" ht="20.25" customHeight="1">
      <c r="A138" s="95" t="s">
        <v>194</v>
      </c>
      <c r="B138" s="96">
        <v>109</v>
      </c>
      <c r="C138" s="102"/>
      <c r="D138" s="78">
        <v>0</v>
      </c>
      <c r="E138" s="78">
        <v>0</v>
      </c>
      <c r="F138" s="78">
        <v>0</v>
      </c>
      <c r="G138" s="78">
        <v>0</v>
      </c>
      <c r="H138" s="78">
        <v>0</v>
      </c>
      <c r="I138" s="78">
        <v>0</v>
      </c>
      <c r="J138" s="78">
        <v>0</v>
      </c>
      <c r="K138" s="78">
        <v>19</v>
      </c>
      <c r="L138" s="78">
        <v>44</v>
      </c>
      <c r="M138" s="78">
        <v>0</v>
      </c>
      <c r="O138" s="78">
        <v>0</v>
      </c>
      <c r="P138" s="78">
        <v>2</v>
      </c>
      <c r="Q138" s="78">
        <v>7</v>
      </c>
      <c r="R138" s="78">
        <v>0</v>
      </c>
      <c r="S138" s="78">
        <v>0</v>
      </c>
      <c r="T138" s="78">
        <v>1</v>
      </c>
      <c r="U138" s="78">
        <v>0</v>
      </c>
      <c r="V138" s="78">
        <v>0</v>
      </c>
      <c r="W138" s="78">
        <v>8</v>
      </c>
      <c r="X138" s="78">
        <v>0</v>
      </c>
      <c r="Z138" s="78">
        <v>0</v>
      </c>
      <c r="AA138" s="78">
        <v>3</v>
      </c>
      <c r="AB138" s="78">
        <v>38</v>
      </c>
      <c r="AC138" s="78">
        <v>0</v>
      </c>
      <c r="AD138" s="78">
        <v>0</v>
      </c>
      <c r="AF138" s="78">
        <v>0</v>
      </c>
      <c r="AG138" s="78">
        <v>0</v>
      </c>
      <c r="AI138" s="78">
        <v>177</v>
      </c>
      <c r="AJ138" s="78">
        <v>2</v>
      </c>
      <c r="AK138" s="78">
        <v>23</v>
      </c>
      <c r="AL138" s="78">
        <v>149</v>
      </c>
      <c r="AM138" s="78">
        <v>40</v>
      </c>
      <c r="AN138" s="79"/>
      <c r="AO138" s="78">
        <v>0</v>
      </c>
      <c r="AP138" s="79"/>
      <c r="AQ138" s="78">
        <v>0</v>
      </c>
      <c r="AR138" s="78">
        <v>0</v>
      </c>
      <c r="AS138" s="79"/>
      <c r="AT138" s="78">
        <v>0</v>
      </c>
      <c r="AU138" s="78">
        <v>0</v>
      </c>
      <c r="AW138" s="78">
        <v>0</v>
      </c>
      <c r="AX138" s="78">
        <v>0</v>
      </c>
      <c r="AY138" s="78">
        <v>0</v>
      </c>
      <c r="AZ138" s="78">
        <v>1</v>
      </c>
      <c r="BA138" s="78">
        <v>1</v>
      </c>
      <c r="BB138" s="78">
        <v>0</v>
      </c>
      <c r="BC138" s="78">
        <v>1005</v>
      </c>
      <c r="BD138" s="78">
        <v>0</v>
      </c>
      <c r="BE138" s="78">
        <v>0</v>
      </c>
      <c r="BF138" s="78">
        <v>0</v>
      </c>
      <c r="BG138" s="78">
        <v>0</v>
      </c>
      <c r="BH138" s="78">
        <v>0</v>
      </c>
      <c r="BI138" s="78">
        <v>0</v>
      </c>
      <c r="BJ138" s="78">
        <v>1</v>
      </c>
      <c r="BK138" s="78">
        <v>0</v>
      </c>
      <c r="BL138" s="78">
        <v>0</v>
      </c>
      <c r="BM138" s="78">
        <v>0</v>
      </c>
      <c r="BN138" s="78">
        <v>4</v>
      </c>
      <c r="BO138" s="78">
        <v>0</v>
      </c>
      <c r="BP138" s="78">
        <v>0</v>
      </c>
      <c r="BQ138" s="78">
        <v>0</v>
      </c>
      <c r="BR138" s="78">
        <v>5</v>
      </c>
      <c r="BS138" s="78">
        <v>4</v>
      </c>
      <c r="BT138" s="78">
        <v>4</v>
      </c>
      <c r="BU138" s="78">
        <v>0</v>
      </c>
      <c r="BV138" s="78">
        <v>98</v>
      </c>
      <c r="BW138" s="78">
        <v>0</v>
      </c>
      <c r="BX138" s="78">
        <v>71</v>
      </c>
      <c r="BY138" s="78">
        <v>25</v>
      </c>
      <c r="BZ138" s="78">
        <v>127</v>
      </c>
      <c r="CA138" s="78">
        <v>1</v>
      </c>
      <c r="CB138" s="78">
        <v>0</v>
      </c>
      <c r="CC138" s="78">
        <v>0</v>
      </c>
      <c r="CD138" s="78">
        <v>19</v>
      </c>
      <c r="CE138" s="78">
        <v>6</v>
      </c>
      <c r="CF138" s="78">
        <v>0</v>
      </c>
      <c r="CG138" s="78">
        <v>1885</v>
      </c>
      <c r="CH138" s="78">
        <v>0</v>
      </c>
      <c r="CI138" s="78">
        <v>1</v>
      </c>
      <c r="CJ138" s="78">
        <v>0</v>
      </c>
      <c r="CK138" s="78">
        <v>0</v>
      </c>
      <c r="CL138" s="78">
        <v>2</v>
      </c>
      <c r="CM138" s="78">
        <v>0</v>
      </c>
      <c r="CN138" s="78">
        <v>0</v>
      </c>
      <c r="CO138" s="78">
        <v>0</v>
      </c>
      <c r="CP138" s="78">
        <v>0</v>
      </c>
      <c r="CQ138" s="78">
        <v>7</v>
      </c>
      <c r="CS138" s="78">
        <v>0</v>
      </c>
      <c r="CT138" s="79"/>
      <c r="CU138" s="78">
        <v>0</v>
      </c>
      <c r="CW138" s="78">
        <v>0</v>
      </c>
      <c r="CX138" s="78">
        <v>0</v>
      </c>
      <c r="CY138" s="78">
        <v>0</v>
      </c>
      <c r="CZ138" s="78">
        <v>0</v>
      </c>
      <c r="DA138" s="78">
        <v>0</v>
      </c>
      <c r="DC138" s="78">
        <v>359</v>
      </c>
      <c r="DD138" s="78">
        <v>1</v>
      </c>
      <c r="DE138" s="79"/>
      <c r="DF138" s="78">
        <v>2</v>
      </c>
      <c r="DG138" s="79"/>
      <c r="DH138" s="78">
        <v>2</v>
      </c>
      <c r="DJ138" s="78">
        <v>677</v>
      </c>
      <c r="DK138" s="78">
        <v>62</v>
      </c>
      <c r="DL138" s="78">
        <v>56</v>
      </c>
      <c r="DM138" s="78">
        <v>75</v>
      </c>
      <c r="DN138" s="79"/>
      <c r="DO138" s="78">
        <v>353</v>
      </c>
      <c r="DQ138" s="78">
        <v>80</v>
      </c>
      <c r="DR138" s="79"/>
      <c r="DS138" s="78">
        <v>250</v>
      </c>
      <c r="DT138" s="79"/>
      <c r="DU138" s="78">
        <v>3</v>
      </c>
      <c r="DV138" s="79"/>
      <c r="DW138" s="78">
        <v>42</v>
      </c>
      <c r="DX138" s="79"/>
      <c r="DY138" s="78">
        <v>74</v>
      </c>
      <c r="EA138" s="78">
        <v>149</v>
      </c>
      <c r="EB138" s="78">
        <v>0</v>
      </c>
      <c r="EC138" s="78">
        <v>3</v>
      </c>
      <c r="ED138" s="78">
        <v>1</v>
      </c>
      <c r="EE138" s="79"/>
      <c r="EF138" s="78">
        <v>106</v>
      </c>
      <c r="EG138" s="78">
        <v>62</v>
      </c>
      <c r="EH138" s="78">
        <v>0</v>
      </c>
      <c r="EI138" s="94">
        <f t="shared" si="66"/>
        <v>6137</v>
      </c>
      <c r="EJ138" s="78">
        <v>14837</v>
      </c>
      <c r="EK138" s="78">
        <v>0</v>
      </c>
      <c r="EL138" s="78">
        <v>0</v>
      </c>
      <c r="EM138" s="78">
        <v>0</v>
      </c>
      <c r="EN138" s="78">
        <v>0</v>
      </c>
      <c r="EO138" s="78">
        <v>0</v>
      </c>
      <c r="EP138" s="78">
        <v>0</v>
      </c>
      <c r="EQ138" s="78">
        <v>0</v>
      </c>
      <c r="ER138" s="78">
        <v>0</v>
      </c>
      <c r="ES138" s="79"/>
      <c r="ET138" s="100">
        <f>SUM(EJ138:EP138)</f>
        <v>14837</v>
      </c>
      <c r="EU138" s="100">
        <f>EI138+ET138</f>
        <v>20974</v>
      </c>
      <c r="EV138" s="101">
        <v>0</v>
      </c>
      <c r="EW138" s="78">
        <v>0</v>
      </c>
      <c r="EX138" s="78">
        <v>0</v>
      </c>
      <c r="EY138" s="78">
        <v>0</v>
      </c>
      <c r="EZ138" s="78">
        <v>0</v>
      </c>
      <c r="FA138" s="78">
        <v>0</v>
      </c>
      <c r="FB138" s="78">
        <v>0</v>
      </c>
      <c r="FC138" s="78">
        <v>0</v>
      </c>
      <c r="FD138" s="78">
        <v>0</v>
      </c>
      <c r="FE138" s="78">
        <v>0</v>
      </c>
      <c r="FF138" s="100">
        <f t="shared" si="26"/>
        <v>20974</v>
      </c>
      <c r="FG138" s="100">
        <f t="shared" si="27"/>
        <v>20974</v>
      </c>
    </row>
    <row r="139" spans="1:164" s="74" customFormat="1" ht="20.25" customHeight="1">
      <c r="A139" s="104"/>
      <c r="B139" s="105">
        <v>24</v>
      </c>
      <c r="C139" s="97">
        <f>SUM(D140:M142)</f>
        <v>9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91">
        <f>SUM(O140:X142)</f>
        <v>77</v>
      </c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92">
        <f>SUM(Z140:AD142)</f>
        <v>0</v>
      </c>
      <c r="Z139" s="79"/>
      <c r="AA139" s="79"/>
      <c r="AB139" s="79"/>
      <c r="AC139" s="79"/>
      <c r="AD139" s="79"/>
      <c r="AE139" s="92">
        <f>SUM(AF140:AG142)</f>
        <v>329</v>
      </c>
      <c r="AF139" s="79"/>
      <c r="AG139" s="79"/>
      <c r="AH139" s="92">
        <f>SUM(AI140:AM142)</f>
        <v>177</v>
      </c>
      <c r="AI139" s="79"/>
      <c r="AJ139" s="79"/>
      <c r="AK139" s="79"/>
      <c r="AL139" s="79"/>
      <c r="AM139" s="79"/>
      <c r="AN139" s="79">
        <f>SUM(AO140:AO142)</f>
        <v>3</v>
      </c>
      <c r="AO139" s="79"/>
      <c r="AP139" s="79">
        <f>SUM(AQ140:AR142)</f>
        <v>0</v>
      </c>
      <c r="AQ139" s="79"/>
      <c r="AR139" s="79"/>
      <c r="AS139" s="79">
        <f>SUM(AT140:AU142)</f>
        <v>25</v>
      </c>
      <c r="AT139" s="79"/>
      <c r="AU139" s="79"/>
      <c r="AV139" s="92">
        <f>SUM(AW140:CQ142)</f>
        <v>19</v>
      </c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92">
        <f>SUM(CS140:CS142)</f>
        <v>0</v>
      </c>
      <c r="CS139" s="79"/>
      <c r="CT139" s="79">
        <f>SUM(CU140:CU142)</f>
        <v>0</v>
      </c>
      <c r="CU139" s="79"/>
      <c r="CV139" s="92">
        <f>SUM(CW140:DA142)</f>
        <v>445</v>
      </c>
      <c r="CW139" s="79"/>
      <c r="CX139" s="79"/>
      <c r="CY139" s="79"/>
      <c r="CZ139" s="79"/>
      <c r="DA139" s="79"/>
      <c r="DB139" s="92">
        <f>SUM(DC140:DD142)</f>
        <v>93</v>
      </c>
      <c r="DC139" s="79"/>
      <c r="DD139" s="79"/>
      <c r="DE139" s="79">
        <f>SUM(DF140:DF142)</f>
        <v>72</v>
      </c>
      <c r="DF139" s="79"/>
      <c r="DG139" s="79">
        <f>SUM(DH140:DH142)</f>
        <v>12</v>
      </c>
      <c r="DH139" s="79"/>
      <c r="DI139" s="92">
        <f>SUM(DJ140:DM142)</f>
        <v>3801</v>
      </c>
      <c r="DJ139" s="79"/>
      <c r="DK139" s="79"/>
      <c r="DL139" s="79"/>
      <c r="DM139" s="79"/>
      <c r="DN139" s="79">
        <f>SUM(DO140:DO142)</f>
        <v>1395</v>
      </c>
      <c r="DO139" s="79"/>
      <c r="DP139" s="92">
        <f>SUM(DQ140:DQ142)</f>
        <v>229</v>
      </c>
      <c r="DQ139" s="79"/>
      <c r="DR139" s="79">
        <f>SUM(DS140:DS142)</f>
        <v>93</v>
      </c>
      <c r="DS139" s="79"/>
      <c r="DT139" s="79">
        <f>SUM(DU140:DU142)</f>
        <v>17</v>
      </c>
      <c r="DU139" s="79"/>
      <c r="DV139" s="79">
        <f>SUM(DW140:DW142)</f>
        <v>0</v>
      </c>
      <c r="DW139" s="79"/>
      <c r="DX139" s="79">
        <f>SUM(DY140:DY142)</f>
        <v>530</v>
      </c>
      <c r="DY139" s="79"/>
      <c r="DZ139" s="92">
        <f>SUM(EA140:ED142)</f>
        <v>10703</v>
      </c>
      <c r="EA139" s="79"/>
      <c r="EB139" s="79"/>
      <c r="EC139" s="79"/>
      <c r="ED139" s="79"/>
      <c r="EE139" s="79">
        <f>SUM(EF140:EH142)</f>
        <v>1537</v>
      </c>
      <c r="EF139" s="79"/>
      <c r="EG139" s="79"/>
      <c r="EH139" s="79"/>
      <c r="EI139" s="94">
        <f t="shared" si="66"/>
        <v>19566</v>
      </c>
      <c r="EJ139" s="111">
        <f>SUM(EJ140:EJ142)</f>
        <v>296280</v>
      </c>
      <c r="EK139" s="111">
        <f t="shared" ref="EK139:ES139" si="67">SUM(EK140:EK142)</f>
        <v>0</v>
      </c>
      <c r="EL139" s="111">
        <f t="shared" si="67"/>
        <v>0</v>
      </c>
      <c r="EM139" s="111">
        <f t="shared" si="67"/>
        <v>0</v>
      </c>
      <c r="EN139" s="111">
        <f t="shared" si="67"/>
        <v>0</v>
      </c>
      <c r="EO139" s="111">
        <f t="shared" si="67"/>
        <v>0</v>
      </c>
      <c r="EP139" s="111">
        <f t="shared" si="67"/>
        <v>33731</v>
      </c>
      <c r="EQ139" s="111">
        <f t="shared" si="67"/>
        <v>0</v>
      </c>
      <c r="ER139" s="111">
        <f t="shared" si="67"/>
        <v>33731</v>
      </c>
      <c r="ES139" s="111">
        <f t="shared" si="67"/>
        <v>0</v>
      </c>
      <c r="ET139" s="111">
        <f>SUM(ET140:ET142)</f>
        <v>330011</v>
      </c>
      <c r="EU139" s="111">
        <f t="shared" ref="EU139:FG139" si="68">SUM(EU140:EU142)</f>
        <v>349577</v>
      </c>
      <c r="EV139" s="111">
        <f t="shared" si="68"/>
        <v>0</v>
      </c>
      <c r="EW139" s="111">
        <f t="shared" si="68"/>
        <v>0</v>
      </c>
      <c r="EX139" s="111">
        <f t="shared" si="68"/>
        <v>0</v>
      </c>
      <c r="EY139" s="111">
        <f t="shared" si="68"/>
        <v>0</v>
      </c>
      <c r="EZ139" s="111">
        <f t="shared" si="68"/>
        <v>0</v>
      </c>
      <c r="FA139" s="111">
        <f t="shared" si="68"/>
        <v>0</v>
      </c>
      <c r="FB139" s="111">
        <f t="shared" si="68"/>
        <v>0</v>
      </c>
      <c r="FC139" s="111">
        <f t="shared" si="68"/>
        <v>0</v>
      </c>
      <c r="FD139" s="111">
        <f t="shared" si="68"/>
        <v>0</v>
      </c>
      <c r="FE139" s="111">
        <f t="shared" si="68"/>
        <v>0</v>
      </c>
      <c r="FF139" s="111">
        <f t="shared" si="68"/>
        <v>349577</v>
      </c>
      <c r="FG139" s="111">
        <f t="shared" si="68"/>
        <v>349577</v>
      </c>
    </row>
    <row r="140" spans="1:164" ht="20.25" customHeight="1">
      <c r="A140" s="95" t="s">
        <v>195</v>
      </c>
      <c r="B140" s="96">
        <v>110</v>
      </c>
      <c r="C140" s="102"/>
      <c r="D140" s="78">
        <v>0</v>
      </c>
      <c r="E140" s="78">
        <v>0</v>
      </c>
      <c r="F140" s="78">
        <v>0</v>
      </c>
      <c r="G140" s="78">
        <v>0</v>
      </c>
      <c r="H140" s="78">
        <v>0</v>
      </c>
      <c r="I140" s="78">
        <v>0</v>
      </c>
      <c r="J140" s="78">
        <v>0</v>
      </c>
      <c r="K140" s="78">
        <v>0</v>
      </c>
      <c r="L140" s="78">
        <v>0</v>
      </c>
      <c r="M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8">
        <v>0</v>
      </c>
      <c r="V140" s="78">
        <v>0</v>
      </c>
      <c r="W140" s="78">
        <v>0</v>
      </c>
      <c r="X140" s="78">
        <v>0</v>
      </c>
      <c r="Z140" s="78">
        <v>0</v>
      </c>
      <c r="AA140" s="78">
        <v>0</v>
      </c>
      <c r="AB140" s="78">
        <v>0</v>
      </c>
      <c r="AC140" s="78">
        <v>0</v>
      </c>
      <c r="AD140" s="78">
        <v>0</v>
      </c>
      <c r="AF140" s="78">
        <v>0</v>
      </c>
      <c r="AG140" s="78">
        <v>0</v>
      </c>
      <c r="AI140" s="78">
        <v>0</v>
      </c>
      <c r="AJ140" s="78">
        <v>0</v>
      </c>
      <c r="AK140" s="78">
        <v>0</v>
      </c>
      <c r="AL140" s="78">
        <v>0</v>
      </c>
      <c r="AM140" s="78">
        <v>0</v>
      </c>
      <c r="AN140" s="79"/>
      <c r="AO140" s="78">
        <v>3</v>
      </c>
      <c r="AP140" s="79"/>
      <c r="AQ140" s="78">
        <v>0</v>
      </c>
      <c r="AR140" s="78">
        <v>0</v>
      </c>
      <c r="AS140" s="79"/>
      <c r="AT140" s="78">
        <v>0</v>
      </c>
      <c r="AU140" s="78">
        <v>0</v>
      </c>
      <c r="AW140" s="78">
        <v>0</v>
      </c>
      <c r="AX140" s="78">
        <v>0</v>
      </c>
      <c r="AY140" s="78">
        <v>0</v>
      </c>
      <c r="AZ140" s="78">
        <v>0</v>
      </c>
      <c r="BA140" s="78">
        <v>0</v>
      </c>
      <c r="BB140" s="78">
        <v>0</v>
      </c>
      <c r="BC140" s="78">
        <v>0</v>
      </c>
      <c r="BD140" s="78">
        <v>0</v>
      </c>
      <c r="BE140" s="78">
        <v>0</v>
      </c>
      <c r="BF140" s="78">
        <v>0</v>
      </c>
      <c r="BG140" s="78">
        <v>0</v>
      </c>
      <c r="BH140" s="78">
        <v>0</v>
      </c>
      <c r="BI140" s="78">
        <v>0</v>
      </c>
      <c r="BJ140" s="78">
        <v>0</v>
      </c>
      <c r="BK140" s="78">
        <v>0</v>
      </c>
      <c r="BL140" s="78">
        <v>0</v>
      </c>
      <c r="BM140" s="78">
        <v>0</v>
      </c>
      <c r="BN140" s="78">
        <v>0</v>
      </c>
      <c r="BO140" s="78">
        <v>0</v>
      </c>
      <c r="BP140" s="78">
        <v>0</v>
      </c>
      <c r="BQ140" s="78">
        <v>0</v>
      </c>
      <c r="BR140" s="78">
        <v>0</v>
      </c>
      <c r="BS140" s="78">
        <v>0</v>
      </c>
      <c r="BT140" s="78">
        <v>0</v>
      </c>
      <c r="BU140" s="78">
        <v>0</v>
      </c>
      <c r="BV140" s="78">
        <v>0</v>
      </c>
      <c r="BW140" s="78">
        <v>0</v>
      </c>
      <c r="BX140" s="78">
        <v>0</v>
      </c>
      <c r="BY140" s="78">
        <v>0</v>
      </c>
      <c r="BZ140" s="78">
        <v>0</v>
      </c>
      <c r="CA140" s="78">
        <v>0</v>
      </c>
      <c r="CB140" s="78">
        <v>0</v>
      </c>
      <c r="CC140" s="78">
        <v>0</v>
      </c>
      <c r="CD140" s="78">
        <v>0</v>
      </c>
      <c r="CE140" s="78">
        <v>0</v>
      </c>
      <c r="CF140" s="78">
        <v>0</v>
      </c>
      <c r="CG140" s="78">
        <v>0</v>
      </c>
      <c r="CH140" s="78">
        <v>0</v>
      </c>
      <c r="CI140" s="78">
        <v>0</v>
      </c>
      <c r="CJ140" s="78">
        <v>0</v>
      </c>
      <c r="CK140" s="78">
        <v>0</v>
      </c>
      <c r="CL140" s="78">
        <v>0</v>
      </c>
      <c r="CM140" s="78">
        <v>0</v>
      </c>
      <c r="CN140" s="78">
        <v>0</v>
      </c>
      <c r="CO140" s="78">
        <v>0</v>
      </c>
      <c r="CP140" s="78">
        <v>0</v>
      </c>
      <c r="CQ140" s="78">
        <v>0</v>
      </c>
      <c r="CS140" s="78">
        <v>0</v>
      </c>
      <c r="CT140" s="79"/>
      <c r="CU140" s="78">
        <v>0</v>
      </c>
      <c r="CW140" s="78">
        <v>0</v>
      </c>
      <c r="CX140" s="78">
        <v>0</v>
      </c>
      <c r="CY140" s="78">
        <v>0</v>
      </c>
      <c r="CZ140" s="78">
        <v>0</v>
      </c>
      <c r="DA140" s="78">
        <v>0</v>
      </c>
      <c r="DC140" s="78">
        <v>0</v>
      </c>
      <c r="DD140" s="78">
        <v>0</v>
      </c>
      <c r="DE140" s="79"/>
      <c r="DF140" s="78">
        <v>60</v>
      </c>
      <c r="DG140" s="79"/>
      <c r="DH140" s="78">
        <v>12</v>
      </c>
      <c r="DJ140" s="78">
        <v>922</v>
      </c>
      <c r="DK140" s="78">
        <v>6</v>
      </c>
      <c r="DL140" s="78">
        <v>65</v>
      </c>
      <c r="DM140" s="78">
        <v>68</v>
      </c>
      <c r="DN140" s="79"/>
      <c r="DO140" s="78">
        <v>1395</v>
      </c>
      <c r="DQ140" s="78">
        <v>81</v>
      </c>
      <c r="DR140" s="79"/>
      <c r="DS140" s="78">
        <v>27</v>
      </c>
      <c r="DT140" s="79"/>
      <c r="DU140" s="78">
        <v>0</v>
      </c>
      <c r="DV140" s="79"/>
      <c r="DW140" s="78">
        <v>0</v>
      </c>
      <c r="DX140" s="79"/>
      <c r="DY140" s="78">
        <v>102</v>
      </c>
      <c r="EA140" s="78">
        <v>8082</v>
      </c>
      <c r="EB140" s="78">
        <v>33</v>
      </c>
      <c r="EC140" s="78">
        <v>0</v>
      </c>
      <c r="ED140" s="78">
        <v>0</v>
      </c>
      <c r="EE140" s="79"/>
      <c r="EF140" s="78">
        <v>1495</v>
      </c>
      <c r="EG140" s="78">
        <v>0</v>
      </c>
      <c r="EH140" s="78">
        <v>0</v>
      </c>
      <c r="EI140" s="94">
        <f t="shared" si="66"/>
        <v>12351</v>
      </c>
      <c r="EJ140" s="78">
        <v>80115</v>
      </c>
      <c r="EK140" s="78">
        <v>0</v>
      </c>
      <c r="EL140" s="78">
        <v>0</v>
      </c>
      <c r="EM140" s="78">
        <v>0</v>
      </c>
      <c r="EN140" s="78">
        <v>0</v>
      </c>
      <c r="EO140" s="78">
        <v>0</v>
      </c>
      <c r="EP140" s="78">
        <v>30409</v>
      </c>
      <c r="EQ140" s="78">
        <v>0</v>
      </c>
      <c r="ER140" s="78">
        <v>30409</v>
      </c>
      <c r="ES140" s="79"/>
      <c r="ET140" s="100">
        <f>SUM(EJ140:EP140)</f>
        <v>110524</v>
      </c>
      <c r="EU140" s="100">
        <f>EI140+ET140</f>
        <v>122875</v>
      </c>
      <c r="EV140" s="101">
        <v>0</v>
      </c>
      <c r="EW140" s="78">
        <v>0</v>
      </c>
      <c r="EX140" s="78">
        <v>0</v>
      </c>
      <c r="EY140" s="78">
        <v>0</v>
      </c>
      <c r="EZ140" s="78">
        <v>0</v>
      </c>
      <c r="FA140" s="78">
        <v>0</v>
      </c>
      <c r="FB140" s="78">
        <v>0</v>
      </c>
      <c r="FC140" s="78">
        <v>0</v>
      </c>
      <c r="FD140" s="78">
        <v>0</v>
      </c>
      <c r="FE140" s="78">
        <v>0</v>
      </c>
      <c r="FF140" s="100">
        <f t="shared" si="26"/>
        <v>122875</v>
      </c>
      <c r="FG140" s="100">
        <f t="shared" si="27"/>
        <v>122875</v>
      </c>
      <c r="FH140" s="78"/>
    </row>
    <row r="141" spans="1:164" ht="20.25" customHeight="1">
      <c r="A141" s="95" t="s">
        <v>196</v>
      </c>
      <c r="B141" s="96">
        <v>111</v>
      </c>
      <c r="C141" s="102"/>
      <c r="D141" s="78">
        <v>0</v>
      </c>
      <c r="E141" s="78">
        <v>0</v>
      </c>
      <c r="F141" s="78">
        <v>0</v>
      </c>
      <c r="G141" s="78">
        <v>2</v>
      </c>
      <c r="H141" s="78">
        <v>1</v>
      </c>
      <c r="I141" s="78">
        <v>2</v>
      </c>
      <c r="J141" s="78">
        <v>0</v>
      </c>
      <c r="K141" s="78">
        <v>0</v>
      </c>
      <c r="L141" s="78">
        <v>4</v>
      </c>
      <c r="M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74</v>
      </c>
      <c r="V141" s="78">
        <v>2</v>
      </c>
      <c r="W141" s="78">
        <v>1</v>
      </c>
      <c r="X141" s="78">
        <v>0</v>
      </c>
      <c r="Z141" s="78">
        <v>0</v>
      </c>
      <c r="AA141" s="78">
        <v>0</v>
      </c>
      <c r="AB141" s="78">
        <v>0</v>
      </c>
      <c r="AC141" s="78">
        <v>0</v>
      </c>
      <c r="AD141" s="78">
        <v>0</v>
      </c>
      <c r="AF141" s="78">
        <v>13</v>
      </c>
      <c r="AG141" s="78">
        <v>316</v>
      </c>
      <c r="AI141" s="78">
        <v>0</v>
      </c>
      <c r="AJ141" s="78">
        <v>0</v>
      </c>
      <c r="AK141" s="78">
        <v>5</v>
      </c>
      <c r="AL141" s="78">
        <v>4</v>
      </c>
      <c r="AM141" s="78">
        <v>168</v>
      </c>
      <c r="AN141" s="79"/>
      <c r="AO141" s="78">
        <v>0</v>
      </c>
      <c r="AP141" s="79"/>
      <c r="AQ141" s="78">
        <v>0</v>
      </c>
      <c r="AR141" s="78">
        <v>0</v>
      </c>
      <c r="AS141" s="79"/>
      <c r="AT141" s="78">
        <v>0</v>
      </c>
      <c r="AU141" s="78">
        <v>25</v>
      </c>
      <c r="AW141" s="78">
        <v>2</v>
      </c>
      <c r="AX141" s="78">
        <v>0</v>
      </c>
      <c r="AY141" s="78">
        <v>0</v>
      </c>
      <c r="AZ141" s="78">
        <v>0</v>
      </c>
      <c r="BA141" s="78">
        <v>0</v>
      </c>
      <c r="BB141" s="78">
        <v>0</v>
      </c>
      <c r="BC141" s="78">
        <v>0</v>
      </c>
      <c r="BD141" s="78">
        <v>0</v>
      </c>
      <c r="BE141" s="78">
        <v>0</v>
      </c>
      <c r="BF141" s="78">
        <v>0</v>
      </c>
      <c r="BG141" s="78">
        <v>0</v>
      </c>
      <c r="BH141" s="78">
        <v>0</v>
      </c>
      <c r="BI141" s="78">
        <v>0</v>
      </c>
      <c r="BJ141" s="78">
        <v>0</v>
      </c>
      <c r="BK141" s="78">
        <v>0</v>
      </c>
      <c r="BL141" s="78">
        <v>0</v>
      </c>
      <c r="BM141" s="78">
        <v>0</v>
      </c>
      <c r="BN141" s="78">
        <v>0</v>
      </c>
      <c r="BO141" s="78">
        <v>0</v>
      </c>
      <c r="BP141" s="78">
        <v>17</v>
      </c>
      <c r="BQ141" s="78">
        <v>0</v>
      </c>
      <c r="BR141" s="78">
        <v>0</v>
      </c>
      <c r="BS141" s="78">
        <v>0</v>
      </c>
      <c r="BT141" s="78">
        <v>0</v>
      </c>
      <c r="BU141" s="78">
        <v>0</v>
      </c>
      <c r="BV141" s="78">
        <v>0</v>
      </c>
      <c r="BW141" s="78">
        <v>0</v>
      </c>
      <c r="BX141" s="78">
        <v>0</v>
      </c>
      <c r="BY141" s="78">
        <v>0</v>
      </c>
      <c r="BZ141" s="78">
        <v>0</v>
      </c>
      <c r="CA141" s="78">
        <v>0</v>
      </c>
      <c r="CB141" s="78">
        <v>0</v>
      </c>
      <c r="CC141" s="78">
        <v>0</v>
      </c>
      <c r="CD141" s="78">
        <v>0</v>
      </c>
      <c r="CE141" s="78">
        <v>0</v>
      </c>
      <c r="CF141" s="78">
        <v>0</v>
      </c>
      <c r="CG141" s="78">
        <v>0</v>
      </c>
      <c r="CH141" s="78">
        <v>0</v>
      </c>
      <c r="CI141" s="78">
        <v>0</v>
      </c>
      <c r="CJ141" s="78">
        <v>0</v>
      </c>
      <c r="CK141" s="78">
        <v>0</v>
      </c>
      <c r="CL141" s="78">
        <v>0</v>
      </c>
      <c r="CM141" s="78">
        <v>0</v>
      </c>
      <c r="CN141" s="78">
        <v>0</v>
      </c>
      <c r="CO141" s="78">
        <v>0</v>
      </c>
      <c r="CP141" s="78">
        <v>0</v>
      </c>
      <c r="CQ141" s="78">
        <v>0</v>
      </c>
      <c r="CS141" s="78">
        <v>0</v>
      </c>
      <c r="CT141" s="79"/>
      <c r="CU141" s="78">
        <v>0</v>
      </c>
      <c r="CW141" s="78">
        <v>59</v>
      </c>
      <c r="CX141" s="78">
        <v>17</v>
      </c>
      <c r="CY141" s="78">
        <v>279</v>
      </c>
      <c r="CZ141" s="78">
        <v>17</v>
      </c>
      <c r="DA141" s="78">
        <v>73</v>
      </c>
      <c r="DC141" s="78">
        <v>93</v>
      </c>
      <c r="DD141" s="78">
        <v>0</v>
      </c>
      <c r="DE141" s="79"/>
      <c r="DF141" s="78">
        <v>12</v>
      </c>
      <c r="DG141" s="79"/>
      <c r="DH141" s="78">
        <v>0</v>
      </c>
      <c r="DJ141" s="78">
        <v>2573</v>
      </c>
      <c r="DK141" s="78">
        <v>1</v>
      </c>
      <c r="DL141" s="78">
        <v>8</v>
      </c>
      <c r="DM141" s="78">
        <v>158</v>
      </c>
      <c r="DN141" s="79"/>
      <c r="DO141" s="78">
        <v>0</v>
      </c>
      <c r="DQ141" s="78">
        <v>148</v>
      </c>
      <c r="DR141" s="79"/>
      <c r="DS141" s="78">
        <v>66</v>
      </c>
      <c r="DT141" s="79"/>
      <c r="DU141" s="78">
        <v>17</v>
      </c>
      <c r="DV141" s="79"/>
      <c r="DW141" s="78">
        <v>0</v>
      </c>
      <c r="DX141" s="79"/>
      <c r="DY141" s="78">
        <v>428</v>
      </c>
      <c r="EA141" s="78">
        <v>2532</v>
      </c>
      <c r="EB141" s="78">
        <v>1</v>
      </c>
      <c r="EC141" s="78">
        <v>55</v>
      </c>
      <c r="ED141" s="78">
        <v>0</v>
      </c>
      <c r="EE141" s="79"/>
      <c r="EF141" s="78">
        <v>32</v>
      </c>
      <c r="EG141" s="78">
        <v>10</v>
      </c>
      <c r="EH141" s="78">
        <v>0</v>
      </c>
      <c r="EI141" s="94">
        <f t="shared" si="66"/>
        <v>7215</v>
      </c>
      <c r="EJ141" s="78">
        <v>216165</v>
      </c>
      <c r="EK141" s="78">
        <v>0</v>
      </c>
      <c r="EL141" s="78">
        <v>0</v>
      </c>
      <c r="EM141" s="78">
        <v>0</v>
      </c>
      <c r="EN141" s="78">
        <v>0</v>
      </c>
      <c r="EO141" s="78">
        <v>0</v>
      </c>
      <c r="EP141" s="78">
        <v>3322</v>
      </c>
      <c r="EQ141" s="78">
        <v>0</v>
      </c>
      <c r="ER141" s="78">
        <v>3322</v>
      </c>
      <c r="ES141" s="79"/>
      <c r="ET141" s="100">
        <f>SUM(EJ141:EP141)</f>
        <v>219487</v>
      </c>
      <c r="EU141" s="100">
        <f>EI141+ET141</f>
        <v>226702</v>
      </c>
      <c r="EV141" s="101">
        <v>0</v>
      </c>
      <c r="EW141" s="78">
        <v>0</v>
      </c>
      <c r="EX141" s="78">
        <v>0</v>
      </c>
      <c r="EY141" s="78">
        <v>0</v>
      </c>
      <c r="EZ141" s="78">
        <v>0</v>
      </c>
      <c r="FA141" s="78">
        <v>0</v>
      </c>
      <c r="FB141" s="78">
        <v>0</v>
      </c>
      <c r="FC141" s="78">
        <v>0</v>
      </c>
      <c r="FD141" s="78">
        <v>0</v>
      </c>
      <c r="FE141" s="78">
        <v>0</v>
      </c>
      <c r="FF141" s="100">
        <f t="shared" si="26"/>
        <v>226702</v>
      </c>
      <c r="FG141" s="100">
        <f t="shared" si="27"/>
        <v>226702</v>
      </c>
      <c r="FH141" s="78"/>
    </row>
    <row r="142" spans="1:164" s="119" customFormat="1" ht="20.25" customHeight="1" thickBot="1">
      <c r="A142" s="117" t="s">
        <v>197</v>
      </c>
      <c r="B142" s="118">
        <v>112</v>
      </c>
      <c r="C142" s="102"/>
      <c r="D142" s="78">
        <v>0</v>
      </c>
      <c r="E142" s="78">
        <v>0</v>
      </c>
      <c r="F142" s="78">
        <v>0</v>
      </c>
      <c r="G142" s="78">
        <v>0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3"/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  <c r="Y142" s="74"/>
      <c r="Z142" s="78">
        <v>0</v>
      </c>
      <c r="AA142" s="78">
        <v>0</v>
      </c>
      <c r="AB142" s="78">
        <v>0</v>
      </c>
      <c r="AC142" s="78">
        <v>0</v>
      </c>
      <c r="AD142" s="78">
        <v>0</v>
      </c>
      <c r="AE142" s="74"/>
      <c r="AF142" s="78">
        <v>0</v>
      </c>
      <c r="AG142" s="78">
        <v>0</v>
      </c>
      <c r="AH142" s="74"/>
      <c r="AI142" s="78">
        <v>0</v>
      </c>
      <c r="AJ142" s="78">
        <v>0</v>
      </c>
      <c r="AK142" s="78">
        <v>0</v>
      </c>
      <c r="AL142" s="78">
        <v>0</v>
      </c>
      <c r="AM142" s="78">
        <v>0</v>
      </c>
      <c r="AN142" s="79"/>
      <c r="AO142" s="78">
        <v>0</v>
      </c>
      <c r="AP142" s="79"/>
      <c r="AQ142" s="78">
        <v>0</v>
      </c>
      <c r="AR142" s="78">
        <v>0</v>
      </c>
      <c r="AS142" s="79"/>
      <c r="AT142" s="78">
        <v>0</v>
      </c>
      <c r="AU142" s="78">
        <v>0</v>
      </c>
      <c r="AV142" s="74"/>
      <c r="AW142" s="78">
        <v>0</v>
      </c>
      <c r="AX142" s="78">
        <v>0</v>
      </c>
      <c r="AY142" s="78">
        <v>0</v>
      </c>
      <c r="AZ142" s="78">
        <v>0</v>
      </c>
      <c r="BA142" s="78">
        <v>0</v>
      </c>
      <c r="BB142" s="78">
        <v>0</v>
      </c>
      <c r="BC142" s="78">
        <v>0</v>
      </c>
      <c r="BD142" s="78">
        <v>0</v>
      </c>
      <c r="BE142" s="78">
        <v>0</v>
      </c>
      <c r="BF142" s="78">
        <v>0</v>
      </c>
      <c r="BG142" s="78">
        <v>0</v>
      </c>
      <c r="BH142" s="78">
        <v>0</v>
      </c>
      <c r="BI142" s="78">
        <v>0</v>
      </c>
      <c r="BJ142" s="78">
        <v>0</v>
      </c>
      <c r="BK142" s="78">
        <v>0</v>
      </c>
      <c r="BL142" s="78">
        <v>0</v>
      </c>
      <c r="BM142" s="78">
        <v>0</v>
      </c>
      <c r="BN142" s="78">
        <v>0</v>
      </c>
      <c r="BO142" s="78">
        <v>0</v>
      </c>
      <c r="BP142" s="78">
        <v>0</v>
      </c>
      <c r="BQ142" s="78">
        <v>0</v>
      </c>
      <c r="BR142" s="78">
        <v>0</v>
      </c>
      <c r="BS142" s="78">
        <v>0</v>
      </c>
      <c r="BT142" s="78">
        <v>0</v>
      </c>
      <c r="BU142" s="78">
        <v>0</v>
      </c>
      <c r="BV142" s="78">
        <v>0</v>
      </c>
      <c r="BW142" s="78">
        <v>0</v>
      </c>
      <c r="BX142" s="78">
        <v>0</v>
      </c>
      <c r="BY142" s="78">
        <v>0</v>
      </c>
      <c r="BZ142" s="78">
        <v>0</v>
      </c>
      <c r="CA142" s="78">
        <v>0</v>
      </c>
      <c r="CB142" s="78">
        <v>0</v>
      </c>
      <c r="CC142" s="78">
        <v>0</v>
      </c>
      <c r="CD142" s="78">
        <v>0</v>
      </c>
      <c r="CE142" s="78">
        <v>0</v>
      </c>
      <c r="CF142" s="78">
        <v>0</v>
      </c>
      <c r="CG142" s="78">
        <v>0</v>
      </c>
      <c r="CH142" s="78">
        <v>0</v>
      </c>
      <c r="CI142" s="78">
        <v>0</v>
      </c>
      <c r="CJ142" s="78">
        <v>0</v>
      </c>
      <c r="CK142" s="78">
        <v>0</v>
      </c>
      <c r="CL142" s="78">
        <v>0</v>
      </c>
      <c r="CM142" s="78">
        <v>0</v>
      </c>
      <c r="CN142" s="78">
        <v>0</v>
      </c>
      <c r="CO142" s="78">
        <v>0</v>
      </c>
      <c r="CP142" s="78">
        <v>0</v>
      </c>
      <c r="CQ142" s="78">
        <v>0</v>
      </c>
      <c r="CR142" s="74"/>
      <c r="CS142" s="78">
        <v>0</v>
      </c>
      <c r="CT142" s="79"/>
      <c r="CU142" s="78">
        <v>0</v>
      </c>
      <c r="CV142" s="74"/>
      <c r="CW142" s="78">
        <v>0</v>
      </c>
      <c r="CX142" s="78">
        <v>0</v>
      </c>
      <c r="CY142" s="78">
        <v>0</v>
      </c>
      <c r="CZ142" s="78">
        <v>0</v>
      </c>
      <c r="DA142" s="78">
        <v>0</v>
      </c>
      <c r="DB142" s="74"/>
      <c r="DC142" s="78">
        <v>0</v>
      </c>
      <c r="DD142" s="78">
        <v>0</v>
      </c>
      <c r="DE142" s="79"/>
      <c r="DF142" s="78">
        <v>0</v>
      </c>
      <c r="DG142" s="79"/>
      <c r="DH142" s="78">
        <v>0</v>
      </c>
      <c r="DI142" s="74"/>
      <c r="DJ142" s="78">
        <v>0</v>
      </c>
      <c r="DK142" s="78">
        <v>0</v>
      </c>
      <c r="DL142" s="78">
        <v>0</v>
      </c>
      <c r="DM142" s="78">
        <v>0</v>
      </c>
      <c r="DN142" s="79"/>
      <c r="DO142" s="78">
        <v>0</v>
      </c>
      <c r="DP142" s="74"/>
      <c r="DQ142" s="78">
        <v>0</v>
      </c>
      <c r="DR142" s="79"/>
      <c r="DS142" s="78">
        <v>0</v>
      </c>
      <c r="DT142" s="79"/>
      <c r="DU142" s="78">
        <v>0</v>
      </c>
      <c r="DV142" s="79"/>
      <c r="DW142" s="78">
        <v>0</v>
      </c>
      <c r="DX142" s="79"/>
      <c r="DY142" s="78">
        <v>0</v>
      </c>
      <c r="DZ142" s="74"/>
      <c r="EA142" s="78">
        <v>0</v>
      </c>
      <c r="EB142" s="78">
        <v>0</v>
      </c>
      <c r="EC142" s="78">
        <v>0</v>
      </c>
      <c r="ED142" s="78">
        <v>0</v>
      </c>
      <c r="EE142" s="79"/>
      <c r="EF142" s="78">
        <v>0</v>
      </c>
      <c r="EG142" s="78">
        <v>0</v>
      </c>
      <c r="EH142" s="78">
        <v>0</v>
      </c>
      <c r="EI142" s="94">
        <f t="shared" si="66"/>
        <v>0</v>
      </c>
      <c r="EJ142" s="78">
        <v>0</v>
      </c>
      <c r="EK142" s="78">
        <v>0</v>
      </c>
      <c r="EL142" s="78">
        <v>0</v>
      </c>
      <c r="EM142" s="78">
        <v>0</v>
      </c>
      <c r="EN142" s="78">
        <v>0</v>
      </c>
      <c r="EO142" s="78">
        <v>0</v>
      </c>
      <c r="EP142" s="78">
        <v>0</v>
      </c>
      <c r="EQ142" s="78">
        <v>0</v>
      </c>
      <c r="ER142" s="78">
        <v>0</v>
      </c>
      <c r="ES142" s="79"/>
      <c r="ET142" s="100">
        <f>SUM(EJ142:EO142)</f>
        <v>0</v>
      </c>
      <c r="EU142" s="100">
        <f>EI142+ET142</f>
        <v>0</v>
      </c>
      <c r="EV142" s="101">
        <v>0</v>
      </c>
      <c r="EW142" s="78">
        <v>0</v>
      </c>
      <c r="EX142" s="78">
        <v>0</v>
      </c>
      <c r="EY142" s="78">
        <v>0</v>
      </c>
      <c r="EZ142" s="78">
        <v>0</v>
      </c>
      <c r="FA142" s="78">
        <v>0</v>
      </c>
      <c r="FB142" s="78">
        <v>0</v>
      </c>
      <c r="FC142" s="78">
        <v>0</v>
      </c>
      <c r="FD142" s="78">
        <v>0</v>
      </c>
      <c r="FE142" s="78">
        <v>0</v>
      </c>
      <c r="FF142" s="100">
        <f t="shared" si="26"/>
        <v>0</v>
      </c>
      <c r="FG142" s="100">
        <f t="shared" si="27"/>
        <v>0</v>
      </c>
      <c r="FH142" s="78"/>
    </row>
    <row r="143" spans="1:164" s="80" customFormat="1" ht="20.25" customHeight="1" thickTop="1">
      <c r="B143" s="120"/>
      <c r="C143" s="73"/>
      <c r="N143" s="73"/>
      <c r="Y143" s="74"/>
      <c r="AE143" s="74"/>
      <c r="AH143" s="74"/>
      <c r="AN143" s="74"/>
      <c r="AP143" s="74"/>
      <c r="AS143" s="74"/>
      <c r="AV143" s="74"/>
      <c r="CR143" s="74"/>
      <c r="CT143" s="74"/>
      <c r="CV143" s="74"/>
      <c r="DB143" s="74"/>
      <c r="DE143" s="74"/>
      <c r="DG143" s="74"/>
      <c r="DI143" s="92"/>
      <c r="DN143" s="74"/>
      <c r="DP143" s="74"/>
      <c r="DR143" s="74"/>
      <c r="DT143" s="74"/>
      <c r="DV143" s="74"/>
      <c r="DX143" s="74"/>
      <c r="DZ143" s="74"/>
      <c r="EE143" s="74"/>
      <c r="EI143" s="94">
        <f t="shared" si="66"/>
        <v>0</v>
      </c>
      <c r="ES143" s="74"/>
      <c r="ET143" s="121"/>
      <c r="EU143" s="121"/>
      <c r="FF143" s="121"/>
      <c r="FG143" s="121"/>
    </row>
    <row r="144" spans="1:164" s="77" customFormat="1" ht="20.25" customHeight="1">
      <c r="A144" s="77" t="s">
        <v>79</v>
      </c>
      <c r="B144" s="122">
        <v>190</v>
      </c>
      <c r="C144" s="123">
        <f t="shared" ref="C144:C152" si="69">SUM(D144:M144)</f>
        <v>2402486</v>
      </c>
      <c r="D144" s="124">
        <f t="shared" ref="D144:M144" si="70">SUM(D8:D142)</f>
        <v>1147056</v>
      </c>
      <c r="E144" s="124">
        <f t="shared" si="70"/>
        <v>506241</v>
      </c>
      <c r="F144" s="124">
        <f t="shared" si="70"/>
        <v>227410</v>
      </c>
      <c r="G144" s="124">
        <f t="shared" si="70"/>
        <v>26262</v>
      </c>
      <c r="H144" s="124">
        <f t="shared" si="70"/>
        <v>57433</v>
      </c>
      <c r="I144" s="124">
        <f t="shared" si="70"/>
        <v>33387</v>
      </c>
      <c r="J144" s="124">
        <f t="shared" si="70"/>
        <v>13361</v>
      </c>
      <c r="K144" s="124">
        <f t="shared" si="70"/>
        <v>165900</v>
      </c>
      <c r="L144" s="124">
        <f t="shared" si="70"/>
        <v>191289</v>
      </c>
      <c r="M144" s="124">
        <f t="shared" si="70"/>
        <v>34147</v>
      </c>
      <c r="N144" s="125">
        <f>SUM(O144:X144)</f>
        <v>877604</v>
      </c>
      <c r="O144" s="124">
        <f t="shared" ref="O144:X144" si="71">SUM(O8:O142)</f>
        <v>384</v>
      </c>
      <c r="P144" s="124">
        <f t="shared" si="71"/>
        <v>23243</v>
      </c>
      <c r="Q144" s="124">
        <f t="shared" si="71"/>
        <v>30301</v>
      </c>
      <c r="R144" s="124">
        <f t="shared" si="71"/>
        <v>50648</v>
      </c>
      <c r="S144" s="124">
        <f t="shared" si="71"/>
        <v>239801</v>
      </c>
      <c r="T144" s="124">
        <f t="shared" si="71"/>
        <v>142774</v>
      </c>
      <c r="U144" s="124">
        <f t="shared" si="71"/>
        <v>332923</v>
      </c>
      <c r="V144" s="124">
        <f t="shared" si="71"/>
        <v>19194</v>
      </c>
      <c r="W144" s="124">
        <f t="shared" si="71"/>
        <v>36608</v>
      </c>
      <c r="X144" s="124">
        <f t="shared" si="71"/>
        <v>1728</v>
      </c>
      <c r="Y144" s="92">
        <f t="shared" ref="Y144:Y152" si="72">SUM(Z144:AD144)</f>
        <v>714569</v>
      </c>
      <c r="Z144" s="124">
        <f>SUM(Z8:Z142)</f>
        <v>186510</v>
      </c>
      <c r="AA144" s="124">
        <f>SUM(AA8:AA142)</f>
        <v>42860</v>
      </c>
      <c r="AB144" s="124">
        <f>SUM(AB8:AB142)</f>
        <v>483419</v>
      </c>
      <c r="AC144" s="124">
        <f>SUM(AC8:AC142)</f>
        <v>333</v>
      </c>
      <c r="AD144" s="124">
        <f>SUM(AD8:AD142)</f>
        <v>1447</v>
      </c>
      <c r="AE144" s="92">
        <f t="shared" ref="AE144:AE152" si="73">SUM(AF144:AG144)</f>
        <v>50792</v>
      </c>
      <c r="AF144" s="124">
        <f>SUM(AF8:AF142)</f>
        <v>17656</v>
      </c>
      <c r="AG144" s="124">
        <f>SUM(AG8:AG142)</f>
        <v>33136</v>
      </c>
      <c r="AH144" s="92">
        <f>SUM(AI144:AM144)</f>
        <v>1281146</v>
      </c>
      <c r="AI144" s="124">
        <f>SUM(AI8:AI142)</f>
        <v>562983</v>
      </c>
      <c r="AJ144" s="124">
        <f>SUM(AJ8:AJ142)</f>
        <v>272693</v>
      </c>
      <c r="AK144" s="124">
        <f>SUM(AK8:AK142)</f>
        <v>211117</v>
      </c>
      <c r="AL144" s="124">
        <f>SUM(AL8:AL142)</f>
        <v>210883</v>
      </c>
      <c r="AM144" s="124">
        <f>SUM(AM8:AM142)</f>
        <v>23470</v>
      </c>
      <c r="AN144" s="107">
        <f t="shared" ref="AN144:AN152" si="74">SUM(AO144)</f>
        <v>52867</v>
      </c>
      <c r="AO144" s="124">
        <f>SUM(AO8:AO142)</f>
        <v>52867</v>
      </c>
      <c r="AP144" s="107">
        <f t="shared" ref="AP144:AP152" si="75">SUM(AQ144:AR144)</f>
        <v>1012930</v>
      </c>
      <c r="AQ144" s="124">
        <f>SUM(AQ8:AQ142)</f>
        <v>1012930</v>
      </c>
      <c r="AR144" s="124">
        <f>SUM(AR8:AR142)</f>
        <v>0</v>
      </c>
      <c r="AS144" s="107">
        <f t="shared" ref="AS144:AS152" si="76">SUM(AT144:AU144)</f>
        <v>81381</v>
      </c>
      <c r="AT144" s="124">
        <f>SUM(AT8:AT142)</f>
        <v>5433</v>
      </c>
      <c r="AU144" s="124">
        <f>SUM(AU8:AU142)</f>
        <v>75948</v>
      </c>
      <c r="AV144" s="92">
        <f t="shared" ref="AV144:AV152" si="77">SUM(AW144:CQ144)</f>
        <v>28258235</v>
      </c>
      <c r="AW144" s="124">
        <f t="shared" ref="AW144:CQ144" si="78">SUM(AW8:AW142)</f>
        <v>814878</v>
      </c>
      <c r="AX144" s="124">
        <f t="shared" si="78"/>
        <v>15740</v>
      </c>
      <c r="AY144" s="124">
        <f t="shared" si="78"/>
        <v>1949</v>
      </c>
      <c r="AZ144" s="124">
        <f t="shared" si="78"/>
        <v>2525505</v>
      </c>
      <c r="BA144" s="124">
        <f t="shared" si="78"/>
        <v>3394244</v>
      </c>
      <c r="BB144" s="124">
        <f t="shared" si="78"/>
        <v>11952293</v>
      </c>
      <c r="BC144" s="124">
        <f t="shared" si="78"/>
        <v>1896305</v>
      </c>
      <c r="BD144" s="124">
        <f t="shared" si="78"/>
        <v>748901</v>
      </c>
      <c r="BE144" s="124">
        <f t="shared" si="78"/>
        <v>85398</v>
      </c>
      <c r="BF144" s="124">
        <f t="shared" si="78"/>
        <v>239794</v>
      </c>
      <c r="BG144" s="124">
        <f t="shared" si="78"/>
        <v>156406</v>
      </c>
      <c r="BH144" s="124">
        <f t="shared" si="78"/>
        <v>487367</v>
      </c>
      <c r="BI144" s="124">
        <f t="shared" si="78"/>
        <v>378380</v>
      </c>
      <c r="BJ144" s="124">
        <f t="shared" si="78"/>
        <v>85863</v>
      </c>
      <c r="BK144" s="124">
        <f t="shared" si="78"/>
        <v>54532</v>
      </c>
      <c r="BL144" s="124">
        <f t="shared" si="78"/>
        <v>138003</v>
      </c>
      <c r="BM144" s="124">
        <f t="shared" si="78"/>
        <v>634</v>
      </c>
      <c r="BN144" s="124">
        <f t="shared" si="78"/>
        <v>3912</v>
      </c>
      <c r="BO144" s="124">
        <f t="shared" si="78"/>
        <v>9971</v>
      </c>
      <c r="BP144" s="124">
        <f t="shared" si="78"/>
        <v>11644</v>
      </c>
      <c r="BQ144" s="124">
        <f t="shared" si="78"/>
        <v>81915</v>
      </c>
      <c r="BR144" s="124">
        <f t="shared" si="78"/>
        <v>35065</v>
      </c>
      <c r="BS144" s="124">
        <f t="shared" si="78"/>
        <v>27014</v>
      </c>
      <c r="BT144" s="124">
        <f t="shared" si="78"/>
        <v>12082</v>
      </c>
      <c r="BU144" s="124">
        <f t="shared" si="78"/>
        <v>1588</v>
      </c>
      <c r="BV144" s="124">
        <f t="shared" si="78"/>
        <v>283474</v>
      </c>
      <c r="BW144" s="124">
        <f t="shared" si="78"/>
        <v>1018845</v>
      </c>
      <c r="BX144" s="124">
        <f t="shared" si="78"/>
        <v>311310</v>
      </c>
      <c r="BY144" s="124">
        <f t="shared" si="78"/>
        <v>292282</v>
      </c>
      <c r="BZ144" s="124">
        <f t="shared" si="78"/>
        <v>238193</v>
      </c>
      <c r="CA144" s="124">
        <f t="shared" si="78"/>
        <v>1162</v>
      </c>
      <c r="CB144" s="124">
        <f t="shared" si="78"/>
        <v>25325</v>
      </c>
      <c r="CC144" s="124">
        <f t="shared" si="78"/>
        <v>0</v>
      </c>
      <c r="CD144" s="124">
        <f t="shared" si="78"/>
        <v>386264</v>
      </c>
      <c r="CE144" s="124">
        <f t="shared" si="78"/>
        <v>56355</v>
      </c>
      <c r="CF144" s="124">
        <f t="shared" si="78"/>
        <v>1501</v>
      </c>
      <c r="CG144" s="124">
        <f t="shared" si="78"/>
        <v>1867726</v>
      </c>
      <c r="CH144" s="124">
        <f t="shared" si="78"/>
        <v>271810</v>
      </c>
      <c r="CI144" s="124">
        <f t="shared" si="78"/>
        <v>37989</v>
      </c>
      <c r="CJ144" s="124">
        <f t="shared" si="78"/>
        <v>55220</v>
      </c>
      <c r="CK144" s="124">
        <f t="shared" si="78"/>
        <v>58769</v>
      </c>
      <c r="CL144" s="124">
        <f t="shared" si="78"/>
        <v>68685</v>
      </c>
      <c r="CM144" s="124">
        <f t="shared" si="78"/>
        <v>1498</v>
      </c>
      <c r="CN144" s="124">
        <f t="shared" si="78"/>
        <v>89186</v>
      </c>
      <c r="CO144" s="124">
        <f t="shared" si="78"/>
        <v>9</v>
      </c>
      <c r="CP144" s="124">
        <f t="shared" si="78"/>
        <v>339</v>
      </c>
      <c r="CQ144" s="124">
        <f t="shared" si="78"/>
        <v>32910</v>
      </c>
      <c r="CR144" s="92">
        <f t="shared" ref="CR144:CR152" si="79">SUM(CS144)</f>
        <v>425452</v>
      </c>
      <c r="CS144" s="124">
        <f>SUM(CS8:CS142)</f>
        <v>425452</v>
      </c>
      <c r="CT144" s="107">
        <f t="shared" ref="CT144:CT152" si="80">SUM(CU144)</f>
        <v>53280</v>
      </c>
      <c r="CU144" s="124">
        <f>SUM(CU8:CU142)</f>
        <v>53280</v>
      </c>
      <c r="CV144" s="92">
        <f t="shared" ref="CV144:CV152" si="81">SUM(CW144:DA144)</f>
        <v>9465078</v>
      </c>
      <c r="CW144" s="124">
        <f>SUM(CW8:CW142)</f>
        <v>5600835</v>
      </c>
      <c r="CX144" s="124">
        <f>SUM(CX8:CX142)</f>
        <v>103851</v>
      </c>
      <c r="CY144" s="124">
        <f>SUM(CY8:CY142)</f>
        <v>3246228</v>
      </c>
      <c r="CZ144" s="124">
        <f>SUM(CZ8:CZ142)</f>
        <v>105506</v>
      </c>
      <c r="DA144" s="124">
        <f>SUM(DA8:DA142)</f>
        <v>408658</v>
      </c>
      <c r="DB144" s="92">
        <f t="shared" ref="DB144:DB152" si="82">SUM(DC144:DD144)</f>
        <v>1468897</v>
      </c>
      <c r="DC144" s="124">
        <f>SUM(DC8:DC142)</f>
        <v>1457630</v>
      </c>
      <c r="DD144" s="124">
        <f>SUM(DD8:DD142)</f>
        <v>11267</v>
      </c>
      <c r="DE144" s="107">
        <f>SUM(DF144)</f>
        <v>1847312</v>
      </c>
      <c r="DF144" s="124">
        <f>SUM(DF8:DF142)</f>
        <v>1847312</v>
      </c>
      <c r="DG144" s="107">
        <f>SUM(DH144)</f>
        <v>106357</v>
      </c>
      <c r="DH144" s="124">
        <f>SUM(DH8:DH142)</f>
        <v>106357</v>
      </c>
      <c r="DI144" s="92">
        <f t="shared" ref="DI144:DI149" si="83">SUM(DJ144:DM144)</f>
        <v>3006655</v>
      </c>
      <c r="DJ144" s="124">
        <f>SUM(DJ8:DJ142)</f>
        <v>1662935</v>
      </c>
      <c r="DK144" s="124">
        <f>SUM(DK8:DK142)</f>
        <v>476361</v>
      </c>
      <c r="DL144" s="124">
        <f>SUM(DL8:DL142)</f>
        <v>749295</v>
      </c>
      <c r="DM144" s="124">
        <f>SUM(DM8:DM142)</f>
        <v>118064</v>
      </c>
      <c r="DN144" s="107">
        <f t="shared" ref="DN144:DN152" si="84">SUM(DO144)</f>
        <v>620241</v>
      </c>
      <c r="DO144" s="124">
        <f>SUM(DO8:DO142)</f>
        <v>620241</v>
      </c>
      <c r="DP144" s="92">
        <f t="shared" ref="DP144:DP152" si="85">SUM(DQ144)</f>
        <v>423622</v>
      </c>
      <c r="DQ144" s="124">
        <f>SUM(DQ8:DQ142)</f>
        <v>423622</v>
      </c>
      <c r="DR144" s="107">
        <f t="shared" ref="DR144:DR152" si="86">SUM(DS144)</f>
        <v>376596</v>
      </c>
      <c r="DS144" s="124">
        <f>SUM(DS8:DS142)</f>
        <v>376596</v>
      </c>
      <c r="DT144" s="107">
        <f t="shared" ref="DT144:DT152" si="87">SUM(DU144)</f>
        <v>31424</v>
      </c>
      <c r="DU144" s="124">
        <f>SUM(DU8:DU142)</f>
        <v>31424</v>
      </c>
      <c r="DV144" s="107">
        <f t="shared" ref="DV144:DV151" si="88">SUM(DW144)</f>
        <v>315016</v>
      </c>
      <c r="DW144" s="124">
        <f>SUM(DW8:DW142)</f>
        <v>315016</v>
      </c>
      <c r="DX144" s="107">
        <f t="shared" ref="DX144:DX152" si="89">SUM(DY144)</f>
        <v>75803</v>
      </c>
      <c r="DY144" s="124">
        <f>SUM(DY8:DY142)</f>
        <v>75803</v>
      </c>
      <c r="DZ144" s="92">
        <f t="shared" ref="DZ144:DZ152" si="90">SUM(EA144:ED144)</f>
        <v>4382094</v>
      </c>
      <c r="EA144" s="124">
        <f>SUM(EA8:EA142)</f>
        <v>4237386</v>
      </c>
      <c r="EB144" s="124">
        <f>SUM(EB8:EB142)</f>
        <v>51789</v>
      </c>
      <c r="EC144" s="124">
        <f>SUM(EC8:EC142)</f>
        <v>87822</v>
      </c>
      <c r="ED144" s="124">
        <f>SUM(ED8:ED142)</f>
        <v>5097</v>
      </c>
      <c r="EE144" s="107">
        <f t="shared" ref="EE144:EE152" si="91">SUM(EF144:EH144)</f>
        <v>48044</v>
      </c>
      <c r="EF144" s="124">
        <f>SUM(EF8:EF142)</f>
        <v>23997</v>
      </c>
      <c r="EG144" s="124">
        <f>SUM(EG8:EG142)</f>
        <v>24047</v>
      </c>
      <c r="EH144" s="124">
        <f>SUM(EH8:EH142)</f>
        <v>0</v>
      </c>
      <c r="EI144" s="94">
        <f>SUM(C144:EH144)</f>
        <v>114755762</v>
      </c>
      <c r="EJ144" s="78">
        <f t="shared" ref="EJ144:FG144" si="92">SUM(EJ8:EJ142)</f>
        <v>83133610</v>
      </c>
      <c r="EK144" s="78">
        <f t="shared" si="92"/>
        <v>42958740</v>
      </c>
      <c r="EL144" s="78">
        <f t="shared" si="92"/>
        <v>35064006</v>
      </c>
      <c r="EM144" s="78">
        <f t="shared" si="92"/>
        <v>6209729</v>
      </c>
      <c r="EN144" s="78">
        <f t="shared" si="92"/>
        <v>32057513</v>
      </c>
      <c r="EO144" s="78">
        <f t="shared" si="92"/>
        <v>47330868</v>
      </c>
      <c r="EP144" s="78">
        <f t="shared" si="92"/>
        <v>3094900</v>
      </c>
      <c r="EQ144" s="78">
        <f t="shared" si="92"/>
        <v>79388387</v>
      </c>
      <c r="ER144" s="78">
        <f t="shared" si="92"/>
        <v>3094900</v>
      </c>
      <c r="ES144" s="79"/>
      <c r="ET144" s="100">
        <f t="shared" si="92"/>
        <v>249849366</v>
      </c>
      <c r="EU144" s="100">
        <f t="shared" si="92"/>
        <v>350729305</v>
      </c>
      <c r="EV144" s="100">
        <f t="shared" si="92"/>
        <v>0</v>
      </c>
      <c r="EW144" s="100">
        <f t="shared" si="92"/>
        <v>0</v>
      </c>
      <c r="EX144" s="100">
        <f t="shared" si="92"/>
        <v>0</v>
      </c>
      <c r="EY144" s="100">
        <f t="shared" si="92"/>
        <v>0</v>
      </c>
      <c r="EZ144" s="100">
        <f t="shared" si="92"/>
        <v>0</v>
      </c>
      <c r="FA144" s="100">
        <f t="shared" si="92"/>
        <v>0</v>
      </c>
      <c r="FB144" s="100">
        <f t="shared" si="92"/>
        <v>0</v>
      </c>
      <c r="FC144" s="100">
        <f t="shared" si="92"/>
        <v>0</v>
      </c>
      <c r="FD144" s="100">
        <f t="shared" si="92"/>
        <v>0</v>
      </c>
      <c r="FE144" s="100">
        <f t="shared" si="92"/>
        <v>0</v>
      </c>
      <c r="FF144" s="100">
        <f t="shared" si="92"/>
        <v>351687322</v>
      </c>
      <c r="FG144" s="100">
        <f t="shared" si="92"/>
        <v>351687322</v>
      </c>
    </row>
    <row r="145" spans="1:163" ht="20.25" customHeight="1">
      <c r="B145" s="126">
        <v>200</v>
      </c>
      <c r="C145" s="123">
        <f t="shared" si="69"/>
        <v>2316228</v>
      </c>
      <c r="D145" s="78">
        <v>1430156</v>
      </c>
      <c r="E145" s="78">
        <v>345988</v>
      </c>
      <c r="F145" s="78">
        <v>33429</v>
      </c>
      <c r="G145" s="78">
        <v>47901</v>
      </c>
      <c r="H145" s="78">
        <v>20955</v>
      </c>
      <c r="I145" s="78">
        <v>21220</v>
      </c>
      <c r="J145" s="78">
        <v>31184</v>
      </c>
      <c r="K145" s="78">
        <v>139607</v>
      </c>
      <c r="L145" s="78">
        <v>191189</v>
      </c>
      <c r="M145" s="78">
        <v>54599</v>
      </c>
      <c r="N145" s="125">
        <f>SUM(O145:X145)</f>
        <v>1257573</v>
      </c>
      <c r="O145" s="78">
        <v>477</v>
      </c>
      <c r="P145" s="78">
        <v>14884</v>
      </c>
      <c r="Q145" s="78">
        <v>33600</v>
      </c>
      <c r="R145" s="78">
        <v>75201</v>
      </c>
      <c r="S145" s="78">
        <v>2857</v>
      </c>
      <c r="T145" s="78">
        <v>10577</v>
      </c>
      <c r="U145" s="78">
        <v>1000421</v>
      </c>
      <c r="V145" s="78">
        <v>16354</v>
      </c>
      <c r="W145" s="78">
        <v>99979</v>
      </c>
      <c r="X145" s="78">
        <v>3223</v>
      </c>
      <c r="Y145" s="92">
        <f t="shared" si="72"/>
        <v>54430</v>
      </c>
      <c r="Z145" s="78">
        <v>468</v>
      </c>
      <c r="AA145" s="78">
        <v>1859</v>
      </c>
      <c r="AB145" s="78">
        <v>52037</v>
      </c>
      <c r="AC145" s="78">
        <v>43</v>
      </c>
      <c r="AD145" s="78">
        <v>23</v>
      </c>
      <c r="AE145" s="92">
        <f t="shared" si="73"/>
        <v>43470</v>
      </c>
      <c r="AF145" s="78">
        <v>5719</v>
      </c>
      <c r="AG145" s="78">
        <v>37751</v>
      </c>
      <c r="AH145" s="92">
        <f t="shared" ref="AH145:AH152" si="93">SUM(AI145:AM145)</f>
        <v>885623</v>
      </c>
      <c r="AI145" s="78">
        <v>734796</v>
      </c>
      <c r="AJ145" s="78">
        <v>5983</v>
      </c>
      <c r="AK145" s="78">
        <v>73442</v>
      </c>
      <c r="AL145" s="78">
        <v>49626</v>
      </c>
      <c r="AM145" s="78">
        <v>21776</v>
      </c>
      <c r="AN145" s="107">
        <f t="shared" si="74"/>
        <v>9940</v>
      </c>
      <c r="AO145" s="78">
        <v>9940</v>
      </c>
      <c r="AP145" s="107">
        <f t="shared" si="75"/>
        <v>1674969</v>
      </c>
      <c r="AQ145" s="78">
        <v>1674969</v>
      </c>
      <c r="AR145" s="78">
        <v>0</v>
      </c>
      <c r="AS145" s="107">
        <f t="shared" si="76"/>
        <v>61110</v>
      </c>
      <c r="AT145" s="78">
        <v>5394</v>
      </c>
      <c r="AU145" s="78">
        <v>55716</v>
      </c>
      <c r="AV145" s="92">
        <f t="shared" si="77"/>
        <v>7070336</v>
      </c>
      <c r="AW145" s="101">
        <v>7641</v>
      </c>
      <c r="AX145" s="101">
        <v>123</v>
      </c>
      <c r="AY145" s="101">
        <v>166</v>
      </c>
      <c r="AZ145" s="101">
        <v>33699</v>
      </c>
      <c r="BA145" s="101">
        <v>101068</v>
      </c>
      <c r="BB145" s="78">
        <v>60461</v>
      </c>
      <c r="BC145" s="78">
        <v>1912254</v>
      </c>
      <c r="BD145" s="78">
        <v>8350</v>
      </c>
      <c r="BE145" s="78">
        <v>5965</v>
      </c>
      <c r="BF145" s="78">
        <v>45752</v>
      </c>
      <c r="BG145" s="78">
        <v>5072</v>
      </c>
      <c r="BH145" s="78">
        <v>397079</v>
      </c>
      <c r="BI145" s="78">
        <v>2674</v>
      </c>
      <c r="BJ145" s="78">
        <v>6973</v>
      </c>
      <c r="BK145" s="78">
        <v>3988</v>
      </c>
      <c r="BL145" s="78">
        <v>47675</v>
      </c>
      <c r="BM145" s="78">
        <v>311</v>
      </c>
      <c r="BN145" s="78">
        <v>3973</v>
      </c>
      <c r="BO145" s="78">
        <v>20813</v>
      </c>
      <c r="BP145" s="78">
        <v>6399</v>
      </c>
      <c r="BQ145" s="78">
        <v>27794</v>
      </c>
      <c r="BR145" s="78">
        <v>5144</v>
      </c>
      <c r="BS145" s="78">
        <v>42936</v>
      </c>
      <c r="BT145" s="78">
        <v>14338</v>
      </c>
      <c r="BU145" s="78">
        <v>4260</v>
      </c>
      <c r="BV145" s="78">
        <v>144427</v>
      </c>
      <c r="BW145" s="78">
        <v>189498</v>
      </c>
      <c r="BX145" s="78">
        <v>197743</v>
      </c>
      <c r="BY145" s="78">
        <v>177522</v>
      </c>
      <c r="BZ145" s="78">
        <v>187245</v>
      </c>
      <c r="CA145" s="78">
        <v>2347</v>
      </c>
      <c r="CB145" s="78">
        <v>6741</v>
      </c>
      <c r="CC145" s="78">
        <v>0</v>
      </c>
      <c r="CD145" s="78">
        <v>880781</v>
      </c>
      <c r="CE145" s="78">
        <v>13652</v>
      </c>
      <c r="CF145" s="78">
        <v>192</v>
      </c>
      <c r="CG145" s="78">
        <v>1930283</v>
      </c>
      <c r="CH145" s="78">
        <v>235377</v>
      </c>
      <c r="CI145" s="78">
        <v>56454</v>
      </c>
      <c r="CJ145" s="78">
        <v>43588</v>
      </c>
      <c r="CK145" s="78">
        <v>48078</v>
      </c>
      <c r="CL145" s="78">
        <v>93274</v>
      </c>
      <c r="CM145" s="78">
        <v>762</v>
      </c>
      <c r="CN145" s="78">
        <v>67856</v>
      </c>
      <c r="CO145" s="78">
        <v>146</v>
      </c>
      <c r="CP145" s="78">
        <v>742</v>
      </c>
      <c r="CQ145" s="78">
        <v>28720</v>
      </c>
      <c r="CR145" s="92">
        <f t="shared" si="79"/>
        <v>1503472</v>
      </c>
      <c r="CS145" s="78">
        <v>1503472</v>
      </c>
      <c r="CT145" s="107">
        <f t="shared" si="80"/>
        <v>24405</v>
      </c>
      <c r="CU145" s="78">
        <v>24405</v>
      </c>
      <c r="CV145" s="92">
        <f t="shared" si="81"/>
        <v>2132198</v>
      </c>
      <c r="CW145" s="78">
        <v>1076186</v>
      </c>
      <c r="CX145" s="78">
        <v>17064</v>
      </c>
      <c r="CY145" s="78">
        <v>827801</v>
      </c>
      <c r="CZ145" s="78">
        <v>84284</v>
      </c>
      <c r="DA145" s="78">
        <v>126863</v>
      </c>
      <c r="DB145" s="92">
        <f t="shared" si="82"/>
        <v>813810</v>
      </c>
      <c r="DC145" s="78">
        <v>792583</v>
      </c>
      <c r="DD145" s="78">
        <v>21227</v>
      </c>
      <c r="DE145" s="107">
        <f t="shared" ref="DE145:DE152" si="94">SUM(DF145)</f>
        <v>486317</v>
      </c>
      <c r="DF145" s="78">
        <v>486317</v>
      </c>
      <c r="DG145" s="107">
        <f t="shared" ref="DG145:DG152" si="95">SUM(DH145)</f>
        <v>18903</v>
      </c>
      <c r="DH145" s="78">
        <v>18903</v>
      </c>
      <c r="DI145" s="92">
        <f t="shared" si="83"/>
        <v>1510328</v>
      </c>
      <c r="DJ145" s="78">
        <v>1049750</v>
      </c>
      <c r="DK145" s="78">
        <v>192086</v>
      </c>
      <c r="DL145" s="78">
        <v>239350</v>
      </c>
      <c r="DM145" s="78">
        <v>29142</v>
      </c>
      <c r="DN145" s="107">
        <f t="shared" si="84"/>
        <v>228004</v>
      </c>
      <c r="DO145" s="78">
        <v>228004</v>
      </c>
      <c r="DP145" s="92">
        <f t="shared" si="85"/>
        <v>17338</v>
      </c>
      <c r="DQ145" s="78">
        <v>17338</v>
      </c>
      <c r="DR145" s="107">
        <f t="shared" si="86"/>
        <v>39290</v>
      </c>
      <c r="DS145" s="78">
        <v>39290</v>
      </c>
      <c r="DT145" s="107">
        <f t="shared" si="87"/>
        <v>3357</v>
      </c>
      <c r="DU145" s="78">
        <v>3357</v>
      </c>
      <c r="DV145" s="107">
        <f t="shared" si="88"/>
        <v>4406</v>
      </c>
      <c r="DW145" s="78">
        <v>4406</v>
      </c>
      <c r="DX145" s="107">
        <f t="shared" si="89"/>
        <v>26528</v>
      </c>
      <c r="DY145" s="78">
        <v>26528</v>
      </c>
      <c r="DZ145" s="92">
        <f t="shared" si="90"/>
        <v>2974171</v>
      </c>
      <c r="EA145" s="78">
        <v>2923511</v>
      </c>
      <c r="EB145" s="78">
        <v>29326</v>
      </c>
      <c r="EC145" s="78">
        <v>21043</v>
      </c>
      <c r="ED145" s="78">
        <v>291</v>
      </c>
      <c r="EE145" s="107">
        <f t="shared" si="91"/>
        <v>34913</v>
      </c>
      <c r="EF145" s="78">
        <v>12183</v>
      </c>
      <c r="EG145" s="78">
        <v>22730</v>
      </c>
      <c r="EH145" s="78">
        <v>0</v>
      </c>
      <c r="EI145" s="94">
        <f>SUM(C145:EH145)</f>
        <v>46382238</v>
      </c>
      <c r="EJ145" s="78"/>
      <c r="EK145" s="78"/>
      <c r="EL145" s="78"/>
      <c r="EM145" s="78"/>
      <c r="EN145" s="78"/>
      <c r="EO145" s="78"/>
      <c r="EP145" s="78"/>
      <c r="EQ145" s="78"/>
      <c r="ER145" s="78"/>
      <c r="ES145" s="79"/>
      <c r="ET145" s="100"/>
      <c r="EU145" s="100"/>
      <c r="EV145" s="101"/>
      <c r="EW145" s="78"/>
      <c r="EX145" s="78"/>
      <c r="EY145" s="78"/>
      <c r="EZ145" s="78"/>
      <c r="FA145" s="78"/>
      <c r="FB145" s="78"/>
      <c r="FC145" s="78"/>
      <c r="FD145" s="78"/>
      <c r="FE145" s="78"/>
      <c r="FF145" s="100"/>
      <c r="FG145" s="100">
        <v>0</v>
      </c>
    </row>
    <row r="146" spans="1:163" ht="20.25" customHeight="1">
      <c r="A146" s="75" t="s">
        <v>81</v>
      </c>
      <c r="B146" s="127">
        <v>201</v>
      </c>
      <c r="C146" s="123">
        <f t="shared" si="69"/>
        <v>2333146</v>
      </c>
      <c r="D146" s="78">
        <v>1527240</v>
      </c>
      <c r="E146" s="78">
        <v>294060</v>
      </c>
      <c r="F146" s="78">
        <v>67710</v>
      </c>
      <c r="G146" s="78">
        <v>14279</v>
      </c>
      <c r="H146" s="78">
        <v>29212</v>
      </c>
      <c r="I146" s="78">
        <v>23267</v>
      </c>
      <c r="J146" s="78">
        <v>12902</v>
      </c>
      <c r="K146" s="78">
        <v>137900</v>
      </c>
      <c r="L146" s="78">
        <v>212543</v>
      </c>
      <c r="M146" s="78">
        <v>14033</v>
      </c>
      <c r="N146" s="125">
        <f t="shared" ref="N146:N152" si="96">SUM(O146:X146)</f>
        <v>1275088</v>
      </c>
      <c r="O146" s="78">
        <v>653</v>
      </c>
      <c r="P146" s="78">
        <v>52703</v>
      </c>
      <c r="Q146" s="78">
        <v>48317</v>
      </c>
      <c r="R146" s="78">
        <v>79739</v>
      </c>
      <c r="S146" s="78">
        <v>132267</v>
      </c>
      <c r="T146" s="78">
        <v>132941</v>
      </c>
      <c r="U146" s="78">
        <v>647591</v>
      </c>
      <c r="V146" s="78">
        <v>20016</v>
      </c>
      <c r="W146" s="78">
        <v>157570</v>
      </c>
      <c r="X146" s="78">
        <v>3291</v>
      </c>
      <c r="Y146" s="92">
        <f t="shared" si="72"/>
        <v>362133</v>
      </c>
      <c r="Z146" s="78">
        <v>212896</v>
      </c>
      <c r="AA146" s="78">
        <v>38784</v>
      </c>
      <c r="AB146" s="78">
        <v>104029</v>
      </c>
      <c r="AC146" s="78">
        <v>472</v>
      </c>
      <c r="AD146" s="78">
        <v>5952</v>
      </c>
      <c r="AE146" s="92">
        <f t="shared" si="73"/>
        <v>22218</v>
      </c>
      <c r="AF146" s="78">
        <v>16358</v>
      </c>
      <c r="AG146" s="78">
        <v>5860</v>
      </c>
      <c r="AH146" s="92">
        <f t="shared" si="93"/>
        <v>1736593</v>
      </c>
      <c r="AI146" s="78">
        <v>1026720</v>
      </c>
      <c r="AJ146" s="78">
        <v>254982</v>
      </c>
      <c r="AK146" s="78">
        <v>249178</v>
      </c>
      <c r="AL146" s="78">
        <v>145260</v>
      </c>
      <c r="AM146" s="78">
        <v>60453</v>
      </c>
      <c r="AN146" s="107">
        <f t="shared" si="74"/>
        <v>13656</v>
      </c>
      <c r="AO146" s="78">
        <v>13656</v>
      </c>
      <c r="AP146" s="107">
        <f t="shared" si="75"/>
        <v>1545129</v>
      </c>
      <c r="AQ146" s="78">
        <v>1545129</v>
      </c>
      <c r="AR146" s="78">
        <v>0</v>
      </c>
      <c r="AS146" s="107">
        <f t="shared" si="76"/>
        <v>298009</v>
      </c>
      <c r="AT146" s="78">
        <v>8265</v>
      </c>
      <c r="AU146" s="78">
        <v>289744</v>
      </c>
      <c r="AV146" s="92">
        <f t="shared" si="77"/>
        <v>3650638</v>
      </c>
      <c r="AW146" s="78">
        <v>86811</v>
      </c>
      <c r="AX146" s="78">
        <v>5494</v>
      </c>
      <c r="AY146" s="78">
        <v>447</v>
      </c>
      <c r="AZ146" s="78">
        <v>180981</v>
      </c>
      <c r="BA146" s="78">
        <v>852319</v>
      </c>
      <c r="BB146" s="78">
        <v>262104</v>
      </c>
      <c r="BC146" s="78">
        <v>91259</v>
      </c>
      <c r="BD146" s="78">
        <v>92450</v>
      </c>
      <c r="BE146" s="78">
        <v>17042</v>
      </c>
      <c r="BF146" s="78">
        <v>44169</v>
      </c>
      <c r="BG146" s="78">
        <v>42624</v>
      </c>
      <c r="BH146" s="78">
        <v>5012</v>
      </c>
      <c r="BI146" s="78">
        <v>41804</v>
      </c>
      <c r="BJ146" s="78">
        <v>11214</v>
      </c>
      <c r="BK146" s="78">
        <v>4035</v>
      </c>
      <c r="BL146" s="78">
        <v>29743</v>
      </c>
      <c r="BM146" s="78">
        <v>100</v>
      </c>
      <c r="BN146" s="78">
        <v>837</v>
      </c>
      <c r="BO146" s="78">
        <v>5513</v>
      </c>
      <c r="BP146" s="78">
        <v>798</v>
      </c>
      <c r="BQ146" s="78">
        <v>2121</v>
      </c>
      <c r="BR146" s="78">
        <v>7876</v>
      </c>
      <c r="BS146" s="78">
        <v>6326</v>
      </c>
      <c r="BT146" s="78">
        <v>8298</v>
      </c>
      <c r="BU146" s="78">
        <v>924</v>
      </c>
      <c r="BV146" s="78">
        <v>129096</v>
      </c>
      <c r="BW146" s="78">
        <v>220726</v>
      </c>
      <c r="BX146" s="78">
        <v>106381</v>
      </c>
      <c r="BY146" s="78">
        <v>78128</v>
      </c>
      <c r="BZ146" s="78">
        <v>55239</v>
      </c>
      <c r="CA146" s="78">
        <v>500</v>
      </c>
      <c r="CB146" s="78">
        <v>5873</v>
      </c>
      <c r="CC146" s="78">
        <v>0</v>
      </c>
      <c r="CD146" s="78">
        <v>109404</v>
      </c>
      <c r="CE146" s="78">
        <v>6629</v>
      </c>
      <c r="CF146" s="78">
        <v>757</v>
      </c>
      <c r="CG146" s="78">
        <v>723904</v>
      </c>
      <c r="CH146" s="78">
        <v>337271</v>
      </c>
      <c r="CI146" s="78">
        <v>2194</v>
      </c>
      <c r="CJ146" s="78">
        <v>20282</v>
      </c>
      <c r="CK146" s="78">
        <v>9845</v>
      </c>
      <c r="CL146" s="78">
        <v>11092</v>
      </c>
      <c r="CM146" s="78">
        <v>2610</v>
      </c>
      <c r="CN146" s="78">
        <v>7730</v>
      </c>
      <c r="CO146" s="78">
        <v>47</v>
      </c>
      <c r="CP146" s="78">
        <v>175</v>
      </c>
      <c r="CQ146" s="78">
        <v>22454</v>
      </c>
      <c r="CR146" s="92">
        <f t="shared" si="79"/>
        <v>400094</v>
      </c>
      <c r="CS146" s="78">
        <v>400094</v>
      </c>
      <c r="CT146" s="107">
        <f t="shared" si="80"/>
        <v>48182</v>
      </c>
      <c r="CU146" s="78">
        <v>48182</v>
      </c>
      <c r="CV146" s="92">
        <f t="shared" si="81"/>
        <v>2181972</v>
      </c>
      <c r="CW146" s="78">
        <v>978423</v>
      </c>
      <c r="CX146" s="78">
        <v>19368</v>
      </c>
      <c r="CY146" s="78">
        <v>865001</v>
      </c>
      <c r="CZ146" s="78">
        <v>62286</v>
      </c>
      <c r="DA146" s="78">
        <v>256894</v>
      </c>
      <c r="DB146" s="92">
        <f t="shared" si="82"/>
        <v>3649140</v>
      </c>
      <c r="DC146" s="78">
        <v>3599973</v>
      </c>
      <c r="DD146" s="78">
        <v>49167</v>
      </c>
      <c r="DE146" s="107">
        <f t="shared" si="94"/>
        <v>459049</v>
      </c>
      <c r="DF146" s="78">
        <v>459049</v>
      </c>
      <c r="DG146" s="107">
        <f t="shared" si="95"/>
        <v>56061</v>
      </c>
      <c r="DH146" s="78">
        <v>56061</v>
      </c>
      <c r="DI146" s="92">
        <f t="shared" si="83"/>
        <v>1336636</v>
      </c>
      <c r="DJ146" s="78">
        <v>682685</v>
      </c>
      <c r="DK146" s="78">
        <v>245200</v>
      </c>
      <c r="DL146" s="78">
        <v>299749</v>
      </c>
      <c r="DM146" s="78">
        <v>109002</v>
      </c>
      <c r="DN146" s="107">
        <f t="shared" si="84"/>
        <v>304021</v>
      </c>
      <c r="DO146" s="78">
        <v>304021</v>
      </c>
      <c r="DP146" s="92">
        <f t="shared" si="85"/>
        <v>857069</v>
      </c>
      <c r="DQ146" s="78">
        <v>857069</v>
      </c>
      <c r="DR146" s="107">
        <f t="shared" si="86"/>
        <v>343207</v>
      </c>
      <c r="DS146" s="78">
        <v>343207</v>
      </c>
      <c r="DT146" s="107">
        <f t="shared" si="87"/>
        <v>68441</v>
      </c>
      <c r="DU146" s="78">
        <v>68441</v>
      </c>
      <c r="DV146" s="107">
        <f t="shared" si="88"/>
        <v>91776</v>
      </c>
      <c r="DW146" s="78">
        <v>91776</v>
      </c>
      <c r="DX146" s="107">
        <f t="shared" si="89"/>
        <v>92526</v>
      </c>
      <c r="DY146" s="78">
        <v>92526</v>
      </c>
      <c r="DZ146" s="92">
        <f t="shared" si="90"/>
        <v>13912531</v>
      </c>
      <c r="EA146" s="78">
        <v>13626862</v>
      </c>
      <c r="EB146" s="78">
        <v>210758</v>
      </c>
      <c r="EC146" s="78">
        <v>61067</v>
      </c>
      <c r="ED146" s="78">
        <v>13844</v>
      </c>
      <c r="EE146" s="107">
        <f t="shared" si="91"/>
        <v>106123</v>
      </c>
      <c r="EF146" s="78">
        <v>32051</v>
      </c>
      <c r="EG146" s="78">
        <v>74072</v>
      </c>
      <c r="EH146" s="78">
        <v>0</v>
      </c>
      <c r="EI146" s="94">
        <f t="shared" si="66"/>
        <v>70286876</v>
      </c>
      <c r="EJ146" s="78"/>
      <c r="EK146" s="78"/>
      <c r="EL146" s="78"/>
      <c r="EM146" s="78"/>
      <c r="EN146" s="78"/>
      <c r="EO146" s="78"/>
      <c r="EP146" s="78"/>
      <c r="EQ146" s="78"/>
      <c r="ER146" s="78"/>
      <c r="ES146" s="79"/>
      <c r="ET146" s="100"/>
      <c r="EU146" s="100"/>
      <c r="EV146" s="101"/>
      <c r="EW146" s="78"/>
      <c r="EX146" s="78"/>
      <c r="EY146" s="78"/>
      <c r="EZ146" s="78"/>
      <c r="FA146" s="78"/>
      <c r="FB146" s="78"/>
      <c r="FC146" s="78"/>
      <c r="FD146" s="78"/>
      <c r="FE146" s="78"/>
      <c r="FF146" s="100"/>
      <c r="FG146" s="100">
        <v>0</v>
      </c>
    </row>
    <row r="147" spans="1:163" ht="20.25" customHeight="1">
      <c r="A147" s="75" t="s">
        <v>82</v>
      </c>
      <c r="B147" s="127">
        <v>202</v>
      </c>
      <c r="C147" s="123">
        <f t="shared" si="69"/>
        <v>12529294</v>
      </c>
      <c r="D147" s="78">
        <v>7253767</v>
      </c>
      <c r="E147" s="78">
        <v>1762720</v>
      </c>
      <c r="F147" s="78">
        <v>747698</v>
      </c>
      <c r="G147" s="78">
        <v>101362</v>
      </c>
      <c r="H147" s="78">
        <v>224769</v>
      </c>
      <c r="I147" s="78">
        <v>152314</v>
      </c>
      <c r="J147" s="78">
        <v>99890</v>
      </c>
      <c r="K147" s="78">
        <v>834025</v>
      </c>
      <c r="L147" s="78">
        <v>1261102</v>
      </c>
      <c r="M147" s="78">
        <v>91647</v>
      </c>
      <c r="N147" s="125">
        <f t="shared" si="96"/>
        <v>4634293</v>
      </c>
      <c r="O147" s="78">
        <v>530</v>
      </c>
      <c r="P147" s="78">
        <v>105430</v>
      </c>
      <c r="Q147" s="78">
        <v>219597</v>
      </c>
      <c r="R147" s="78">
        <v>200892</v>
      </c>
      <c r="S147" s="78">
        <v>442691</v>
      </c>
      <c r="T147" s="78">
        <v>466431</v>
      </c>
      <c r="U147" s="78">
        <v>2769804</v>
      </c>
      <c r="V147" s="78">
        <v>121382</v>
      </c>
      <c r="W147" s="78">
        <v>300941</v>
      </c>
      <c r="X147" s="78">
        <v>6595</v>
      </c>
      <c r="Y147" s="92">
        <f t="shared" si="72"/>
        <v>1372766</v>
      </c>
      <c r="Z147" s="78">
        <v>627905</v>
      </c>
      <c r="AA147" s="78">
        <v>115779</v>
      </c>
      <c r="AB147" s="78">
        <v>621781</v>
      </c>
      <c r="AC147" s="78">
        <v>869</v>
      </c>
      <c r="AD147" s="78">
        <v>6432</v>
      </c>
      <c r="AE147" s="92">
        <f t="shared" si="73"/>
        <v>80511</v>
      </c>
      <c r="AF147" s="78">
        <v>61301</v>
      </c>
      <c r="AG147" s="78">
        <v>19210</v>
      </c>
      <c r="AH147" s="92">
        <f t="shared" si="93"/>
        <v>6836915</v>
      </c>
      <c r="AI147" s="78">
        <v>4531202</v>
      </c>
      <c r="AJ147" s="78">
        <v>674505</v>
      </c>
      <c r="AK147" s="78">
        <v>664701</v>
      </c>
      <c r="AL147" s="78">
        <v>843452</v>
      </c>
      <c r="AM147" s="78">
        <v>123055</v>
      </c>
      <c r="AN147" s="107">
        <f t="shared" si="74"/>
        <v>229823</v>
      </c>
      <c r="AO147" s="78">
        <v>229823</v>
      </c>
      <c r="AP147" s="107">
        <f t="shared" si="75"/>
        <v>3068541</v>
      </c>
      <c r="AQ147" s="78">
        <v>3068541</v>
      </c>
      <c r="AR147" s="78">
        <v>0</v>
      </c>
      <c r="AS147" s="107">
        <f t="shared" si="76"/>
        <v>421855</v>
      </c>
      <c r="AT147" s="78">
        <v>29280</v>
      </c>
      <c r="AU147" s="78">
        <v>392575</v>
      </c>
      <c r="AV147" s="92">
        <f t="shared" si="77"/>
        <v>7039556</v>
      </c>
      <c r="AW147" s="78">
        <v>88092</v>
      </c>
      <c r="AX147" s="78">
        <v>21173</v>
      </c>
      <c r="AY147" s="78">
        <v>487</v>
      </c>
      <c r="AZ147" s="78">
        <v>491878</v>
      </c>
      <c r="BA147" s="78">
        <v>537903</v>
      </c>
      <c r="BB147" s="78">
        <v>1631593</v>
      </c>
      <c r="BC147" s="78">
        <v>169267</v>
      </c>
      <c r="BD147" s="78">
        <v>210763</v>
      </c>
      <c r="BE147" s="78">
        <v>20603</v>
      </c>
      <c r="BF147" s="78">
        <v>51834</v>
      </c>
      <c r="BG147" s="78">
        <v>45311</v>
      </c>
      <c r="BH147" s="78">
        <v>111150</v>
      </c>
      <c r="BI147" s="78">
        <v>37837</v>
      </c>
      <c r="BJ147" s="78">
        <v>48997</v>
      </c>
      <c r="BK147" s="78">
        <v>7070</v>
      </c>
      <c r="BL147" s="78">
        <v>61399</v>
      </c>
      <c r="BM147" s="78">
        <v>454</v>
      </c>
      <c r="BN147" s="78">
        <v>4536</v>
      </c>
      <c r="BO147" s="78">
        <v>8043</v>
      </c>
      <c r="BP147" s="78">
        <v>6553</v>
      </c>
      <c r="BQ147" s="78">
        <v>44463</v>
      </c>
      <c r="BR147" s="78">
        <v>12712</v>
      </c>
      <c r="BS147" s="78">
        <v>10451</v>
      </c>
      <c r="BT147" s="78">
        <v>8815</v>
      </c>
      <c r="BU147" s="78">
        <v>1545</v>
      </c>
      <c r="BV147" s="78">
        <v>167043</v>
      </c>
      <c r="BW147" s="78">
        <v>269403</v>
      </c>
      <c r="BX147" s="78">
        <v>235087</v>
      </c>
      <c r="BY147" s="78">
        <v>238519</v>
      </c>
      <c r="BZ147" s="78">
        <v>99788</v>
      </c>
      <c r="CA147" s="78">
        <v>900</v>
      </c>
      <c r="CB147" s="78">
        <v>6679</v>
      </c>
      <c r="CC147" s="78">
        <v>0</v>
      </c>
      <c r="CD147" s="78">
        <v>193521</v>
      </c>
      <c r="CE147" s="78">
        <v>13532</v>
      </c>
      <c r="CF147" s="78">
        <v>260</v>
      </c>
      <c r="CG147" s="78">
        <v>1516681</v>
      </c>
      <c r="CH147" s="78">
        <v>509909</v>
      </c>
      <c r="CI147" s="78">
        <v>3894</v>
      </c>
      <c r="CJ147" s="78">
        <v>22201</v>
      </c>
      <c r="CK147" s="78">
        <v>10398</v>
      </c>
      <c r="CL147" s="78">
        <v>20322</v>
      </c>
      <c r="CM147" s="78">
        <v>2856</v>
      </c>
      <c r="CN147" s="78">
        <v>65819</v>
      </c>
      <c r="CO147" s="78">
        <v>42</v>
      </c>
      <c r="CP147" s="78">
        <v>210</v>
      </c>
      <c r="CQ147" s="78">
        <v>29563</v>
      </c>
      <c r="CR147" s="92">
        <f t="shared" si="79"/>
        <v>-207566</v>
      </c>
      <c r="CS147" s="78">
        <v>-207566</v>
      </c>
      <c r="CT147" s="107">
        <f t="shared" si="80"/>
        <v>68708</v>
      </c>
      <c r="CU147" s="78">
        <v>68708</v>
      </c>
      <c r="CV147" s="92">
        <f t="shared" si="81"/>
        <v>2652010</v>
      </c>
      <c r="CW147" s="78">
        <v>1365338</v>
      </c>
      <c r="CX147" s="78">
        <v>16813</v>
      </c>
      <c r="CY147" s="78">
        <v>891267</v>
      </c>
      <c r="CZ147" s="78">
        <v>50670</v>
      </c>
      <c r="DA147" s="78">
        <v>327922</v>
      </c>
      <c r="DB147" s="92">
        <f t="shared" si="82"/>
        <v>10484839</v>
      </c>
      <c r="DC147" s="78">
        <v>10360145</v>
      </c>
      <c r="DD147" s="78">
        <v>124694</v>
      </c>
      <c r="DE147" s="107">
        <f t="shared" si="94"/>
        <v>716922</v>
      </c>
      <c r="DF147" s="78">
        <v>716922</v>
      </c>
      <c r="DG147" s="107">
        <f t="shared" si="95"/>
        <v>136560</v>
      </c>
      <c r="DH147" s="78">
        <v>136560</v>
      </c>
      <c r="DI147" s="92">
        <f t="shared" si="83"/>
        <v>3150684</v>
      </c>
      <c r="DJ147" s="78">
        <v>2246249</v>
      </c>
      <c r="DK147" s="78">
        <v>389511</v>
      </c>
      <c r="DL147" s="78">
        <v>259308</v>
      </c>
      <c r="DM147" s="78">
        <v>255616</v>
      </c>
      <c r="DN147" s="107">
        <f t="shared" si="84"/>
        <v>633780</v>
      </c>
      <c r="DO147" s="78">
        <v>633780</v>
      </c>
      <c r="DP147" s="92">
        <f t="shared" si="85"/>
        <v>2061512</v>
      </c>
      <c r="DQ147" s="78">
        <v>2061512</v>
      </c>
      <c r="DR147" s="107">
        <f t="shared" si="86"/>
        <v>615501</v>
      </c>
      <c r="DS147" s="78">
        <v>615501</v>
      </c>
      <c r="DT147" s="107">
        <f t="shared" si="87"/>
        <v>57358</v>
      </c>
      <c r="DU147" s="78">
        <v>57358</v>
      </c>
      <c r="DV147" s="107">
        <f t="shared" si="88"/>
        <v>1957793</v>
      </c>
      <c r="DW147" s="78">
        <v>1957793</v>
      </c>
      <c r="DX147" s="107">
        <f t="shared" si="89"/>
        <v>160337</v>
      </c>
      <c r="DY147" s="78">
        <v>160337</v>
      </c>
      <c r="DZ147" s="92">
        <f t="shared" si="90"/>
        <v>118026</v>
      </c>
      <c r="EA147" s="78">
        <v>0</v>
      </c>
      <c r="EB147" s="78">
        <v>71672</v>
      </c>
      <c r="EC147" s="78">
        <v>45607</v>
      </c>
      <c r="ED147" s="78">
        <v>747</v>
      </c>
      <c r="EE147" s="107">
        <f t="shared" si="91"/>
        <v>123376</v>
      </c>
      <c r="EF147" s="78">
        <v>32705</v>
      </c>
      <c r="EG147" s="78">
        <v>90671</v>
      </c>
      <c r="EH147" s="78">
        <v>0</v>
      </c>
      <c r="EI147" s="94">
        <f t="shared" si="66"/>
        <v>117886788</v>
      </c>
      <c r="EJ147" s="78"/>
      <c r="EK147" s="78"/>
      <c r="EL147" s="78"/>
      <c r="EM147" s="78"/>
      <c r="EN147" s="78"/>
      <c r="EO147" s="78"/>
      <c r="EP147" s="78"/>
      <c r="EQ147" s="78"/>
      <c r="ER147" s="78"/>
      <c r="ES147" s="79"/>
      <c r="ET147" s="100"/>
      <c r="EU147" s="100"/>
      <c r="EV147" s="101"/>
      <c r="EW147" s="78"/>
      <c r="EX147" s="78"/>
      <c r="EY147" s="78"/>
      <c r="EZ147" s="78"/>
      <c r="FA147" s="78"/>
      <c r="FB147" s="78"/>
      <c r="FC147" s="78"/>
      <c r="FD147" s="78"/>
      <c r="FE147" s="78"/>
      <c r="FF147" s="100"/>
      <c r="FG147" s="100">
        <v>0</v>
      </c>
    </row>
    <row r="148" spans="1:163" ht="20.25" customHeight="1">
      <c r="A148" s="75" t="s">
        <v>83</v>
      </c>
      <c r="B148" s="127">
        <v>203</v>
      </c>
      <c r="C148" s="123">
        <f t="shared" si="69"/>
        <v>175980</v>
      </c>
      <c r="D148" s="78">
        <v>151543</v>
      </c>
      <c r="E148" s="78">
        <v>7039</v>
      </c>
      <c r="F148" s="78">
        <v>440</v>
      </c>
      <c r="G148" s="78">
        <v>1232</v>
      </c>
      <c r="H148" s="78">
        <v>5019</v>
      </c>
      <c r="I148" s="128">
        <v>2851</v>
      </c>
      <c r="J148" s="78">
        <v>1762</v>
      </c>
      <c r="K148" s="78">
        <v>2810</v>
      </c>
      <c r="L148" s="78">
        <v>3162</v>
      </c>
      <c r="M148" s="78">
        <v>122</v>
      </c>
      <c r="N148" s="125">
        <f t="shared" si="96"/>
        <v>116861</v>
      </c>
      <c r="O148" s="78">
        <v>88</v>
      </c>
      <c r="P148" s="78">
        <v>871</v>
      </c>
      <c r="Q148" s="78">
        <v>1775</v>
      </c>
      <c r="R148" s="78">
        <v>22407</v>
      </c>
      <c r="S148" s="78">
        <v>44737</v>
      </c>
      <c r="T148" s="78">
        <v>22837</v>
      </c>
      <c r="U148" s="78">
        <v>9001</v>
      </c>
      <c r="V148" s="78">
        <v>521</v>
      </c>
      <c r="W148" s="78">
        <v>14596</v>
      </c>
      <c r="X148" s="78">
        <v>28</v>
      </c>
      <c r="Y148" s="92">
        <f t="shared" si="72"/>
        <v>36270</v>
      </c>
      <c r="Z148" s="78">
        <v>20313</v>
      </c>
      <c r="AA148" s="78">
        <v>3832</v>
      </c>
      <c r="AB148" s="78">
        <v>9547</v>
      </c>
      <c r="AC148" s="78">
        <v>68</v>
      </c>
      <c r="AD148" s="78">
        <v>2510</v>
      </c>
      <c r="AE148" s="92">
        <f t="shared" si="73"/>
        <v>7229</v>
      </c>
      <c r="AF148" s="78">
        <v>6587</v>
      </c>
      <c r="AG148" s="78">
        <v>642</v>
      </c>
      <c r="AH148" s="92">
        <f t="shared" si="93"/>
        <v>358223</v>
      </c>
      <c r="AI148" s="78">
        <v>245996</v>
      </c>
      <c r="AJ148" s="78">
        <v>59080</v>
      </c>
      <c r="AK148" s="78">
        <v>17551</v>
      </c>
      <c r="AL148" s="78">
        <v>29305</v>
      </c>
      <c r="AM148" s="78">
        <v>6291</v>
      </c>
      <c r="AN148" s="107">
        <f t="shared" si="74"/>
        <v>12458</v>
      </c>
      <c r="AO148" s="78">
        <v>12458</v>
      </c>
      <c r="AP148" s="107">
        <f t="shared" si="75"/>
        <v>690679</v>
      </c>
      <c r="AQ148" s="78">
        <v>690679</v>
      </c>
      <c r="AR148" s="78">
        <v>0</v>
      </c>
      <c r="AS148" s="107">
        <f t="shared" si="76"/>
        <v>67623</v>
      </c>
      <c r="AT148" s="78">
        <v>1285</v>
      </c>
      <c r="AU148" s="78">
        <v>66338</v>
      </c>
      <c r="AV148" s="92">
        <f t="shared" si="77"/>
        <v>1005732</v>
      </c>
      <c r="AW148" s="78">
        <v>7923</v>
      </c>
      <c r="AX148" s="78">
        <v>428</v>
      </c>
      <c r="AY148" s="78">
        <v>76</v>
      </c>
      <c r="AZ148" s="78">
        <v>14608</v>
      </c>
      <c r="BA148" s="78">
        <v>13246</v>
      </c>
      <c r="BB148" s="78">
        <v>31332</v>
      </c>
      <c r="BC148" s="78">
        <v>37228</v>
      </c>
      <c r="BD148" s="78">
        <v>8544</v>
      </c>
      <c r="BE148" s="78">
        <v>569</v>
      </c>
      <c r="BF148" s="78">
        <v>3525</v>
      </c>
      <c r="BG148" s="78">
        <v>11846</v>
      </c>
      <c r="BH148" s="78">
        <v>1182</v>
      </c>
      <c r="BI148" s="78">
        <v>1090</v>
      </c>
      <c r="BJ148" s="78">
        <v>1456</v>
      </c>
      <c r="BK148" s="78">
        <v>1700</v>
      </c>
      <c r="BL148" s="78">
        <v>6095</v>
      </c>
      <c r="BM148" s="78">
        <v>78</v>
      </c>
      <c r="BN148" s="78">
        <v>790</v>
      </c>
      <c r="BO148" s="78">
        <v>11</v>
      </c>
      <c r="BP148" s="78">
        <v>135</v>
      </c>
      <c r="BQ148" s="78">
        <v>609</v>
      </c>
      <c r="BR148" s="78">
        <v>2639</v>
      </c>
      <c r="BS148" s="78">
        <v>366</v>
      </c>
      <c r="BT148" s="78">
        <v>1788</v>
      </c>
      <c r="BU148" s="78">
        <v>164</v>
      </c>
      <c r="BV148" s="78">
        <v>21557</v>
      </c>
      <c r="BW148" s="78">
        <v>89330</v>
      </c>
      <c r="BX148" s="78">
        <v>16161</v>
      </c>
      <c r="BY148" s="78">
        <v>12628</v>
      </c>
      <c r="BZ148" s="78">
        <v>22558</v>
      </c>
      <c r="CA148" s="78">
        <v>111</v>
      </c>
      <c r="CB148" s="78">
        <v>1102</v>
      </c>
      <c r="CC148" s="78">
        <v>0</v>
      </c>
      <c r="CD148" s="78">
        <v>31243</v>
      </c>
      <c r="CE148" s="78">
        <v>2424</v>
      </c>
      <c r="CF148" s="78">
        <v>45</v>
      </c>
      <c r="CG148" s="78">
        <v>551522</v>
      </c>
      <c r="CH148" s="78">
        <v>85300</v>
      </c>
      <c r="CI148" s="78">
        <v>569</v>
      </c>
      <c r="CJ148" s="78">
        <v>6370</v>
      </c>
      <c r="CK148" s="78">
        <v>4567</v>
      </c>
      <c r="CL148" s="78">
        <v>1835</v>
      </c>
      <c r="CM148" s="78">
        <v>811</v>
      </c>
      <c r="CN148" s="78">
        <v>7072</v>
      </c>
      <c r="CO148" s="78">
        <v>11</v>
      </c>
      <c r="CP148" s="78">
        <v>27</v>
      </c>
      <c r="CQ148" s="78">
        <v>3061</v>
      </c>
      <c r="CR148" s="92">
        <f t="shared" si="79"/>
        <v>645023</v>
      </c>
      <c r="CS148" s="78">
        <v>645023</v>
      </c>
      <c r="CT148" s="107">
        <f t="shared" si="80"/>
        <v>6859</v>
      </c>
      <c r="CU148" s="78">
        <v>6859</v>
      </c>
      <c r="CV148" s="92">
        <f t="shared" si="81"/>
        <v>503308</v>
      </c>
      <c r="CW148" s="78">
        <v>290185</v>
      </c>
      <c r="CX148" s="78">
        <v>1625</v>
      </c>
      <c r="CY148" s="78">
        <v>164594</v>
      </c>
      <c r="CZ148" s="78">
        <v>10363</v>
      </c>
      <c r="DA148" s="78">
        <v>36541</v>
      </c>
      <c r="DB148" s="92">
        <f t="shared" si="82"/>
        <v>936029</v>
      </c>
      <c r="DC148" s="78">
        <v>930310</v>
      </c>
      <c r="DD148" s="78">
        <v>5719</v>
      </c>
      <c r="DE148" s="107">
        <f t="shared" si="94"/>
        <v>85182</v>
      </c>
      <c r="DF148" s="78">
        <v>85182</v>
      </c>
      <c r="DG148" s="107">
        <f t="shared" si="95"/>
        <v>16637</v>
      </c>
      <c r="DH148" s="78">
        <v>16637</v>
      </c>
      <c r="DI148" s="92">
        <f t="shared" si="83"/>
        <v>1453252</v>
      </c>
      <c r="DJ148" s="78">
        <v>501068</v>
      </c>
      <c r="DK148" s="78">
        <v>167942</v>
      </c>
      <c r="DL148" s="78">
        <v>727533</v>
      </c>
      <c r="DM148" s="78">
        <v>56709</v>
      </c>
      <c r="DN148" s="107">
        <f t="shared" si="84"/>
        <v>319672</v>
      </c>
      <c r="DO148" s="78">
        <v>319672</v>
      </c>
      <c r="DP148" s="92">
        <f t="shared" si="85"/>
        <v>94812</v>
      </c>
      <c r="DQ148" s="78">
        <v>94812</v>
      </c>
      <c r="DR148" s="107">
        <f t="shared" si="86"/>
        <v>43797</v>
      </c>
      <c r="DS148" s="78">
        <v>43797</v>
      </c>
      <c r="DT148" s="107">
        <f t="shared" si="87"/>
        <v>19029</v>
      </c>
      <c r="DU148" s="78">
        <v>19029</v>
      </c>
      <c r="DV148" s="107">
        <f t="shared" si="88"/>
        <v>188929</v>
      </c>
      <c r="DW148" s="78">
        <v>188929</v>
      </c>
      <c r="DX148" s="107">
        <f t="shared" si="89"/>
        <v>24934</v>
      </c>
      <c r="DY148" s="78">
        <v>24934</v>
      </c>
      <c r="DZ148" s="92">
        <f t="shared" si="90"/>
        <v>754858</v>
      </c>
      <c r="EA148" s="78">
        <v>691608</v>
      </c>
      <c r="EB148" s="78">
        <v>11628</v>
      </c>
      <c r="EC148" s="78">
        <v>50750</v>
      </c>
      <c r="ED148" s="78">
        <v>872</v>
      </c>
      <c r="EE148" s="107">
        <f t="shared" si="91"/>
        <v>25756</v>
      </c>
      <c r="EF148" s="78">
        <v>14359</v>
      </c>
      <c r="EG148" s="78">
        <v>11397</v>
      </c>
      <c r="EH148" s="78">
        <v>0</v>
      </c>
      <c r="EI148" s="94">
        <f t="shared" si="66"/>
        <v>15178264</v>
      </c>
      <c r="EJ148" s="78"/>
      <c r="EK148" s="78"/>
      <c r="EL148" s="78"/>
      <c r="EM148" s="78"/>
      <c r="EN148" s="78"/>
      <c r="EO148" s="78"/>
      <c r="EP148" s="78"/>
      <c r="EQ148" s="78"/>
      <c r="ER148" s="78"/>
      <c r="ES148" s="79"/>
      <c r="ET148" s="100"/>
      <c r="EU148" s="100"/>
      <c r="EV148" s="101"/>
      <c r="EW148" s="78"/>
      <c r="EX148" s="78"/>
      <c r="EY148" s="78"/>
      <c r="EZ148" s="78"/>
      <c r="FA148" s="78"/>
      <c r="FB148" s="78"/>
      <c r="FC148" s="78"/>
      <c r="FD148" s="78"/>
      <c r="FE148" s="78"/>
      <c r="FF148" s="100"/>
      <c r="FG148" s="100">
        <v>0</v>
      </c>
    </row>
    <row r="149" spans="1:163" ht="20.25" customHeight="1">
      <c r="A149" s="75" t="s">
        <v>198</v>
      </c>
      <c r="B149" s="127">
        <v>204</v>
      </c>
      <c r="C149" s="123">
        <f t="shared" si="69"/>
        <v>158242</v>
      </c>
      <c r="D149" s="78">
        <v>102388</v>
      </c>
      <c r="E149" s="78">
        <v>31542</v>
      </c>
      <c r="F149" s="78">
        <v>4733</v>
      </c>
      <c r="G149" s="78">
        <v>388</v>
      </c>
      <c r="H149" s="78">
        <v>1516</v>
      </c>
      <c r="I149" s="78">
        <v>1834</v>
      </c>
      <c r="J149" s="78">
        <v>265</v>
      </c>
      <c r="K149" s="78">
        <v>4127</v>
      </c>
      <c r="L149" s="78">
        <v>10792</v>
      </c>
      <c r="M149" s="78">
        <v>657</v>
      </c>
      <c r="N149" s="125">
        <f t="shared" si="96"/>
        <v>44815</v>
      </c>
      <c r="O149" s="78">
        <v>21</v>
      </c>
      <c r="P149" s="78">
        <v>113</v>
      </c>
      <c r="Q149" s="78">
        <v>627</v>
      </c>
      <c r="R149" s="78">
        <v>3285</v>
      </c>
      <c r="S149" s="78">
        <v>20076</v>
      </c>
      <c r="T149" s="78">
        <v>9255</v>
      </c>
      <c r="U149" s="78">
        <v>9574</v>
      </c>
      <c r="V149" s="78">
        <v>193</v>
      </c>
      <c r="W149" s="78">
        <v>1649</v>
      </c>
      <c r="X149" s="78">
        <v>22</v>
      </c>
      <c r="Y149" s="92">
        <f t="shared" si="72"/>
        <v>20405</v>
      </c>
      <c r="Z149" s="78">
        <v>12911</v>
      </c>
      <c r="AA149" s="78">
        <v>2436</v>
      </c>
      <c r="AB149" s="78">
        <v>5058</v>
      </c>
      <c r="AC149" s="78">
        <v>0</v>
      </c>
      <c r="AD149" s="78">
        <v>0</v>
      </c>
      <c r="AE149" s="92">
        <f t="shared" si="73"/>
        <v>1835</v>
      </c>
      <c r="AF149" s="78">
        <v>1758</v>
      </c>
      <c r="AG149" s="78">
        <v>77</v>
      </c>
      <c r="AH149" s="92">
        <f t="shared" si="93"/>
        <v>103101</v>
      </c>
      <c r="AI149" s="78">
        <v>63986</v>
      </c>
      <c r="AJ149" s="78">
        <v>12485</v>
      </c>
      <c r="AK149" s="78">
        <v>5186</v>
      </c>
      <c r="AL149" s="78">
        <v>19485</v>
      </c>
      <c r="AM149" s="78">
        <v>1959</v>
      </c>
      <c r="AN149" s="107">
        <f t="shared" si="74"/>
        <v>2693</v>
      </c>
      <c r="AO149" s="78">
        <v>2693</v>
      </c>
      <c r="AP149" s="107">
        <f t="shared" si="75"/>
        <v>255617</v>
      </c>
      <c r="AQ149" s="78">
        <v>255617</v>
      </c>
      <c r="AR149" s="78">
        <v>0</v>
      </c>
      <c r="AS149" s="107">
        <f t="shared" si="76"/>
        <v>20377</v>
      </c>
      <c r="AT149" s="78">
        <v>3808</v>
      </c>
      <c r="AU149" s="78">
        <v>16569</v>
      </c>
      <c r="AV149" s="92">
        <f t="shared" si="77"/>
        <v>673891</v>
      </c>
      <c r="AW149" s="78">
        <v>17647</v>
      </c>
      <c r="AX149" s="78">
        <v>413</v>
      </c>
      <c r="AY149" s="78">
        <v>73</v>
      </c>
      <c r="AZ149" s="78">
        <v>6232</v>
      </c>
      <c r="BA149" s="78">
        <v>4470</v>
      </c>
      <c r="BB149" s="78">
        <v>8906</v>
      </c>
      <c r="BC149" s="78">
        <v>8009</v>
      </c>
      <c r="BD149" s="78">
        <v>7129</v>
      </c>
      <c r="BE149" s="78">
        <v>249</v>
      </c>
      <c r="BF149" s="78">
        <v>4403</v>
      </c>
      <c r="BG149" s="78">
        <v>10128</v>
      </c>
      <c r="BH149" s="78">
        <v>987</v>
      </c>
      <c r="BI149" s="78">
        <v>1176</v>
      </c>
      <c r="BJ149" s="78">
        <v>620</v>
      </c>
      <c r="BK149" s="78">
        <v>176</v>
      </c>
      <c r="BL149" s="78">
        <v>11419</v>
      </c>
      <c r="BM149" s="78">
        <v>355</v>
      </c>
      <c r="BN149" s="78">
        <v>348</v>
      </c>
      <c r="BO149" s="78">
        <v>160</v>
      </c>
      <c r="BP149" s="78">
        <v>190</v>
      </c>
      <c r="BQ149" s="78">
        <v>83</v>
      </c>
      <c r="BR149" s="78">
        <v>1106</v>
      </c>
      <c r="BS149" s="78">
        <v>558</v>
      </c>
      <c r="BT149" s="78">
        <v>835</v>
      </c>
      <c r="BU149" s="78">
        <v>129</v>
      </c>
      <c r="BV149" s="78">
        <v>28383</v>
      </c>
      <c r="BW149" s="78">
        <v>12412</v>
      </c>
      <c r="BX149" s="78">
        <v>4128</v>
      </c>
      <c r="BY149" s="78">
        <v>10358</v>
      </c>
      <c r="BZ149" s="78">
        <v>11741</v>
      </c>
      <c r="CA149" s="78">
        <v>21</v>
      </c>
      <c r="CB149" s="78">
        <v>1306</v>
      </c>
      <c r="CC149" s="78">
        <v>0</v>
      </c>
      <c r="CD149" s="78">
        <v>17739</v>
      </c>
      <c r="CE149" s="78">
        <v>6636</v>
      </c>
      <c r="CF149" s="78">
        <v>63</v>
      </c>
      <c r="CG149" s="78">
        <v>382652</v>
      </c>
      <c r="CH149" s="78">
        <v>85226</v>
      </c>
      <c r="CI149" s="78">
        <v>284</v>
      </c>
      <c r="CJ149" s="78">
        <v>5603</v>
      </c>
      <c r="CK149" s="78">
        <v>3138</v>
      </c>
      <c r="CL149" s="78">
        <v>3088</v>
      </c>
      <c r="CM149" s="78">
        <v>720</v>
      </c>
      <c r="CN149" s="78">
        <v>8944</v>
      </c>
      <c r="CO149" s="78">
        <v>14</v>
      </c>
      <c r="CP149" s="78">
        <v>20</v>
      </c>
      <c r="CQ149" s="78">
        <v>5614</v>
      </c>
      <c r="CR149" s="92">
        <f t="shared" si="79"/>
        <v>629</v>
      </c>
      <c r="CS149" s="78">
        <v>629</v>
      </c>
      <c r="CT149" s="107">
        <f t="shared" si="80"/>
        <v>761</v>
      </c>
      <c r="CU149" s="78">
        <v>761</v>
      </c>
      <c r="CV149" s="92">
        <f t="shared" si="81"/>
        <v>257959</v>
      </c>
      <c r="CW149" s="78">
        <v>97853</v>
      </c>
      <c r="CX149" s="78">
        <v>1928</v>
      </c>
      <c r="CY149" s="78">
        <v>143129</v>
      </c>
      <c r="CZ149" s="78">
        <v>4015</v>
      </c>
      <c r="DA149" s="78">
        <v>11034</v>
      </c>
      <c r="DB149" s="92">
        <f t="shared" si="82"/>
        <v>1060898</v>
      </c>
      <c r="DC149" s="78">
        <v>1060520</v>
      </c>
      <c r="DD149" s="78">
        <v>378</v>
      </c>
      <c r="DE149" s="107">
        <f t="shared" si="94"/>
        <v>114991</v>
      </c>
      <c r="DF149" s="78">
        <v>114991</v>
      </c>
      <c r="DG149" s="107">
        <f t="shared" si="95"/>
        <v>17182</v>
      </c>
      <c r="DH149" s="78">
        <v>17182</v>
      </c>
      <c r="DI149" s="92">
        <f t="shared" si="83"/>
        <v>102431</v>
      </c>
      <c r="DJ149" s="78">
        <v>49607</v>
      </c>
      <c r="DK149" s="78">
        <v>34714</v>
      </c>
      <c r="DL149" s="78">
        <v>13583</v>
      </c>
      <c r="DM149" s="78">
        <v>4527</v>
      </c>
      <c r="DN149" s="107">
        <f t="shared" si="84"/>
        <v>15900</v>
      </c>
      <c r="DO149" s="78">
        <v>15900</v>
      </c>
      <c r="DP149" s="92">
        <f t="shared" si="85"/>
        <v>13522</v>
      </c>
      <c r="DQ149" s="78">
        <v>13522</v>
      </c>
      <c r="DR149" s="107">
        <f t="shared" si="86"/>
        <v>3577</v>
      </c>
      <c r="DS149" s="78">
        <v>3577</v>
      </c>
      <c r="DT149" s="107">
        <f t="shared" si="87"/>
        <v>22059</v>
      </c>
      <c r="DU149" s="78">
        <v>22059</v>
      </c>
      <c r="DV149" s="107">
        <f t="shared" si="88"/>
        <v>149050</v>
      </c>
      <c r="DW149" s="78">
        <v>149050</v>
      </c>
      <c r="DX149" s="107">
        <f t="shared" si="89"/>
        <v>15214</v>
      </c>
      <c r="DY149" s="78">
        <v>15214</v>
      </c>
      <c r="DZ149" s="92">
        <f t="shared" si="90"/>
        <v>10859</v>
      </c>
      <c r="EA149" s="78">
        <v>0</v>
      </c>
      <c r="EB149" s="78">
        <v>6562</v>
      </c>
      <c r="EC149" s="78">
        <v>4177</v>
      </c>
      <c r="ED149" s="78">
        <v>120</v>
      </c>
      <c r="EE149" s="107">
        <f t="shared" si="91"/>
        <v>11371</v>
      </c>
      <c r="EF149" s="78">
        <v>7580</v>
      </c>
      <c r="EG149" s="78">
        <v>3791</v>
      </c>
      <c r="EH149" s="78">
        <v>0</v>
      </c>
      <c r="EI149" s="94">
        <f t="shared" si="66"/>
        <v>6154758</v>
      </c>
      <c r="EJ149" s="78"/>
      <c r="EK149" s="78"/>
      <c r="EL149" s="78"/>
      <c r="EM149" s="78"/>
      <c r="EN149" s="78"/>
      <c r="EO149" s="78"/>
      <c r="EP149" s="78"/>
      <c r="EQ149" s="78"/>
      <c r="ER149" s="78"/>
      <c r="ES149" s="79"/>
      <c r="ET149" s="100"/>
      <c r="EU149" s="100"/>
      <c r="EV149" s="101"/>
      <c r="EW149" s="78"/>
      <c r="EX149" s="78"/>
      <c r="EY149" s="78"/>
      <c r="EZ149" s="78"/>
      <c r="FA149" s="78"/>
      <c r="FB149" s="78"/>
      <c r="FC149" s="78"/>
      <c r="FD149" s="78"/>
      <c r="FE149" s="78"/>
      <c r="FF149" s="100"/>
      <c r="FG149" s="100">
        <v>0</v>
      </c>
    </row>
    <row r="150" spans="1:163" ht="20.25" customHeight="1">
      <c r="A150" s="75" t="s">
        <v>199</v>
      </c>
      <c r="B150" s="127">
        <v>205</v>
      </c>
      <c r="C150" s="123">
        <f t="shared" si="69"/>
        <v>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125">
        <f t="shared" si="96"/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  <c r="Y150" s="92">
        <f t="shared" si="72"/>
        <v>0</v>
      </c>
      <c r="Z150" s="78">
        <v>0</v>
      </c>
      <c r="AA150" s="78">
        <v>0</v>
      </c>
      <c r="AB150" s="78">
        <v>0</v>
      </c>
      <c r="AC150" s="78">
        <v>0</v>
      </c>
      <c r="AD150" s="78">
        <v>0</v>
      </c>
      <c r="AE150" s="92">
        <f t="shared" si="73"/>
        <v>0</v>
      </c>
      <c r="AF150" s="78">
        <v>0</v>
      </c>
      <c r="AG150" s="78">
        <v>0</v>
      </c>
      <c r="AH150" s="92">
        <f t="shared" si="93"/>
        <v>0</v>
      </c>
      <c r="AI150" s="78">
        <v>0</v>
      </c>
      <c r="AJ150" s="78">
        <v>0</v>
      </c>
      <c r="AK150" s="78">
        <v>0</v>
      </c>
      <c r="AL150" s="78">
        <v>0</v>
      </c>
      <c r="AM150" s="78">
        <v>0</v>
      </c>
      <c r="AN150" s="107">
        <f t="shared" si="74"/>
        <v>0</v>
      </c>
      <c r="AO150" s="78">
        <v>0</v>
      </c>
      <c r="AP150" s="107">
        <f t="shared" si="75"/>
        <v>0</v>
      </c>
      <c r="AQ150" s="78">
        <v>0</v>
      </c>
      <c r="AR150" s="78">
        <v>0</v>
      </c>
      <c r="AS150" s="107">
        <f t="shared" si="76"/>
        <v>0</v>
      </c>
      <c r="AT150" s="78">
        <v>0</v>
      </c>
      <c r="AU150" s="78">
        <v>0</v>
      </c>
      <c r="AV150" s="92">
        <f t="shared" si="77"/>
        <v>0</v>
      </c>
      <c r="AW150" s="78">
        <v>0</v>
      </c>
      <c r="AX150" s="78">
        <v>0</v>
      </c>
      <c r="AY150" s="78">
        <v>0</v>
      </c>
      <c r="AZ150" s="78">
        <v>0</v>
      </c>
      <c r="BA150" s="78">
        <v>0</v>
      </c>
      <c r="BB150" s="78">
        <v>0</v>
      </c>
      <c r="BC150" s="78">
        <v>0</v>
      </c>
      <c r="BD150" s="78">
        <v>0</v>
      </c>
      <c r="BE150" s="78">
        <v>0</v>
      </c>
      <c r="BF150" s="78">
        <v>0</v>
      </c>
      <c r="BG150" s="78">
        <v>0</v>
      </c>
      <c r="BH150" s="78">
        <v>0</v>
      </c>
      <c r="BI150" s="78">
        <v>0</v>
      </c>
      <c r="BJ150" s="78">
        <v>0</v>
      </c>
      <c r="BK150" s="78">
        <v>0</v>
      </c>
      <c r="BL150" s="78">
        <v>0</v>
      </c>
      <c r="BM150" s="78">
        <v>0</v>
      </c>
      <c r="BN150" s="78">
        <v>0</v>
      </c>
      <c r="BO150" s="78">
        <v>0</v>
      </c>
      <c r="BP150" s="78">
        <v>0</v>
      </c>
      <c r="BQ150" s="78">
        <v>0</v>
      </c>
      <c r="BR150" s="78">
        <v>0</v>
      </c>
      <c r="BS150" s="78">
        <v>0</v>
      </c>
      <c r="BT150" s="78">
        <v>0</v>
      </c>
      <c r="BU150" s="78">
        <v>0</v>
      </c>
      <c r="BV150" s="78">
        <v>0</v>
      </c>
      <c r="BW150" s="78">
        <v>0</v>
      </c>
      <c r="BX150" s="78">
        <v>0</v>
      </c>
      <c r="BY150" s="78">
        <v>0</v>
      </c>
      <c r="BZ150" s="78">
        <v>0</v>
      </c>
      <c r="CA150" s="78">
        <v>0</v>
      </c>
      <c r="CB150" s="78">
        <v>0</v>
      </c>
      <c r="CC150" s="78">
        <v>0</v>
      </c>
      <c r="CD150" s="78">
        <v>0</v>
      </c>
      <c r="CE150" s="78">
        <v>0</v>
      </c>
      <c r="CF150" s="78">
        <v>0</v>
      </c>
      <c r="CG150" s="78">
        <v>0</v>
      </c>
      <c r="CH150" s="78">
        <v>0</v>
      </c>
      <c r="CI150" s="78">
        <v>0</v>
      </c>
      <c r="CJ150" s="78">
        <v>0</v>
      </c>
      <c r="CK150" s="78">
        <v>0</v>
      </c>
      <c r="CL150" s="78">
        <v>0</v>
      </c>
      <c r="CM150" s="78">
        <v>0</v>
      </c>
      <c r="CN150" s="78">
        <v>0</v>
      </c>
      <c r="CO150" s="78">
        <v>0</v>
      </c>
      <c r="CP150" s="78">
        <v>0</v>
      </c>
      <c r="CQ150" s="78">
        <v>0</v>
      </c>
      <c r="CR150" s="92">
        <f t="shared" si="79"/>
        <v>0</v>
      </c>
      <c r="CS150" s="78">
        <v>0</v>
      </c>
      <c r="CT150" s="107">
        <f t="shared" si="80"/>
        <v>0</v>
      </c>
      <c r="CU150" s="78">
        <v>0</v>
      </c>
      <c r="CV150" s="92">
        <f t="shared" si="81"/>
        <v>0</v>
      </c>
      <c r="CW150" s="78">
        <v>0</v>
      </c>
      <c r="CX150" s="78">
        <v>0</v>
      </c>
      <c r="CY150" s="78">
        <v>0</v>
      </c>
      <c r="CZ150" s="78">
        <v>0</v>
      </c>
      <c r="DA150" s="78">
        <v>0</v>
      </c>
      <c r="DB150" s="92">
        <f t="shared" si="82"/>
        <v>0</v>
      </c>
      <c r="DC150" s="78">
        <v>0</v>
      </c>
      <c r="DD150" s="78">
        <v>0</v>
      </c>
      <c r="DE150" s="107">
        <f t="shared" si="94"/>
        <v>0</v>
      </c>
      <c r="DF150" s="78">
        <v>0</v>
      </c>
      <c r="DG150" s="107">
        <f t="shared" si="95"/>
        <v>0</v>
      </c>
      <c r="DH150" s="78">
        <v>0</v>
      </c>
      <c r="DI150" s="92"/>
      <c r="DJ150" s="78">
        <v>0</v>
      </c>
      <c r="DK150" s="78">
        <v>0</v>
      </c>
      <c r="DL150" s="78">
        <v>0</v>
      </c>
      <c r="DM150" s="78">
        <v>0</v>
      </c>
      <c r="DN150" s="107">
        <f t="shared" si="84"/>
        <v>0</v>
      </c>
      <c r="DO150" s="78">
        <v>0</v>
      </c>
      <c r="DP150" s="92">
        <f t="shared" si="85"/>
        <v>0</v>
      </c>
      <c r="DQ150" s="78">
        <v>0</v>
      </c>
      <c r="DR150" s="107">
        <f t="shared" si="86"/>
        <v>0</v>
      </c>
      <c r="DS150" s="78">
        <v>0</v>
      </c>
      <c r="DT150" s="107">
        <f t="shared" si="87"/>
        <v>0</v>
      </c>
      <c r="DU150" s="78">
        <v>0</v>
      </c>
      <c r="DV150" s="107">
        <f t="shared" si="88"/>
        <v>0</v>
      </c>
      <c r="DW150" s="78">
        <v>0</v>
      </c>
      <c r="DX150" s="107">
        <f t="shared" si="89"/>
        <v>0</v>
      </c>
      <c r="DY150" s="78">
        <v>0</v>
      </c>
      <c r="DZ150" s="92">
        <f t="shared" si="90"/>
        <v>0</v>
      </c>
      <c r="EA150" s="78">
        <v>0</v>
      </c>
      <c r="EB150" s="78">
        <v>0</v>
      </c>
      <c r="EC150" s="78">
        <v>0</v>
      </c>
      <c r="ED150" s="78">
        <v>0</v>
      </c>
      <c r="EE150" s="107">
        <f t="shared" si="91"/>
        <v>0</v>
      </c>
      <c r="EF150" s="78">
        <v>0</v>
      </c>
      <c r="EG150" s="78">
        <v>0</v>
      </c>
      <c r="EH150" s="78">
        <v>0</v>
      </c>
      <c r="EI150" s="94">
        <f t="shared" si="66"/>
        <v>0</v>
      </c>
      <c r="EJ150" s="78"/>
      <c r="EK150" s="78"/>
      <c r="EL150" s="78"/>
      <c r="EM150" s="78"/>
      <c r="EN150" s="78"/>
      <c r="EO150" s="78"/>
      <c r="EP150" s="78"/>
      <c r="EQ150" s="78"/>
      <c r="ER150" s="78"/>
      <c r="ES150" s="79"/>
      <c r="ET150" s="100"/>
      <c r="EU150" s="100"/>
      <c r="EV150" s="101"/>
      <c r="EW150" s="78"/>
      <c r="EX150" s="78"/>
      <c r="EY150" s="78"/>
      <c r="EZ150" s="78"/>
      <c r="FA150" s="78"/>
      <c r="FB150" s="78"/>
      <c r="FC150" s="78"/>
      <c r="FD150" s="78"/>
      <c r="FE150" s="78"/>
      <c r="FF150" s="100"/>
      <c r="FG150" s="100">
        <v>0</v>
      </c>
    </row>
    <row r="151" spans="1:163" s="77" customFormat="1" ht="20.25" customHeight="1">
      <c r="A151" s="77" t="s">
        <v>85</v>
      </c>
      <c r="B151" s="122">
        <v>209</v>
      </c>
      <c r="C151" s="123">
        <f t="shared" si="69"/>
        <v>15196662</v>
      </c>
      <c r="D151" s="100">
        <f>SUM(D146:D150)</f>
        <v>9034938</v>
      </c>
      <c r="E151" s="100">
        <f t="shared" ref="E151:J151" si="97">SUM(E146:E150)</f>
        <v>2095361</v>
      </c>
      <c r="F151" s="100">
        <f t="shared" si="97"/>
        <v>820581</v>
      </c>
      <c r="G151" s="100">
        <f t="shared" si="97"/>
        <v>117261</v>
      </c>
      <c r="H151" s="100">
        <f t="shared" si="97"/>
        <v>260516</v>
      </c>
      <c r="I151" s="100">
        <f t="shared" si="97"/>
        <v>180266</v>
      </c>
      <c r="J151" s="100">
        <f t="shared" si="97"/>
        <v>114819</v>
      </c>
      <c r="K151" s="100">
        <f>SUM(K146:K150)</f>
        <v>978862</v>
      </c>
      <c r="L151" s="100">
        <f>SUM(L146:L150)</f>
        <v>1487599</v>
      </c>
      <c r="M151" s="100">
        <f>SUM(M146:M150)</f>
        <v>106459</v>
      </c>
      <c r="N151" s="125">
        <f t="shared" si="96"/>
        <v>6071057</v>
      </c>
      <c r="O151" s="100">
        <f>SUM(O146:O150)</f>
        <v>1292</v>
      </c>
      <c r="P151" s="100">
        <f>SUM(P146:P150)</f>
        <v>159117</v>
      </c>
      <c r="Q151" s="100">
        <f>SUM(Q146:Q150)</f>
        <v>270316</v>
      </c>
      <c r="R151" s="100">
        <f>SUM(R146:R150)</f>
        <v>306323</v>
      </c>
      <c r="S151" s="100">
        <f t="shared" ref="S151:X151" si="98">SUM(S146:S150)</f>
        <v>639771</v>
      </c>
      <c r="T151" s="100">
        <f t="shared" si="98"/>
        <v>631464</v>
      </c>
      <c r="U151" s="100">
        <f t="shared" si="98"/>
        <v>3435970</v>
      </c>
      <c r="V151" s="100">
        <f t="shared" si="98"/>
        <v>142112</v>
      </c>
      <c r="W151" s="100">
        <f t="shared" si="98"/>
        <v>474756</v>
      </c>
      <c r="X151" s="100">
        <f t="shared" si="98"/>
        <v>9936</v>
      </c>
      <c r="Y151" s="92">
        <f t="shared" si="72"/>
        <v>1791574</v>
      </c>
      <c r="Z151" s="100">
        <f>SUM(Z146:Z150)</f>
        <v>874025</v>
      </c>
      <c r="AA151" s="100">
        <f t="shared" ref="AA151:AG151" si="99">SUM(AA146:AA150)</f>
        <v>160831</v>
      </c>
      <c r="AB151" s="100">
        <f t="shared" si="99"/>
        <v>740415</v>
      </c>
      <c r="AC151" s="100">
        <f t="shared" si="99"/>
        <v>1409</v>
      </c>
      <c r="AD151" s="100">
        <f t="shared" si="99"/>
        <v>14894</v>
      </c>
      <c r="AE151" s="92">
        <f t="shared" si="73"/>
        <v>111793</v>
      </c>
      <c r="AF151" s="100">
        <f t="shared" si="99"/>
        <v>86004</v>
      </c>
      <c r="AG151" s="100">
        <f t="shared" si="99"/>
        <v>25789</v>
      </c>
      <c r="AH151" s="92">
        <f t="shared" si="93"/>
        <v>9034832</v>
      </c>
      <c r="AI151" s="100">
        <f>SUM(AI146:AI150)</f>
        <v>5867904</v>
      </c>
      <c r="AJ151" s="100">
        <f t="shared" ref="AJ151:CQ151" si="100">SUM(AJ146:AJ150)</f>
        <v>1001052</v>
      </c>
      <c r="AK151" s="100">
        <f t="shared" si="100"/>
        <v>936616</v>
      </c>
      <c r="AL151" s="100">
        <f t="shared" si="100"/>
        <v>1037502</v>
      </c>
      <c r="AM151" s="100">
        <f t="shared" si="100"/>
        <v>191758</v>
      </c>
      <c r="AN151" s="107">
        <f t="shared" si="74"/>
        <v>258630</v>
      </c>
      <c r="AO151" s="100">
        <f t="shared" si="100"/>
        <v>258630</v>
      </c>
      <c r="AP151" s="107">
        <f t="shared" si="75"/>
        <v>5559966</v>
      </c>
      <c r="AQ151" s="100">
        <f t="shared" si="100"/>
        <v>5559966</v>
      </c>
      <c r="AR151" s="100">
        <f t="shared" si="100"/>
        <v>0</v>
      </c>
      <c r="AS151" s="107">
        <f t="shared" si="76"/>
        <v>807864</v>
      </c>
      <c r="AT151" s="100">
        <f>SUM(AT146:AT150)</f>
        <v>42638</v>
      </c>
      <c r="AU151" s="100">
        <f>SUM(AU146:AU150)</f>
        <v>765226</v>
      </c>
      <c r="AV151" s="92">
        <f t="shared" si="77"/>
        <v>12369817</v>
      </c>
      <c r="AW151" s="100">
        <f t="shared" si="100"/>
        <v>200473</v>
      </c>
      <c r="AX151" s="100">
        <f t="shared" si="100"/>
        <v>27508</v>
      </c>
      <c r="AY151" s="100">
        <f t="shared" si="100"/>
        <v>1083</v>
      </c>
      <c r="AZ151" s="100">
        <f t="shared" si="100"/>
        <v>693699</v>
      </c>
      <c r="BA151" s="100">
        <f t="shared" si="100"/>
        <v>1407938</v>
      </c>
      <c r="BB151" s="100">
        <f t="shared" si="100"/>
        <v>1933935</v>
      </c>
      <c r="BC151" s="100">
        <f t="shared" si="100"/>
        <v>305763</v>
      </c>
      <c r="BD151" s="100">
        <f t="shared" si="100"/>
        <v>318886</v>
      </c>
      <c r="BE151" s="100">
        <f t="shared" si="100"/>
        <v>38463</v>
      </c>
      <c r="BF151" s="100">
        <f t="shared" si="100"/>
        <v>103931</v>
      </c>
      <c r="BG151" s="100">
        <f t="shared" si="100"/>
        <v>109909</v>
      </c>
      <c r="BH151" s="100">
        <f t="shared" si="100"/>
        <v>118331</v>
      </c>
      <c r="BI151" s="100">
        <f>SUM(BI146:BI150)</f>
        <v>81907</v>
      </c>
      <c r="BJ151" s="100">
        <f>SUM(BJ146:BJ150)</f>
        <v>62287</v>
      </c>
      <c r="BK151" s="100">
        <f t="shared" si="100"/>
        <v>12981</v>
      </c>
      <c r="BL151" s="100">
        <f t="shared" si="100"/>
        <v>108656</v>
      </c>
      <c r="BM151" s="100">
        <f t="shared" si="100"/>
        <v>987</v>
      </c>
      <c r="BN151" s="100">
        <f t="shared" si="100"/>
        <v>6511</v>
      </c>
      <c r="BO151" s="100">
        <f t="shared" si="100"/>
        <v>13727</v>
      </c>
      <c r="BP151" s="100">
        <f t="shared" si="100"/>
        <v>7676</v>
      </c>
      <c r="BQ151" s="100">
        <f t="shared" si="100"/>
        <v>47276</v>
      </c>
      <c r="BR151" s="100">
        <f t="shared" si="100"/>
        <v>24333</v>
      </c>
      <c r="BS151" s="100">
        <f t="shared" si="100"/>
        <v>17701</v>
      </c>
      <c r="BT151" s="100">
        <f t="shared" si="100"/>
        <v>19736</v>
      </c>
      <c r="BU151" s="100">
        <f t="shared" si="100"/>
        <v>2762</v>
      </c>
      <c r="BV151" s="100">
        <f t="shared" si="100"/>
        <v>346079</v>
      </c>
      <c r="BW151" s="100">
        <f t="shared" si="100"/>
        <v>591871</v>
      </c>
      <c r="BX151" s="100">
        <f t="shared" si="100"/>
        <v>361757</v>
      </c>
      <c r="BY151" s="100">
        <f t="shared" si="100"/>
        <v>339633</v>
      </c>
      <c r="BZ151" s="100">
        <f t="shared" si="100"/>
        <v>189326</v>
      </c>
      <c r="CA151" s="100">
        <f t="shared" si="100"/>
        <v>1532</v>
      </c>
      <c r="CB151" s="100">
        <f t="shared" si="100"/>
        <v>14960</v>
      </c>
      <c r="CC151" s="100">
        <f t="shared" si="100"/>
        <v>0</v>
      </c>
      <c r="CD151" s="100">
        <f t="shared" si="100"/>
        <v>351907</v>
      </c>
      <c r="CE151" s="100">
        <f t="shared" si="100"/>
        <v>29221</v>
      </c>
      <c r="CF151" s="100">
        <f t="shared" si="100"/>
        <v>1125</v>
      </c>
      <c r="CG151" s="100">
        <f t="shared" si="100"/>
        <v>3174759</v>
      </c>
      <c r="CH151" s="100">
        <f t="shared" si="100"/>
        <v>1017706</v>
      </c>
      <c r="CI151" s="100">
        <f t="shared" si="100"/>
        <v>6941</v>
      </c>
      <c r="CJ151" s="100">
        <f t="shared" si="100"/>
        <v>54456</v>
      </c>
      <c r="CK151" s="100">
        <f t="shared" si="100"/>
        <v>27948</v>
      </c>
      <c r="CL151" s="100">
        <f t="shared" si="100"/>
        <v>36337</v>
      </c>
      <c r="CM151" s="100">
        <f t="shared" si="100"/>
        <v>6997</v>
      </c>
      <c r="CN151" s="100">
        <f t="shared" si="100"/>
        <v>89565</v>
      </c>
      <c r="CO151" s="100">
        <f t="shared" si="100"/>
        <v>114</v>
      </c>
      <c r="CP151" s="100">
        <f t="shared" si="100"/>
        <v>432</v>
      </c>
      <c r="CQ151" s="100">
        <f t="shared" si="100"/>
        <v>60692</v>
      </c>
      <c r="CR151" s="92">
        <f t="shared" si="79"/>
        <v>838180</v>
      </c>
      <c r="CS151" s="100">
        <f t="shared" ref="CS151:EH151" si="101">SUM(CS146:CS150)</f>
        <v>838180</v>
      </c>
      <c r="CT151" s="107">
        <f t="shared" si="80"/>
        <v>124510</v>
      </c>
      <c r="CU151" s="100">
        <f t="shared" si="101"/>
        <v>124510</v>
      </c>
      <c r="CV151" s="92">
        <f t="shared" si="81"/>
        <v>5595249</v>
      </c>
      <c r="CW151" s="100">
        <f t="shared" si="101"/>
        <v>2731799</v>
      </c>
      <c r="CX151" s="100">
        <f t="shared" si="101"/>
        <v>39734</v>
      </c>
      <c r="CY151" s="100">
        <f t="shared" si="101"/>
        <v>2063991</v>
      </c>
      <c r="CZ151" s="100">
        <f t="shared" si="101"/>
        <v>127334</v>
      </c>
      <c r="DA151" s="100">
        <f t="shared" si="101"/>
        <v>632391</v>
      </c>
      <c r="DB151" s="92">
        <f t="shared" si="82"/>
        <v>16130906</v>
      </c>
      <c r="DC151" s="100">
        <f t="shared" si="101"/>
        <v>15950948</v>
      </c>
      <c r="DD151" s="100">
        <f t="shared" si="101"/>
        <v>179958</v>
      </c>
      <c r="DE151" s="107">
        <f t="shared" si="94"/>
        <v>1376144</v>
      </c>
      <c r="DF151" s="100">
        <f t="shared" si="101"/>
        <v>1376144</v>
      </c>
      <c r="DG151" s="107">
        <f t="shared" si="95"/>
        <v>226440</v>
      </c>
      <c r="DH151" s="100">
        <f t="shared" si="101"/>
        <v>226440</v>
      </c>
      <c r="DI151" s="92">
        <f>SUM(DJ151:DM152)</f>
        <v>16602989</v>
      </c>
      <c r="DJ151" s="100">
        <f t="shared" si="101"/>
        <v>3479609</v>
      </c>
      <c r="DK151" s="100">
        <f t="shared" si="101"/>
        <v>837367</v>
      </c>
      <c r="DL151" s="100">
        <f t="shared" si="101"/>
        <v>1300173</v>
      </c>
      <c r="DM151" s="100">
        <f t="shared" si="101"/>
        <v>425854</v>
      </c>
      <c r="DN151" s="107">
        <f t="shared" si="84"/>
        <v>1273373</v>
      </c>
      <c r="DO151" s="100">
        <f t="shared" si="101"/>
        <v>1273373</v>
      </c>
      <c r="DP151" s="92">
        <f t="shared" si="85"/>
        <v>3026915</v>
      </c>
      <c r="DQ151" s="100">
        <f t="shared" si="101"/>
        <v>3026915</v>
      </c>
      <c r="DR151" s="107">
        <f t="shared" si="86"/>
        <v>1006082</v>
      </c>
      <c r="DS151" s="100">
        <f t="shared" si="101"/>
        <v>1006082</v>
      </c>
      <c r="DT151" s="107">
        <f t="shared" si="87"/>
        <v>166887</v>
      </c>
      <c r="DU151" s="100">
        <f t="shared" si="101"/>
        <v>166887</v>
      </c>
      <c r="DV151" s="107">
        <f t="shared" si="88"/>
        <v>2387548</v>
      </c>
      <c r="DW151" s="100">
        <f t="shared" si="101"/>
        <v>2387548</v>
      </c>
      <c r="DX151" s="107">
        <f t="shared" si="89"/>
        <v>293011</v>
      </c>
      <c r="DY151" s="100">
        <f t="shared" si="101"/>
        <v>293011</v>
      </c>
      <c r="DZ151" s="92">
        <f t="shared" si="90"/>
        <v>14796274</v>
      </c>
      <c r="EA151" s="100">
        <f t="shared" si="101"/>
        <v>14318470</v>
      </c>
      <c r="EB151" s="100">
        <f t="shared" si="101"/>
        <v>300620</v>
      </c>
      <c r="EC151" s="100">
        <f t="shared" si="101"/>
        <v>161601</v>
      </c>
      <c r="ED151" s="100">
        <f t="shared" si="101"/>
        <v>15583</v>
      </c>
      <c r="EE151" s="107">
        <f t="shared" si="91"/>
        <v>266626</v>
      </c>
      <c r="EF151" s="100">
        <f t="shared" si="101"/>
        <v>86695</v>
      </c>
      <c r="EG151" s="100">
        <f t="shared" si="101"/>
        <v>179931</v>
      </c>
      <c r="EH151" s="100">
        <f t="shared" si="101"/>
        <v>0</v>
      </c>
      <c r="EI151" s="94">
        <f>SUM(C151:EH151)</f>
        <v>220066672</v>
      </c>
      <c r="EJ151" s="100"/>
      <c r="EK151" s="100"/>
      <c r="EL151" s="100"/>
      <c r="EM151" s="100"/>
      <c r="EN151" s="100"/>
      <c r="EO151" s="100"/>
      <c r="EP151" s="100"/>
      <c r="EQ151" s="100"/>
      <c r="ER151" s="100"/>
      <c r="ES151" s="111"/>
      <c r="ET151" s="100"/>
      <c r="EU151" s="100"/>
      <c r="EV151" s="101"/>
      <c r="EW151" s="100"/>
      <c r="EX151" s="100"/>
      <c r="EY151" s="100"/>
      <c r="EZ151" s="100"/>
      <c r="FA151" s="100"/>
      <c r="FB151" s="100"/>
      <c r="FC151" s="100"/>
      <c r="FD151" s="100"/>
      <c r="FE151" s="100"/>
      <c r="FF151" s="100"/>
      <c r="FG151" s="100">
        <v>0</v>
      </c>
    </row>
    <row r="152" spans="1:163" s="77" customFormat="1" ht="20.25" customHeight="1">
      <c r="A152" s="77" t="s">
        <v>86</v>
      </c>
      <c r="B152" s="122">
        <v>210</v>
      </c>
      <c r="C152" s="123">
        <f t="shared" si="69"/>
        <v>19915376</v>
      </c>
      <c r="D152" s="100">
        <f>D144+D145+D151</f>
        <v>11612150</v>
      </c>
      <c r="E152" s="100">
        <f t="shared" ref="E152:J152" si="102">E144+E145+E151</f>
        <v>2947590</v>
      </c>
      <c r="F152" s="100">
        <f t="shared" si="102"/>
        <v>1081420</v>
      </c>
      <c r="G152" s="100">
        <f t="shared" si="102"/>
        <v>191424</v>
      </c>
      <c r="H152" s="100">
        <f t="shared" si="102"/>
        <v>338904</v>
      </c>
      <c r="I152" s="100">
        <f t="shared" si="102"/>
        <v>234873</v>
      </c>
      <c r="J152" s="100">
        <f t="shared" si="102"/>
        <v>159364</v>
      </c>
      <c r="K152" s="100">
        <f>K144+K145+K151</f>
        <v>1284369</v>
      </c>
      <c r="L152" s="100">
        <f>L144+L145+L151</f>
        <v>1870077</v>
      </c>
      <c r="M152" s="100">
        <f>M144+M145+M151</f>
        <v>195205</v>
      </c>
      <c r="N152" s="125">
        <f t="shared" si="96"/>
        <v>8206234</v>
      </c>
      <c r="O152" s="100">
        <f>O144+O145+O151</f>
        <v>2153</v>
      </c>
      <c r="P152" s="100">
        <f>P144+P145+P151</f>
        <v>197244</v>
      </c>
      <c r="Q152" s="100">
        <f>Q144+Q145+Q151</f>
        <v>334217</v>
      </c>
      <c r="R152" s="100">
        <f>R144+R145+R151</f>
        <v>432172</v>
      </c>
      <c r="S152" s="129">
        <f>S144+S145+S151</f>
        <v>882429</v>
      </c>
      <c r="T152" s="129">
        <f t="shared" ref="T152:Z152" si="103">T144+T145+T151</f>
        <v>784815</v>
      </c>
      <c r="U152" s="129">
        <f t="shared" si="103"/>
        <v>4769314</v>
      </c>
      <c r="V152" s="129">
        <f t="shared" si="103"/>
        <v>177660</v>
      </c>
      <c r="W152" s="129">
        <f t="shared" si="103"/>
        <v>611343</v>
      </c>
      <c r="X152" s="129">
        <f t="shared" si="103"/>
        <v>14887</v>
      </c>
      <c r="Y152" s="92">
        <f t="shared" si="72"/>
        <v>2560573</v>
      </c>
      <c r="Z152" s="129">
        <f t="shared" si="103"/>
        <v>1061003</v>
      </c>
      <c r="AA152" s="129">
        <f>AA144+AA145+AA151</f>
        <v>205550</v>
      </c>
      <c r="AB152" s="129">
        <f>AB144+AB145+AB151</f>
        <v>1275871</v>
      </c>
      <c r="AC152" s="129">
        <f>AC144+AC145+AC151</f>
        <v>1785</v>
      </c>
      <c r="AD152" s="129">
        <f>AD144+AD145+AD151</f>
        <v>16364</v>
      </c>
      <c r="AE152" s="92">
        <f t="shared" si="73"/>
        <v>206055</v>
      </c>
      <c r="AF152" s="129">
        <f>AF144+AF145+AF151</f>
        <v>109379</v>
      </c>
      <c r="AG152" s="129">
        <f>AG144+AG145+AG151</f>
        <v>96676</v>
      </c>
      <c r="AH152" s="92">
        <f t="shared" si="93"/>
        <v>11201601</v>
      </c>
      <c r="AI152" s="129">
        <f>AI144+AI145+AI151</f>
        <v>7165683</v>
      </c>
      <c r="AJ152" s="129">
        <f t="shared" ref="AJ152:AR152" si="104">AJ144+AJ145+AJ151</f>
        <v>1279728</v>
      </c>
      <c r="AK152" s="129">
        <f t="shared" si="104"/>
        <v>1221175</v>
      </c>
      <c r="AL152" s="129">
        <f t="shared" si="104"/>
        <v>1298011</v>
      </c>
      <c r="AM152" s="129">
        <f t="shared" si="104"/>
        <v>237004</v>
      </c>
      <c r="AN152" s="107">
        <f t="shared" si="74"/>
        <v>321437</v>
      </c>
      <c r="AO152" s="129">
        <f t="shared" si="104"/>
        <v>321437</v>
      </c>
      <c r="AP152" s="107">
        <f t="shared" si="75"/>
        <v>8247865</v>
      </c>
      <c r="AQ152" s="129">
        <f t="shared" si="104"/>
        <v>8247865</v>
      </c>
      <c r="AR152" s="129">
        <f t="shared" si="104"/>
        <v>0</v>
      </c>
      <c r="AS152" s="107">
        <f t="shared" si="76"/>
        <v>950355</v>
      </c>
      <c r="AT152" s="129">
        <f>AT144+AT145+AT151</f>
        <v>53465</v>
      </c>
      <c r="AU152" s="129">
        <f>AU144+AU145+AU151</f>
        <v>896890</v>
      </c>
      <c r="AV152" s="92">
        <f t="shared" si="77"/>
        <v>47698388</v>
      </c>
      <c r="AW152" s="129">
        <f>AW144+AW145+AW151</f>
        <v>1022992</v>
      </c>
      <c r="AX152" s="129">
        <f>AX144+AX145+AX151</f>
        <v>43371</v>
      </c>
      <c r="AY152" s="129">
        <f>AY144+AY145+AY151</f>
        <v>3198</v>
      </c>
      <c r="AZ152" s="129">
        <f>AZ144+AZ145+AZ151</f>
        <v>3252903</v>
      </c>
      <c r="BA152" s="129">
        <f>BA144+BA145+BA151</f>
        <v>4903250</v>
      </c>
      <c r="BB152" s="129">
        <f t="shared" ref="BB152:DM152" si="105">BB144+BB145+BB151</f>
        <v>13946689</v>
      </c>
      <c r="BC152" s="129">
        <f t="shared" si="105"/>
        <v>4114322</v>
      </c>
      <c r="BD152" s="129">
        <f t="shared" si="105"/>
        <v>1076137</v>
      </c>
      <c r="BE152" s="129">
        <f t="shared" si="105"/>
        <v>129826</v>
      </c>
      <c r="BF152" s="129">
        <f t="shared" si="105"/>
        <v>389477</v>
      </c>
      <c r="BG152" s="129">
        <f t="shared" si="105"/>
        <v>271387</v>
      </c>
      <c r="BH152" s="129">
        <f t="shared" si="105"/>
        <v>1002777</v>
      </c>
      <c r="BI152" s="129">
        <f t="shared" si="105"/>
        <v>462961</v>
      </c>
      <c r="BJ152" s="129">
        <f t="shared" si="105"/>
        <v>155123</v>
      </c>
      <c r="BK152" s="129">
        <f t="shared" si="105"/>
        <v>71501</v>
      </c>
      <c r="BL152" s="129">
        <f t="shared" si="105"/>
        <v>294334</v>
      </c>
      <c r="BM152" s="129">
        <f t="shared" si="105"/>
        <v>1932</v>
      </c>
      <c r="BN152" s="129">
        <f t="shared" si="105"/>
        <v>14396</v>
      </c>
      <c r="BO152" s="129">
        <f t="shared" si="105"/>
        <v>44511</v>
      </c>
      <c r="BP152" s="129">
        <f t="shared" si="105"/>
        <v>25719</v>
      </c>
      <c r="BQ152" s="129">
        <f t="shared" si="105"/>
        <v>156985</v>
      </c>
      <c r="BR152" s="129">
        <f t="shared" si="105"/>
        <v>64542</v>
      </c>
      <c r="BS152" s="129">
        <f t="shared" si="105"/>
        <v>87651</v>
      </c>
      <c r="BT152" s="129">
        <f t="shared" si="105"/>
        <v>46156</v>
      </c>
      <c r="BU152" s="129">
        <f t="shared" si="105"/>
        <v>8610</v>
      </c>
      <c r="BV152" s="129">
        <f t="shared" si="105"/>
        <v>773980</v>
      </c>
      <c r="BW152" s="129">
        <f t="shared" si="105"/>
        <v>1800214</v>
      </c>
      <c r="BX152" s="129">
        <f t="shared" si="105"/>
        <v>870810</v>
      </c>
      <c r="BY152" s="129">
        <f t="shared" si="105"/>
        <v>809437</v>
      </c>
      <c r="BZ152" s="129">
        <f t="shared" si="105"/>
        <v>614764</v>
      </c>
      <c r="CA152" s="129">
        <f t="shared" si="105"/>
        <v>5041</v>
      </c>
      <c r="CB152" s="129">
        <f t="shared" si="105"/>
        <v>47026</v>
      </c>
      <c r="CC152" s="129">
        <f t="shared" si="105"/>
        <v>0</v>
      </c>
      <c r="CD152" s="129">
        <f t="shared" si="105"/>
        <v>1618952</v>
      </c>
      <c r="CE152" s="129">
        <f t="shared" si="105"/>
        <v>99228</v>
      </c>
      <c r="CF152" s="129">
        <f t="shared" si="105"/>
        <v>2818</v>
      </c>
      <c r="CG152" s="129">
        <f t="shared" si="105"/>
        <v>6972768</v>
      </c>
      <c r="CH152" s="129">
        <f t="shared" si="105"/>
        <v>1524893</v>
      </c>
      <c r="CI152" s="129">
        <f t="shared" si="105"/>
        <v>101384</v>
      </c>
      <c r="CJ152" s="129">
        <f t="shared" si="105"/>
        <v>153264</v>
      </c>
      <c r="CK152" s="129">
        <f t="shared" si="105"/>
        <v>134795</v>
      </c>
      <c r="CL152" s="129">
        <f t="shared" si="105"/>
        <v>198296</v>
      </c>
      <c r="CM152" s="129">
        <f t="shared" si="105"/>
        <v>9257</v>
      </c>
      <c r="CN152" s="129">
        <f t="shared" si="105"/>
        <v>246607</v>
      </c>
      <c r="CO152" s="129">
        <f t="shared" si="105"/>
        <v>269</v>
      </c>
      <c r="CP152" s="129">
        <f t="shared" si="105"/>
        <v>1513</v>
      </c>
      <c r="CQ152" s="129">
        <f t="shared" si="105"/>
        <v>122322</v>
      </c>
      <c r="CR152" s="92">
        <f t="shared" si="79"/>
        <v>2767104</v>
      </c>
      <c r="CS152" s="129">
        <f t="shared" si="105"/>
        <v>2767104</v>
      </c>
      <c r="CT152" s="107">
        <f t="shared" si="80"/>
        <v>202195</v>
      </c>
      <c r="CU152" s="129">
        <f t="shared" si="105"/>
        <v>202195</v>
      </c>
      <c r="CV152" s="92">
        <f t="shared" si="81"/>
        <v>17192525</v>
      </c>
      <c r="CW152" s="129">
        <f t="shared" si="105"/>
        <v>9408820</v>
      </c>
      <c r="CX152" s="129">
        <f t="shared" si="105"/>
        <v>160649</v>
      </c>
      <c r="CY152" s="129">
        <f t="shared" si="105"/>
        <v>6138020</v>
      </c>
      <c r="CZ152" s="129">
        <f t="shared" si="105"/>
        <v>317124</v>
      </c>
      <c r="DA152" s="129">
        <f t="shared" si="105"/>
        <v>1167912</v>
      </c>
      <c r="DB152" s="92">
        <f t="shared" si="82"/>
        <v>18413613</v>
      </c>
      <c r="DC152" s="129">
        <f t="shared" si="105"/>
        <v>18201161</v>
      </c>
      <c r="DD152" s="129">
        <f t="shared" si="105"/>
        <v>212452</v>
      </c>
      <c r="DE152" s="107">
        <f t="shared" si="94"/>
        <v>3709773</v>
      </c>
      <c r="DF152" s="129">
        <f t="shared" si="105"/>
        <v>3709773</v>
      </c>
      <c r="DG152" s="107">
        <f t="shared" si="95"/>
        <v>351700</v>
      </c>
      <c r="DH152" s="129">
        <f t="shared" si="105"/>
        <v>351700</v>
      </c>
      <c r="DI152" s="92">
        <f>SUM(DJ152:DM153)</f>
        <v>10559986</v>
      </c>
      <c r="DJ152" s="129">
        <f t="shared" si="105"/>
        <v>6192294</v>
      </c>
      <c r="DK152" s="129">
        <f t="shared" si="105"/>
        <v>1505814</v>
      </c>
      <c r="DL152" s="129">
        <f t="shared" si="105"/>
        <v>2288818</v>
      </c>
      <c r="DM152" s="129">
        <f t="shared" si="105"/>
        <v>573060</v>
      </c>
      <c r="DN152" s="107">
        <f t="shared" si="84"/>
        <v>2121618</v>
      </c>
      <c r="DO152" s="129">
        <f t="shared" ref="DO152:EH152" si="106">DO144+DO145+DO151</f>
        <v>2121618</v>
      </c>
      <c r="DP152" s="92">
        <f t="shared" si="85"/>
        <v>3467875</v>
      </c>
      <c r="DQ152" s="129">
        <f t="shared" si="106"/>
        <v>3467875</v>
      </c>
      <c r="DR152" s="107">
        <f t="shared" si="86"/>
        <v>1421968</v>
      </c>
      <c r="DS152" s="129">
        <f t="shared" si="106"/>
        <v>1421968</v>
      </c>
      <c r="DT152" s="107">
        <f t="shared" si="87"/>
        <v>201668</v>
      </c>
      <c r="DU152" s="129">
        <f t="shared" si="106"/>
        <v>201668</v>
      </c>
      <c r="DV152" s="130"/>
      <c r="DW152" s="129">
        <f t="shared" si="106"/>
        <v>2706970</v>
      </c>
      <c r="DX152" s="107">
        <f t="shared" si="89"/>
        <v>395342</v>
      </c>
      <c r="DY152" s="129">
        <f t="shared" si="106"/>
        <v>395342</v>
      </c>
      <c r="DZ152" s="92">
        <f t="shared" si="90"/>
        <v>22152539</v>
      </c>
      <c r="EA152" s="129">
        <f t="shared" si="106"/>
        <v>21479367</v>
      </c>
      <c r="EB152" s="129">
        <f t="shared" si="106"/>
        <v>381735</v>
      </c>
      <c r="EC152" s="129">
        <f t="shared" si="106"/>
        <v>270466</v>
      </c>
      <c r="ED152" s="129">
        <f t="shared" si="106"/>
        <v>20971</v>
      </c>
      <c r="EE152" s="107">
        <f t="shared" si="91"/>
        <v>349583</v>
      </c>
      <c r="EF152" s="129">
        <f t="shared" si="106"/>
        <v>122875</v>
      </c>
      <c r="EG152" s="129">
        <f t="shared" si="106"/>
        <v>226708</v>
      </c>
      <c r="EH152" s="129">
        <f t="shared" si="106"/>
        <v>0</v>
      </c>
      <c r="EI152" s="94">
        <f t="shared" si="66"/>
        <v>367937716</v>
      </c>
      <c r="EJ152" s="129"/>
      <c r="EK152" s="129"/>
      <c r="EL152" s="129"/>
      <c r="EM152" s="129"/>
      <c r="EN152" s="129"/>
      <c r="EO152" s="129"/>
      <c r="EP152" s="129"/>
      <c r="EQ152" s="129"/>
      <c r="ER152" s="129"/>
      <c r="ES152" s="130"/>
      <c r="ET152" s="129"/>
      <c r="EU152" s="129"/>
      <c r="EV152" s="131"/>
      <c r="EW152" s="129"/>
      <c r="EX152" s="129"/>
      <c r="EY152" s="129"/>
      <c r="EZ152" s="129"/>
      <c r="FA152" s="129"/>
      <c r="FB152" s="100"/>
      <c r="FC152" s="100"/>
      <c r="FD152" s="100"/>
      <c r="FE152" s="100"/>
      <c r="FF152" s="100"/>
      <c r="FG152" s="100">
        <v>0</v>
      </c>
    </row>
    <row r="153" spans="1:163" ht="20.25" customHeight="1">
      <c r="AP153" s="107">
        <f>SUM(AQ153)</f>
        <v>0</v>
      </c>
    </row>
    <row r="155" spans="1:163" ht="20.25" customHeight="1">
      <c r="D155" s="109">
        <v>2316228</v>
      </c>
      <c r="E155" s="109">
        <v>1257573</v>
      </c>
      <c r="F155" s="109">
        <v>54430</v>
      </c>
      <c r="G155" s="109">
        <v>43470</v>
      </c>
      <c r="H155" s="109">
        <v>885623</v>
      </c>
      <c r="I155" s="109">
        <v>9940</v>
      </c>
      <c r="J155" s="109">
        <v>1674969</v>
      </c>
      <c r="K155" s="109">
        <v>61110</v>
      </c>
      <c r="L155" s="109">
        <v>7070336</v>
      </c>
      <c r="M155" s="109">
        <v>1503472</v>
      </c>
      <c r="N155" s="113">
        <v>24405</v>
      </c>
      <c r="O155" s="109">
        <v>2132198</v>
      </c>
      <c r="P155" s="109">
        <v>813810</v>
      </c>
      <c r="Q155" s="109">
        <v>486317</v>
      </c>
      <c r="R155" s="109">
        <v>18903</v>
      </c>
      <c r="S155" s="109">
        <v>2846964</v>
      </c>
      <c r="T155" s="109">
        <v>228004</v>
      </c>
      <c r="U155" s="109">
        <v>17338</v>
      </c>
      <c r="V155" s="109">
        <v>39290</v>
      </c>
      <c r="W155" s="109">
        <v>3357</v>
      </c>
      <c r="X155" s="109">
        <v>4406</v>
      </c>
      <c r="Y155" s="110">
        <v>26528</v>
      </c>
      <c r="Z155" s="109">
        <v>2974171</v>
      </c>
      <c r="AA155" s="109">
        <v>34913</v>
      </c>
      <c r="AB155" s="109">
        <v>24527755</v>
      </c>
    </row>
    <row r="156" spans="1:163" ht="20.25" customHeight="1">
      <c r="D156" s="109">
        <v>2333146</v>
      </c>
      <c r="E156" s="109">
        <v>1275088</v>
      </c>
      <c r="F156" s="109">
        <v>362133</v>
      </c>
      <c r="G156" s="109">
        <v>22218</v>
      </c>
      <c r="H156" s="109">
        <v>1736593</v>
      </c>
      <c r="I156" s="109">
        <v>13656</v>
      </c>
      <c r="J156" s="109">
        <v>1545129</v>
      </c>
      <c r="K156" s="109">
        <v>298009</v>
      </c>
      <c r="L156" s="109">
        <v>3650638</v>
      </c>
      <c r="M156" s="109">
        <v>400094</v>
      </c>
      <c r="N156" s="113">
        <v>48182</v>
      </c>
      <c r="O156" s="109">
        <v>2181972</v>
      </c>
      <c r="P156" s="109">
        <v>3649140</v>
      </c>
      <c r="Q156" s="109">
        <v>459049</v>
      </c>
      <c r="R156" s="109">
        <v>56061</v>
      </c>
      <c r="S156" s="109">
        <v>4487320</v>
      </c>
      <c r="T156" s="109">
        <v>304021</v>
      </c>
      <c r="U156" s="109">
        <v>857069</v>
      </c>
      <c r="V156" s="109">
        <v>343207</v>
      </c>
      <c r="W156" s="109">
        <v>68441</v>
      </c>
      <c r="X156" s="109">
        <v>91776</v>
      </c>
      <c r="Y156" s="110">
        <v>92526</v>
      </c>
      <c r="Z156" s="109">
        <v>13912531</v>
      </c>
      <c r="AA156" s="109">
        <v>106123</v>
      </c>
      <c r="AB156" s="109">
        <v>38294122</v>
      </c>
    </row>
    <row r="157" spans="1:163" ht="20.25" customHeight="1">
      <c r="D157" s="109">
        <v>12529294</v>
      </c>
      <c r="E157" s="109">
        <v>4634293</v>
      </c>
      <c r="F157" s="109">
        <v>1372766</v>
      </c>
      <c r="G157" s="109">
        <v>80511</v>
      </c>
      <c r="H157" s="109">
        <v>6836915</v>
      </c>
      <c r="I157" s="109">
        <v>229823</v>
      </c>
      <c r="J157" s="109">
        <v>3068541</v>
      </c>
      <c r="K157" s="109">
        <v>421855</v>
      </c>
      <c r="L157" s="109">
        <v>7039556</v>
      </c>
      <c r="M157" s="109">
        <v>-207566</v>
      </c>
      <c r="N157" s="113">
        <v>68708</v>
      </c>
      <c r="O157" s="109">
        <v>2652010</v>
      </c>
      <c r="P157" s="109">
        <v>10484839</v>
      </c>
      <c r="Q157" s="109">
        <v>716922</v>
      </c>
      <c r="R157" s="109">
        <v>136560</v>
      </c>
      <c r="S157" s="109">
        <v>4603936</v>
      </c>
      <c r="T157" s="109">
        <v>633780</v>
      </c>
      <c r="U157" s="109">
        <v>2061512</v>
      </c>
      <c r="V157" s="109">
        <v>615501</v>
      </c>
      <c r="W157" s="109">
        <v>57358</v>
      </c>
      <c r="X157" s="109">
        <v>1957793</v>
      </c>
      <c r="Y157" s="110">
        <v>160337</v>
      </c>
      <c r="Z157" s="109">
        <v>118026</v>
      </c>
      <c r="AA157" s="109">
        <v>123376</v>
      </c>
      <c r="AB157" s="109">
        <v>60396646</v>
      </c>
    </row>
    <row r="158" spans="1:163" ht="20.25" customHeight="1">
      <c r="D158" s="109">
        <v>175980</v>
      </c>
      <c r="E158" s="109">
        <v>116861</v>
      </c>
      <c r="F158" s="109">
        <v>36270</v>
      </c>
      <c r="G158" s="109">
        <v>7229</v>
      </c>
      <c r="H158" s="109">
        <v>358223</v>
      </c>
      <c r="I158" s="109">
        <v>12458</v>
      </c>
      <c r="J158" s="109">
        <v>690679</v>
      </c>
      <c r="K158" s="109">
        <v>67623</v>
      </c>
      <c r="L158" s="109">
        <v>1005732</v>
      </c>
      <c r="M158" s="109">
        <v>645023</v>
      </c>
      <c r="N158" s="113">
        <v>6859</v>
      </c>
      <c r="O158" s="109">
        <v>503308</v>
      </c>
      <c r="P158" s="109">
        <v>936029</v>
      </c>
      <c r="Q158" s="109">
        <v>85182</v>
      </c>
      <c r="R158" s="109">
        <v>16637</v>
      </c>
      <c r="S158" s="109">
        <v>1555683</v>
      </c>
      <c r="T158" s="109">
        <v>319672</v>
      </c>
      <c r="U158" s="109">
        <v>94812</v>
      </c>
      <c r="V158" s="109">
        <v>43797</v>
      </c>
      <c r="W158" s="109">
        <v>19029</v>
      </c>
      <c r="X158" s="109">
        <v>188929</v>
      </c>
      <c r="Y158" s="110">
        <v>24934</v>
      </c>
      <c r="Z158" s="109">
        <v>754858</v>
      </c>
      <c r="AA158" s="109">
        <v>25756</v>
      </c>
      <c r="AB158" s="109">
        <v>7691563</v>
      </c>
    </row>
    <row r="159" spans="1:163" ht="20.25" customHeight="1">
      <c r="D159" s="109">
        <v>158242</v>
      </c>
      <c r="E159" s="109">
        <v>44815</v>
      </c>
      <c r="F159" s="109">
        <v>20405</v>
      </c>
      <c r="G159" s="109">
        <v>1835</v>
      </c>
      <c r="H159" s="109">
        <v>103101</v>
      </c>
      <c r="I159" s="109">
        <v>2693</v>
      </c>
      <c r="J159" s="109">
        <v>255617</v>
      </c>
      <c r="K159" s="109">
        <v>20377</v>
      </c>
      <c r="L159" s="109">
        <v>673891</v>
      </c>
      <c r="M159" s="109">
        <v>629</v>
      </c>
      <c r="N159" s="113">
        <v>761</v>
      </c>
      <c r="O159" s="109">
        <v>257959</v>
      </c>
      <c r="P159" s="109">
        <v>1060898</v>
      </c>
      <c r="Q159" s="109">
        <v>114991</v>
      </c>
      <c r="R159" s="109">
        <v>17182</v>
      </c>
      <c r="S159" s="109">
        <v>102431</v>
      </c>
      <c r="T159" s="109">
        <v>15900</v>
      </c>
      <c r="U159" s="109">
        <v>13522</v>
      </c>
      <c r="V159" s="109">
        <v>3577</v>
      </c>
      <c r="W159" s="109">
        <v>22059</v>
      </c>
      <c r="X159" s="109">
        <v>149050</v>
      </c>
      <c r="Y159" s="110">
        <v>15214</v>
      </c>
      <c r="Z159" s="109">
        <v>10859</v>
      </c>
      <c r="AA159" s="109">
        <v>11371</v>
      </c>
      <c r="AB159" s="109">
        <v>3077379</v>
      </c>
    </row>
    <row r="160" spans="1:163" ht="20.25" customHeight="1"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09">
        <v>0</v>
      </c>
      <c r="M160" s="109">
        <v>0</v>
      </c>
      <c r="N160" s="113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09">
        <v>0</v>
      </c>
      <c r="V160" s="109">
        <v>0</v>
      </c>
      <c r="W160" s="109">
        <v>0</v>
      </c>
      <c r="X160" s="109">
        <v>0</v>
      </c>
      <c r="Y160" s="110">
        <v>0</v>
      </c>
      <c r="Z160" s="109">
        <v>0</v>
      </c>
      <c r="AA160" s="109">
        <v>0</v>
      </c>
      <c r="AB160" s="109">
        <v>0</v>
      </c>
    </row>
    <row r="161" spans="4:8" ht="20.25" customHeight="1">
      <c r="D161" s="109"/>
    </row>
    <row r="162" spans="4:8" ht="20.25" customHeight="1">
      <c r="D162" s="109">
        <v>2316228</v>
      </c>
      <c r="E162" s="109">
        <v>1257573</v>
      </c>
      <c r="F162" s="109">
        <v>54430</v>
      </c>
      <c r="G162" s="109">
        <v>43470</v>
      </c>
      <c r="H162" s="109">
        <v>885623</v>
      </c>
    </row>
    <row r="163" spans="4:8" ht="20.25" customHeight="1">
      <c r="D163" s="109">
        <v>2333146</v>
      </c>
      <c r="E163" s="109">
        <v>1275088</v>
      </c>
      <c r="F163" s="109">
        <v>362133</v>
      </c>
      <c r="G163" s="109">
        <v>22218</v>
      </c>
      <c r="H163" s="109">
        <v>1736593</v>
      </c>
    </row>
    <row r="164" spans="4:8" ht="20.25" customHeight="1">
      <c r="D164" s="109">
        <v>12529294</v>
      </c>
      <c r="E164" s="109">
        <v>4634293</v>
      </c>
      <c r="F164" s="109">
        <v>1372766</v>
      </c>
      <c r="G164" s="109">
        <v>80511</v>
      </c>
      <c r="H164" s="109">
        <v>6836915</v>
      </c>
    </row>
    <row r="165" spans="4:8" ht="20.25" customHeight="1">
      <c r="D165" s="109">
        <v>175980</v>
      </c>
      <c r="E165" s="109">
        <v>116861</v>
      </c>
      <c r="F165" s="109">
        <v>36270</v>
      </c>
      <c r="G165" s="109">
        <v>7229</v>
      </c>
      <c r="H165" s="109">
        <v>358223</v>
      </c>
    </row>
    <row r="166" spans="4:8" ht="20.25" customHeight="1">
      <c r="D166" s="109">
        <v>158242</v>
      </c>
      <c r="E166" s="109">
        <v>44815</v>
      </c>
      <c r="F166" s="109">
        <v>20405</v>
      </c>
      <c r="G166" s="109">
        <v>1835</v>
      </c>
      <c r="H166" s="109">
        <v>103101</v>
      </c>
    </row>
  </sheetData>
  <mergeCells count="3">
    <mergeCell ref="A1:C1"/>
    <mergeCell ref="A2:C2"/>
    <mergeCell ref="A3:C3"/>
  </mergeCells>
  <pageMargins left="0.75" right="0.75" top="1" bottom="1" header="0.5" footer="0.5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61"/>
  <sheetViews>
    <sheetView zoomScale="60" zoomScaleNormal="60" workbookViewId="0">
      <pane xSplit="2" ySplit="6" topLeftCell="AN13" activePane="bottomRight" state="frozen"/>
      <selection activeCell="ED155" sqref="ED155"/>
      <selection pane="topRight" activeCell="ED155" sqref="ED155"/>
      <selection pane="bottomLeft" activeCell="ED155" sqref="ED155"/>
      <selection pane="bottomRight" activeCell="ED155" sqref="ED155"/>
    </sheetView>
  </sheetViews>
  <sheetFormatPr defaultRowHeight="12.75"/>
  <cols>
    <col min="1" max="1" width="55" style="75" customWidth="1"/>
    <col min="2" max="2" width="7" style="80" customWidth="1"/>
    <col min="3" max="3" width="15.7109375" style="72" customWidth="1"/>
    <col min="4" max="4" width="15.42578125" style="72" bestFit="1" customWidth="1"/>
    <col min="5" max="5" width="16" style="72" customWidth="1"/>
    <col min="6" max="6" width="12.85546875" style="72" bestFit="1" customWidth="1"/>
    <col min="7" max="7" width="15.85546875" style="72" customWidth="1"/>
    <col min="8" max="8" width="14.140625" style="72" customWidth="1"/>
    <col min="9" max="9" width="14.85546875" style="72" customWidth="1"/>
    <col min="10" max="10" width="15.28515625" style="72" customWidth="1"/>
    <col min="11" max="11" width="20.28515625" style="72" customWidth="1"/>
    <col min="12" max="12" width="15.42578125" style="72" customWidth="1"/>
    <col min="13" max="13" width="13.140625" style="72" customWidth="1"/>
    <col min="14" max="14" width="15.140625" style="72" customWidth="1"/>
    <col min="15" max="15" width="16" style="72" customWidth="1"/>
    <col min="16" max="16" width="15.140625" style="72" customWidth="1"/>
    <col min="17" max="17" width="14.140625" style="72" customWidth="1"/>
    <col min="18" max="18" width="16.140625" style="72" customWidth="1"/>
    <col min="19" max="19" width="14.28515625" style="72" customWidth="1"/>
    <col min="20" max="20" width="15.140625" style="72" customWidth="1"/>
    <col min="21" max="21" width="15.42578125" style="72" customWidth="1"/>
    <col min="22" max="22" width="15.5703125" style="72" customWidth="1"/>
    <col min="23" max="23" width="15.7109375" style="72" customWidth="1"/>
    <col min="24" max="24" width="12.85546875" style="72" bestFit="1" customWidth="1"/>
    <col min="25" max="25" width="17.28515625" style="72" customWidth="1"/>
    <col min="26" max="26" width="12.85546875" style="72" bestFit="1" customWidth="1"/>
    <col min="27" max="27" width="21" style="77" customWidth="1"/>
    <col min="28" max="28" width="18" style="75" customWidth="1"/>
    <col min="29" max="29" width="17" style="75" customWidth="1"/>
    <col min="30" max="31" width="18.7109375" style="75" customWidth="1"/>
    <col min="32" max="32" width="18" style="75" customWidth="1"/>
    <col min="33" max="33" width="22.85546875" style="75" customWidth="1"/>
    <col min="34" max="34" width="17.85546875" style="75" customWidth="1"/>
    <col min="35" max="36" width="19.140625" style="75" customWidth="1"/>
    <col min="37" max="37" width="17.85546875" style="75" customWidth="1"/>
    <col min="38" max="38" width="15.42578125" style="75" customWidth="1"/>
    <col min="39" max="47" width="9.140625" style="75"/>
    <col min="48" max="48" width="18.140625" style="77" customWidth="1"/>
    <col min="49" max="49" width="17.7109375" style="193" customWidth="1"/>
    <col min="50" max="52" width="9.140625" style="75"/>
    <col min="53" max="53" width="15.42578125" style="75" bestFit="1" customWidth="1"/>
    <col min="54" max="54" width="15.5703125" style="75" bestFit="1" customWidth="1"/>
    <col min="55" max="55" width="16.140625" style="75" bestFit="1" customWidth="1"/>
    <col min="56" max="56" width="9.140625" style="75"/>
    <col min="57" max="61" width="9.28515625" style="75" bestFit="1" customWidth="1"/>
    <col min="62" max="62" width="10.42578125" style="75" customWidth="1"/>
    <col min="63" max="16384" width="9.140625" style="75"/>
  </cols>
  <sheetData>
    <row r="1" spans="1:62" ht="15">
      <c r="A1" s="192" t="s">
        <v>89</v>
      </c>
    </row>
    <row r="2" spans="1:62" ht="15">
      <c r="A2" s="192" t="s">
        <v>90</v>
      </c>
    </row>
    <row r="3" spans="1:62" ht="15">
      <c r="A3" s="192" t="s">
        <v>203</v>
      </c>
    </row>
    <row r="4" spans="1:62">
      <c r="A4" s="72"/>
    </row>
    <row r="5" spans="1:62" ht="13.5" thickBot="1">
      <c r="A5" s="72"/>
      <c r="BA5" s="540" t="s">
        <v>204</v>
      </c>
      <c r="BB5" s="540"/>
      <c r="BC5" s="540"/>
      <c r="BE5" s="540" t="s">
        <v>205</v>
      </c>
      <c r="BF5" s="540"/>
      <c r="BG5" s="540"/>
      <c r="BH5" s="540"/>
      <c r="BI5" s="540"/>
      <c r="BJ5" s="540"/>
    </row>
    <row r="6" spans="1:62" s="84" customFormat="1" ht="16.5" thickTop="1" thickBot="1">
      <c r="A6" s="194" t="s">
        <v>52</v>
      </c>
      <c r="B6" s="195" t="s">
        <v>92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  <c r="O6" s="84">
        <v>13</v>
      </c>
      <c r="P6" s="84">
        <v>14</v>
      </c>
      <c r="Q6" s="84">
        <v>15</v>
      </c>
      <c r="R6" s="84">
        <v>16</v>
      </c>
      <c r="S6" s="84">
        <v>17</v>
      </c>
      <c r="T6" s="84">
        <v>18</v>
      </c>
      <c r="U6" s="84">
        <v>19</v>
      </c>
      <c r="V6" s="84">
        <v>20</v>
      </c>
      <c r="W6" s="84">
        <v>21</v>
      </c>
      <c r="X6" s="84">
        <v>22</v>
      </c>
      <c r="Y6" s="84">
        <v>23</v>
      </c>
      <c r="Z6" s="84">
        <v>24</v>
      </c>
      <c r="AA6" s="86">
        <v>180</v>
      </c>
      <c r="AB6" s="84">
        <v>301</v>
      </c>
      <c r="AC6" s="84">
        <v>302</v>
      </c>
      <c r="AD6" s="84">
        <v>303</v>
      </c>
      <c r="AE6" s="84">
        <v>304</v>
      </c>
      <c r="AF6" s="84">
        <v>3051</v>
      </c>
      <c r="AG6" s="84">
        <v>3052</v>
      </c>
      <c r="AH6" s="84">
        <v>306</v>
      </c>
      <c r="AI6" s="84">
        <v>3059</v>
      </c>
      <c r="AJ6" s="84">
        <v>309</v>
      </c>
      <c r="AK6" s="84">
        <v>310</v>
      </c>
      <c r="AL6" s="84">
        <v>4011</v>
      </c>
      <c r="AM6" s="84">
        <v>4012</v>
      </c>
      <c r="AN6" s="84">
        <v>4019</v>
      </c>
      <c r="AO6" s="84">
        <v>402</v>
      </c>
      <c r="AP6" s="84">
        <v>403</v>
      </c>
      <c r="AQ6" s="84">
        <v>404</v>
      </c>
      <c r="AR6" s="84">
        <v>409</v>
      </c>
      <c r="AS6" s="84">
        <v>501</v>
      </c>
      <c r="AT6" s="84">
        <v>502</v>
      </c>
      <c r="AU6" s="84">
        <v>509</v>
      </c>
      <c r="AV6" s="86">
        <v>600</v>
      </c>
      <c r="AW6" s="86">
        <v>700</v>
      </c>
      <c r="BA6" s="84">
        <v>180</v>
      </c>
      <c r="BB6" s="84">
        <v>309</v>
      </c>
      <c r="BC6" s="84">
        <v>310</v>
      </c>
      <c r="BE6" s="84">
        <v>301</v>
      </c>
      <c r="BF6" s="84">
        <v>302</v>
      </c>
      <c r="BG6" s="84">
        <v>303</v>
      </c>
      <c r="BH6" s="84">
        <v>304</v>
      </c>
      <c r="BI6" s="84">
        <v>305</v>
      </c>
      <c r="BJ6" s="84">
        <v>309</v>
      </c>
    </row>
    <row r="7" spans="1:62" ht="15.75" thickTop="1">
      <c r="A7" s="196" t="s">
        <v>0</v>
      </c>
      <c r="B7" s="197">
        <v>1</v>
      </c>
      <c r="C7" s="198">
        <v>1399864</v>
      </c>
      <c r="D7" s="199">
        <v>0</v>
      </c>
      <c r="E7" s="199">
        <v>323730</v>
      </c>
      <c r="F7" s="199">
        <v>0</v>
      </c>
      <c r="G7" s="199">
        <v>46557</v>
      </c>
      <c r="H7" s="199">
        <v>0</v>
      </c>
      <c r="I7" s="199">
        <v>0</v>
      </c>
      <c r="J7" s="199">
        <v>0</v>
      </c>
      <c r="K7" s="200">
        <v>11395220</v>
      </c>
      <c r="L7" s="200">
        <v>0</v>
      </c>
      <c r="M7" s="200">
        <v>0</v>
      </c>
      <c r="N7" s="200">
        <v>0</v>
      </c>
      <c r="O7" s="200">
        <v>41385</v>
      </c>
      <c r="P7" s="200">
        <v>205143</v>
      </c>
      <c r="Q7" s="200">
        <v>16312</v>
      </c>
      <c r="R7" s="200">
        <v>535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440068</v>
      </c>
      <c r="Z7" s="200">
        <v>7009</v>
      </c>
      <c r="AA7" s="201">
        <f>SUM(C7:Z7)</f>
        <v>13875823</v>
      </c>
      <c r="AB7" s="78">
        <v>4514858</v>
      </c>
      <c r="AC7" s="78">
        <v>0</v>
      </c>
      <c r="AD7" s="78">
        <v>0</v>
      </c>
      <c r="AE7" s="78">
        <v>447401</v>
      </c>
      <c r="AF7" s="78">
        <v>111313</v>
      </c>
      <c r="AG7" s="78">
        <v>965978</v>
      </c>
      <c r="AH7" s="78">
        <v>0</v>
      </c>
      <c r="AI7" s="78">
        <f t="shared" ref="AI7:AI30" si="0">SUM(AF7:AG7)</f>
        <v>1077291</v>
      </c>
      <c r="AJ7" s="78">
        <f>SUM(AB7:AH7)</f>
        <v>6039550</v>
      </c>
      <c r="AK7" s="78">
        <f t="shared" ref="AK7:AK30" si="1">AA7+AJ7</f>
        <v>19915373</v>
      </c>
      <c r="AL7" s="78">
        <v>0</v>
      </c>
      <c r="AM7" s="78">
        <v>0</v>
      </c>
      <c r="AN7" s="78">
        <v>0</v>
      </c>
      <c r="AO7" s="78">
        <v>0</v>
      </c>
      <c r="AP7" s="78">
        <v>0</v>
      </c>
      <c r="AQ7" s="78">
        <v>0</v>
      </c>
      <c r="AR7" s="78">
        <v>0</v>
      </c>
      <c r="AS7" s="78">
        <v>0</v>
      </c>
      <c r="AT7" s="78">
        <v>0</v>
      </c>
      <c r="AU7" s="78">
        <v>0</v>
      </c>
      <c r="AV7" s="100">
        <v>19915373</v>
      </c>
      <c r="AW7" s="202">
        <v>19915373</v>
      </c>
      <c r="BA7" s="193">
        <v>13875823</v>
      </c>
      <c r="BB7" s="193">
        <v>6039550</v>
      </c>
      <c r="BC7" s="193">
        <v>19915373</v>
      </c>
      <c r="BD7" s="193"/>
      <c r="BE7" s="203">
        <f>AB7/$AJ7</f>
        <v>0.74754874121416326</v>
      </c>
      <c r="BF7" s="203">
        <f>AC7/$AJ7</f>
        <v>0</v>
      </c>
      <c r="BG7" s="203">
        <f>AD7/$AJ7</f>
        <v>0</v>
      </c>
      <c r="BH7" s="203">
        <f>AE7/$AJ7</f>
        <v>7.4078532340985673E-2</v>
      </c>
      <c r="BI7" s="203">
        <f>AI7/$AJ7</f>
        <v>0.17837272644485103</v>
      </c>
      <c r="BJ7" s="203">
        <f>AJ7/$AJ7</f>
        <v>1</v>
      </c>
    </row>
    <row r="8" spans="1:62" ht="15">
      <c r="A8" s="204" t="s">
        <v>206</v>
      </c>
      <c r="B8" s="205">
        <v>2</v>
      </c>
      <c r="C8" s="206">
        <v>303</v>
      </c>
      <c r="D8" s="206">
        <v>392935</v>
      </c>
      <c r="E8" s="206">
        <v>2653</v>
      </c>
      <c r="F8" s="206">
        <v>0</v>
      </c>
      <c r="G8" s="206">
        <v>18</v>
      </c>
      <c r="H8" s="206">
        <v>0</v>
      </c>
      <c r="I8" s="206">
        <v>0</v>
      </c>
      <c r="J8" s="206">
        <v>0</v>
      </c>
      <c r="K8" s="207">
        <v>1481055</v>
      </c>
      <c r="L8" s="207">
        <v>0</v>
      </c>
      <c r="M8" s="207">
        <v>0</v>
      </c>
      <c r="N8" s="207">
        <v>0</v>
      </c>
      <c r="O8" s="207">
        <v>188</v>
      </c>
      <c r="P8" s="207">
        <v>163102</v>
      </c>
      <c r="Q8" s="207">
        <v>971</v>
      </c>
      <c r="R8" s="207">
        <v>94</v>
      </c>
      <c r="S8" s="207">
        <v>0</v>
      </c>
      <c r="T8" s="207">
        <v>0</v>
      </c>
      <c r="U8" s="207">
        <v>0</v>
      </c>
      <c r="V8" s="207">
        <v>0</v>
      </c>
      <c r="W8" s="207">
        <v>0</v>
      </c>
      <c r="X8" s="207">
        <v>0</v>
      </c>
      <c r="Y8" s="207">
        <v>4954</v>
      </c>
      <c r="Z8" s="207">
        <v>11</v>
      </c>
      <c r="AA8" s="208">
        <f>SUM(C8:Z8)</f>
        <v>2046284</v>
      </c>
      <c r="AB8" s="78">
        <v>349022</v>
      </c>
      <c r="AC8" s="78">
        <v>0</v>
      </c>
      <c r="AD8" s="78">
        <v>47563</v>
      </c>
      <c r="AE8" s="78">
        <v>238138</v>
      </c>
      <c r="AF8" s="78">
        <v>4570312</v>
      </c>
      <c r="AG8" s="78">
        <v>954916</v>
      </c>
      <c r="AH8" s="78">
        <v>0</v>
      </c>
      <c r="AI8" s="78">
        <f t="shared" si="0"/>
        <v>5525228</v>
      </c>
      <c r="AJ8" s="78">
        <f t="shared" ref="AJ8:AJ30" si="2">SUM(AB8:AH8)</f>
        <v>6159951</v>
      </c>
      <c r="AK8" s="78">
        <f t="shared" si="1"/>
        <v>8206235</v>
      </c>
      <c r="AL8" s="78">
        <v>0</v>
      </c>
      <c r="AM8" s="78">
        <v>0</v>
      </c>
      <c r="AN8" s="78">
        <v>0</v>
      </c>
      <c r="AO8" s="78">
        <v>0</v>
      </c>
      <c r="AP8" s="78">
        <v>0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100">
        <v>8206235</v>
      </c>
      <c r="AW8" s="209">
        <v>8206235</v>
      </c>
      <c r="BA8" s="193">
        <v>2046284</v>
      </c>
      <c r="BB8" s="193">
        <v>6159951</v>
      </c>
      <c r="BC8" s="193">
        <v>8206235</v>
      </c>
      <c r="BD8" s="193"/>
      <c r="BE8" s="203">
        <f t="shared" ref="BE8:BH30" si="3">AB8/$AJ8</f>
        <v>5.6659866287897417E-2</v>
      </c>
      <c r="BF8" s="203">
        <f t="shared" si="3"/>
        <v>0</v>
      </c>
      <c r="BG8" s="203">
        <f t="shared" si="3"/>
        <v>7.721327653418022E-3</v>
      </c>
      <c r="BH8" s="203">
        <f t="shared" si="3"/>
        <v>3.8659073749125604E-2</v>
      </c>
      <c r="BI8" s="203">
        <f t="shared" ref="BI8:BJ30" si="4">AI8/$AJ8</f>
        <v>0.89695973230955894</v>
      </c>
      <c r="BJ8" s="203">
        <f t="shared" si="4"/>
        <v>1</v>
      </c>
    </row>
    <row r="9" spans="1:62" ht="15">
      <c r="A9" s="210" t="s">
        <v>207</v>
      </c>
      <c r="B9" s="205">
        <v>3</v>
      </c>
      <c r="C9" s="206">
        <v>24903</v>
      </c>
      <c r="D9" s="206">
        <v>2461</v>
      </c>
      <c r="E9" s="211">
        <v>180032</v>
      </c>
      <c r="F9" s="206">
        <v>0</v>
      </c>
      <c r="G9" s="206">
        <v>2297</v>
      </c>
      <c r="H9" s="206">
        <v>0</v>
      </c>
      <c r="I9" s="206">
        <v>0</v>
      </c>
      <c r="J9" s="206">
        <v>0</v>
      </c>
      <c r="K9" s="207">
        <v>625077</v>
      </c>
      <c r="L9" s="207">
        <v>0</v>
      </c>
      <c r="M9" s="207">
        <v>0</v>
      </c>
      <c r="N9" s="207">
        <v>0</v>
      </c>
      <c r="O9" s="207">
        <v>0</v>
      </c>
      <c r="P9" s="207">
        <v>286</v>
      </c>
      <c r="Q9" s="207">
        <v>33</v>
      </c>
      <c r="R9" s="207">
        <v>14</v>
      </c>
      <c r="S9" s="207">
        <v>0</v>
      </c>
      <c r="T9" s="207">
        <v>0</v>
      </c>
      <c r="U9" s="207">
        <v>0</v>
      </c>
      <c r="V9" s="207">
        <v>0</v>
      </c>
      <c r="W9" s="207">
        <v>0</v>
      </c>
      <c r="X9" s="207">
        <v>0</v>
      </c>
      <c r="Y9" s="207">
        <v>2059</v>
      </c>
      <c r="Z9" s="207">
        <v>27</v>
      </c>
      <c r="AA9" s="208">
        <f t="shared" ref="AA9:AA37" si="5">SUM(C9:Z9)</f>
        <v>837189</v>
      </c>
      <c r="AB9" s="78">
        <v>1212920</v>
      </c>
      <c r="AC9" s="78">
        <v>0</v>
      </c>
      <c r="AD9" s="78">
        <v>100512</v>
      </c>
      <c r="AE9" s="78">
        <v>210744</v>
      </c>
      <c r="AF9" s="78">
        <v>2205</v>
      </c>
      <c r="AG9" s="78">
        <v>196997</v>
      </c>
      <c r="AH9" s="78">
        <v>0</v>
      </c>
      <c r="AI9" s="78">
        <f t="shared" si="0"/>
        <v>199202</v>
      </c>
      <c r="AJ9" s="78">
        <f t="shared" si="2"/>
        <v>1723378</v>
      </c>
      <c r="AK9" s="78">
        <f t="shared" si="1"/>
        <v>2560567</v>
      </c>
      <c r="AL9" s="78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0</v>
      </c>
      <c r="AU9" s="78">
        <v>0</v>
      </c>
      <c r="AV9" s="100">
        <v>2560567</v>
      </c>
      <c r="AW9" s="209">
        <v>2560567</v>
      </c>
      <c r="BA9" s="193">
        <v>837189</v>
      </c>
      <c r="BB9" s="193">
        <v>1723378</v>
      </c>
      <c r="BC9" s="193">
        <v>2560567</v>
      </c>
      <c r="BD9" s="193"/>
      <c r="BE9" s="203">
        <f t="shared" si="3"/>
        <v>0.7038038085666638</v>
      </c>
      <c r="BF9" s="203">
        <f t="shared" si="3"/>
        <v>0</v>
      </c>
      <c r="BG9" s="203">
        <f t="shared" si="3"/>
        <v>5.8322666298397684E-2</v>
      </c>
      <c r="BH9" s="203">
        <f t="shared" si="3"/>
        <v>0.12228541852106735</v>
      </c>
      <c r="BI9" s="203">
        <f t="shared" si="4"/>
        <v>0.11558810661387113</v>
      </c>
      <c r="BJ9" s="203">
        <f t="shared" si="4"/>
        <v>1</v>
      </c>
    </row>
    <row r="10" spans="1:62" ht="15">
      <c r="A10" s="204" t="s">
        <v>1</v>
      </c>
      <c r="B10" s="205">
        <v>4</v>
      </c>
      <c r="C10" s="206">
        <v>226</v>
      </c>
      <c r="D10" s="206">
        <v>247</v>
      </c>
      <c r="E10" s="206">
        <v>23</v>
      </c>
      <c r="F10" s="206">
        <v>1443</v>
      </c>
      <c r="G10" s="206">
        <v>2110</v>
      </c>
      <c r="H10" s="206">
        <v>0</v>
      </c>
      <c r="I10" s="206">
        <v>0</v>
      </c>
      <c r="J10" s="207">
        <v>163</v>
      </c>
      <c r="K10" s="207">
        <v>112109</v>
      </c>
      <c r="L10" s="207">
        <v>0</v>
      </c>
      <c r="M10" s="207">
        <v>0</v>
      </c>
      <c r="N10" s="207">
        <v>10749</v>
      </c>
      <c r="O10" s="207">
        <v>5</v>
      </c>
      <c r="P10" s="207">
        <v>106</v>
      </c>
      <c r="Q10" s="207">
        <v>3</v>
      </c>
      <c r="R10" s="207">
        <v>0</v>
      </c>
      <c r="S10" s="207">
        <v>0</v>
      </c>
      <c r="T10" s="207">
        <v>0</v>
      </c>
      <c r="U10" s="207">
        <v>0</v>
      </c>
      <c r="V10" s="207">
        <v>0</v>
      </c>
      <c r="W10" s="207">
        <v>0</v>
      </c>
      <c r="X10" s="207">
        <v>0</v>
      </c>
      <c r="Y10" s="207">
        <v>27</v>
      </c>
      <c r="Z10" s="207">
        <v>51</v>
      </c>
      <c r="AA10" s="208">
        <f t="shared" si="5"/>
        <v>127262</v>
      </c>
      <c r="AB10" s="78">
        <v>50726</v>
      </c>
      <c r="AC10" s="78">
        <v>0</v>
      </c>
      <c r="AD10" s="78">
        <v>0</v>
      </c>
      <c r="AE10" s="78">
        <v>-974</v>
      </c>
      <c r="AF10" s="78">
        <v>29034</v>
      </c>
      <c r="AG10" s="78">
        <v>18</v>
      </c>
      <c r="AH10" s="78">
        <v>0</v>
      </c>
      <c r="AI10" s="78">
        <f t="shared" si="0"/>
        <v>29052</v>
      </c>
      <c r="AJ10" s="78">
        <f t="shared" si="2"/>
        <v>78804</v>
      </c>
      <c r="AK10" s="78">
        <f t="shared" si="1"/>
        <v>206066</v>
      </c>
      <c r="AL10" s="78">
        <v>0</v>
      </c>
      <c r="AM10" s="78">
        <v>0</v>
      </c>
      <c r="AN10" s="78">
        <v>0</v>
      </c>
      <c r="AO10" s="78">
        <v>0</v>
      </c>
      <c r="AP10" s="78">
        <v>0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100">
        <v>206066</v>
      </c>
      <c r="AW10" s="209">
        <v>206066</v>
      </c>
      <c r="BA10" s="193">
        <v>127262</v>
      </c>
      <c r="BB10" s="193">
        <v>78804</v>
      </c>
      <c r="BC10" s="193">
        <v>206066</v>
      </c>
      <c r="BD10" s="193"/>
      <c r="BE10" s="203">
        <f t="shared" si="3"/>
        <v>0.64369828942693263</v>
      </c>
      <c r="BF10" s="203">
        <f t="shared" si="3"/>
        <v>0</v>
      </c>
      <c r="BG10" s="203">
        <f t="shared" si="3"/>
        <v>0</v>
      </c>
      <c r="BH10" s="203">
        <f t="shared" si="3"/>
        <v>-1.2359778691436982E-2</v>
      </c>
      <c r="BI10" s="203">
        <f t="shared" si="4"/>
        <v>0.36866148926450432</v>
      </c>
      <c r="BJ10" s="203">
        <f t="shared" si="4"/>
        <v>1</v>
      </c>
    </row>
    <row r="11" spans="1:62" ht="15">
      <c r="A11" s="204" t="s">
        <v>4</v>
      </c>
      <c r="B11" s="205">
        <v>5</v>
      </c>
      <c r="C11" s="206">
        <v>103129</v>
      </c>
      <c r="D11" s="206">
        <v>15374</v>
      </c>
      <c r="E11" s="206">
        <v>1243</v>
      </c>
      <c r="F11" s="206">
        <v>12202</v>
      </c>
      <c r="G11" s="206">
        <v>436698</v>
      </c>
      <c r="H11" s="206">
        <v>0</v>
      </c>
      <c r="I11" s="206">
        <v>0</v>
      </c>
      <c r="J11" s="206">
        <v>0</v>
      </c>
      <c r="K11" s="207">
        <v>1737393</v>
      </c>
      <c r="L11" s="207">
        <v>0</v>
      </c>
      <c r="M11" s="207">
        <v>0</v>
      </c>
      <c r="N11" s="207">
        <v>0</v>
      </c>
      <c r="O11" s="207">
        <v>0</v>
      </c>
      <c r="P11" s="207">
        <v>250466</v>
      </c>
      <c r="Q11" s="207">
        <v>3705</v>
      </c>
      <c r="R11" s="207">
        <v>6257</v>
      </c>
      <c r="S11" s="207">
        <v>0</v>
      </c>
      <c r="T11" s="207">
        <v>0</v>
      </c>
      <c r="U11" s="207">
        <v>0</v>
      </c>
      <c r="V11" s="207">
        <v>0</v>
      </c>
      <c r="W11" s="207">
        <v>0</v>
      </c>
      <c r="X11" s="207">
        <v>0</v>
      </c>
      <c r="Y11" s="207">
        <v>91180</v>
      </c>
      <c r="Z11" s="207">
        <v>1</v>
      </c>
      <c r="AA11" s="208">
        <f t="shared" si="5"/>
        <v>2657648</v>
      </c>
      <c r="AB11" s="78">
        <v>4865499</v>
      </c>
      <c r="AC11" s="78">
        <v>0</v>
      </c>
      <c r="AD11" s="78">
        <v>0</v>
      </c>
      <c r="AE11" s="78">
        <v>110873</v>
      </c>
      <c r="AF11" s="78">
        <v>84273</v>
      </c>
      <c r="AG11" s="78">
        <v>3483307</v>
      </c>
      <c r="AH11" s="78">
        <v>0</v>
      </c>
      <c r="AI11" s="78">
        <f t="shared" si="0"/>
        <v>3567580</v>
      </c>
      <c r="AJ11" s="78">
        <f t="shared" si="2"/>
        <v>8543952</v>
      </c>
      <c r="AK11" s="78">
        <f t="shared" si="1"/>
        <v>11201600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100">
        <v>11201600</v>
      </c>
      <c r="AW11" s="209">
        <v>11201600</v>
      </c>
      <c r="BA11" s="193">
        <v>2657648</v>
      </c>
      <c r="BB11" s="193">
        <v>8543952</v>
      </c>
      <c r="BC11" s="193">
        <v>11201600</v>
      </c>
      <c r="BD11" s="193"/>
      <c r="BE11" s="203">
        <f t="shared" si="3"/>
        <v>0.56946703352266026</v>
      </c>
      <c r="BF11" s="203">
        <f t="shared" si="3"/>
        <v>0</v>
      </c>
      <c r="BG11" s="203">
        <f t="shared" si="3"/>
        <v>0</v>
      </c>
      <c r="BH11" s="203">
        <f t="shared" si="3"/>
        <v>1.2976781704766132E-2</v>
      </c>
      <c r="BI11" s="203">
        <f t="shared" si="4"/>
        <v>0.41755618477257361</v>
      </c>
      <c r="BJ11" s="203">
        <f t="shared" si="4"/>
        <v>1</v>
      </c>
    </row>
    <row r="12" spans="1:62" ht="15">
      <c r="A12" s="210" t="s">
        <v>208</v>
      </c>
      <c r="B12" s="205">
        <v>6</v>
      </c>
      <c r="C12" s="206">
        <v>0</v>
      </c>
      <c r="D12" s="206">
        <v>0</v>
      </c>
      <c r="E12" s="206">
        <v>0</v>
      </c>
      <c r="F12" s="206">
        <v>0</v>
      </c>
      <c r="G12" s="206">
        <v>0</v>
      </c>
      <c r="H12" s="206">
        <v>1588</v>
      </c>
      <c r="I12" s="206">
        <v>0</v>
      </c>
      <c r="J12" s="206">
        <v>0</v>
      </c>
      <c r="K12" s="207">
        <v>1</v>
      </c>
      <c r="L12" s="207">
        <v>327374</v>
      </c>
      <c r="M12" s="207">
        <v>0</v>
      </c>
      <c r="N12" s="207">
        <v>0</v>
      </c>
      <c r="O12" s="207">
        <v>0</v>
      </c>
      <c r="P12" s="207">
        <v>0</v>
      </c>
      <c r="Q12" s="207">
        <v>0</v>
      </c>
      <c r="R12" s="207">
        <v>0</v>
      </c>
      <c r="S12" s="207">
        <v>0</v>
      </c>
      <c r="T12" s="207">
        <v>0</v>
      </c>
      <c r="U12" s="207">
        <v>0</v>
      </c>
      <c r="V12" s="207">
        <v>0</v>
      </c>
      <c r="W12" s="207">
        <v>0</v>
      </c>
      <c r="X12" s="207">
        <v>0</v>
      </c>
      <c r="Y12" s="207">
        <v>0</v>
      </c>
      <c r="Z12" s="207">
        <v>0</v>
      </c>
      <c r="AA12" s="208">
        <f t="shared" si="5"/>
        <v>328963</v>
      </c>
      <c r="AB12" s="78">
        <v>0</v>
      </c>
      <c r="AC12" s="78">
        <v>0</v>
      </c>
      <c r="AD12" s="78">
        <v>0</v>
      </c>
      <c r="AE12" s="78">
        <v>-7527</v>
      </c>
      <c r="AF12" s="78">
        <v>0</v>
      </c>
      <c r="AG12" s="78">
        <v>0</v>
      </c>
      <c r="AH12" s="78">
        <v>0</v>
      </c>
      <c r="AI12" s="78">
        <f t="shared" si="0"/>
        <v>0</v>
      </c>
      <c r="AJ12" s="78">
        <f t="shared" si="2"/>
        <v>-7527</v>
      </c>
      <c r="AK12" s="78">
        <f t="shared" si="1"/>
        <v>321436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100">
        <v>321436</v>
      </c>
      <c r="AW12" s="209">
        <v>321436</v>
      </c>
      <c r="BA12" s="193">
        <v>328963</v>
      </c>
      <c r="BB12" s="193">
        <v>-7527</v>
      </c>
      <c r="BC12" s="193">
        <v>321436</v>
      </c>
      <c r="BD12" s="193"/>
      <c r="BE12" s="203">
        <f t="shared" si="3"/>
        <v>0</v>
      </c>
      <c r="BF12" s="203">
        <f t="shared" si="3"/>
        <v>0</v>
      </c>
      <c r="BG12" s="203">
        <f t="shared" si="3"/>
        <v>0</v>
      </c>
      <c r="BH12" s="203">
        <f t="shared" si="3"/>
        <v>1</v>
      </c>
      <c r="BI12" s="203">
        <f t="shared" si="4"/>
        <v>0</v>
      </c>
      <c r="BJ12" s="203">
        <f t="shared" si="4"/>
        <v>1</v>
      </c>
    </row>
    <row r="13" spans="1:62" ht="15">
      <c r="A13" s="210" t="s">
        <v>209</v>
      </c>
      <c r="B13" s="205">
        <v>7</v>
      </c>
      <c r="C13" s="206">
        <v>0</v>
      </c>
      <c r="D13" s="206">
        <v>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7">
        <v>0</v>
      </c>
      <c r="L13" s="207">
        <v>0</v>
      </c>
      <c r="M13" s="207">
        <v>0</v>
      </c>
      <c r="N13" s="207">
        <v>0</v>
      </c>
      <c r="O13" s="207">
        <v>0</v>
      </c>
      <c r="P13" s="207">
        <v>0</v>
      </c>
      <c r="Q13" s="207">
        <v>0</v>
      </c>
      <c r="R13" s="207">
        <v>0</v>
      </c>
      <c r="S13" s="207">
        <v>0</v>
      </c>
      <c r="T13" s="207">
        <v>0</v>
      </c>
      <c r="U13" s="207">
        <v>0</v>
      </c>
      <c r="V13" s="207">
        <v>0</v>
      </c>
      <c r="W13" s="207">
        <v>0</v>
      </c>
      <c r="X13" s="207">
        <v>0</v>
      </c>
      <c r="Y13" s="207">
        <v>0</v>
      </c>
      <c r="Z13" s="207">
        <v>0</v>
      </c>
      <c r="AA13" s="208">
        <f t="shared" si="5"/>
        <v>0</v>
      </c>
      <c r="AB13" s="78">
        <v>0</v>
      </c>
      <c r="AC13" s="78">
        <v>0</v>
      </c>
      <c r="AD13" s="78">
        <v>0</v>
      </c>
      <c r="AE13" s="78">
        <v>2246846</v>
      </c>
      <c r="AF13" s="78">
        <v>6001016</v>
      </c>
      <c r="AG13" s="78">
        <v>0</v>
      </c>
      <c r="AH13" s="78">
        <v>0</v>
      </c>
      <c r="AI13" s="78">
        <f t="shared" si="0"/>
        <v>6001016</v>
      </c>
      <c r="AJ13" s="78">
        <f t="shared" si="2"/>
        <v>8247862</v>
      </c>
      <c r="AK13" s="78">
        <f t="shared" si="1"/>
        <v>8247862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100">
        <v>8247862</v>
      </c>
      <c r="AW13" s="209">
        <v>8247862</v>
      </c>
      <c r="BA13" s="193">
        <v>0</v>
      </c>
      <c r="BB13" s="193">
        <v>8247862</v>
      </c>
      <c r="BC13" s="193">
        <v>8247862</v>
      </c>
      <c r="BD13" s="193"/>
      <c r="BE13" s="203">
        <f t="shared" si="3"/>
        <v>0</v>
      </c>
      <c r="BF13" s="203">
        <f t="shared" si="3"/>
        <v>0</v>
      </c>
      <c r="BG13" s="203">
        <f t="shared" si="3"/>
        <v>0</v>
      </c>
      <c r="BH13" s="203">
        <f t="shared" si="3"/>
        <v>0.27241556660380595</v>
      </c>
      <c r="BI13" s="203">
        <f t="shared" si="4"/>
        <v>0.72758443339619405</v>
      </c>
      <c r="BJ13" s="203">
        <f t="shared" si="4"/>
        <v>1</v>
      </c>
    </row>
    <row r="14" spans="1:62" ht="15">
      <c r="A14" s="210" t="s">
        <v>210</v>
      </c>
      <c r="B14" s="205">
        <v>8</v>
      </c>
      <c r="C14" s="206">
        <v>0</v>
      </c>
      <c r="D14" s="206">
        <v>0</v>
      </c>
      <c r="E14" s="206">
        <v>9</v>
      </c>
      <c r="F14" s="206">
        <v>0</v>
      </c>
      <c r="G14" s="206">
        <v>0</v>
      </c>
      <c r="H14" s="206">
        <v>0</v>
      </c>
      <c r="I14" s="206">
        <v>0</v>
      </c>
      <c r="J14" s="207">
        <v>4756</v>
      </c>
      <c r="K14" s="207">
        <v>162280</v>
      </c>
      <c r="L14" s="207">
        <v>0</v>
      </c>
      <c r="M14" s="207">
        <v>0</v>
      </c>
      <c r="N14" s="207">
        <v>745317</v>
      </c>
      <c r="O14" s="207">
        <v>2887</v>
      </c>
      <c r="P14" s="207">
        <v>5</v>
      </c>
      <c r="Q14" s="207">
        <v>0</v>
      </c>
      <c r="R14" s="207">
        <v>0</v>
      </c>
      <c r="S14" s="207">
        <v>0</v>
      </c>
      <c r="T14" s="207">
        <v>0</v>
      </c>
      <c r="U14" s="207">
        <v>0</v>
      </c>
      <c r="V14" s="207">
        <v>0</v>
      </c>
      <c r="W14" s="207">
        <v>0</v>
      </c>
      <c r="X14" s="207">
        <v>0</v>
      </c>
      <c r="Y14" s="207">
        <v>11</v>
      </c>
      <c r="Z14" s="207">
        <v>0</v>
      </c>
      <c r="AA14" s="208">
        <f t="shared" si="5"/>
        <v>915265</v>
      </c>
      <c r="AB14" s="78">
        <v>45744</v>
      </c>
      <c r="AC14" s="78">
        <v>0</v>
      </c>
      <c r="AD14" s="78">
        <v>0</v>
      </c>
      <c r="AE14" s="78">
        <v>-11631</v>
      </c>
      <c r="AF14" s="78">
        <v>0</v>
      </c>
      <c r="AG14" s="78">
        <v>975</v>
      </c>
      <c r="AH14" s="78">
        <v>0</v>
      </c>
      <c r="AI14" s="78">
        <f t="shared" si="0"/>
        <v>975</v>
      </c>
      <c r="AJ14" s="78">
        <f t="shared" si="2"/>
        <v>35088</v>
      </c>
      <c r="AK14" s="78">
        <f t="shared" si="1"/>
        <v>950353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100">
        <v>950353</v>
      </c>
      <c r="AW14" s="209">
        <v>950353</v>
      </c>
      <c r="BA14" s="193">
        <v>915265</v>
      </c>
      <c r="BB14" s="193">
        <v>35088</v>
      </c>
      <c r="BC14" s="193">
        <v>950353</v>
      </c>
      <c r="BD14" s="193"/>
      <c r="BE14" s="203">
        <f t="shared" si="3"/>
        <v>1.3036935704514363</v>
      </c>
      <c r="BF14" s="203">
        <f t="shared" si="3"/>
        <v>0</v>
      </c>
      <c r="BG14" s="203">
        <f t="shared" si="3"/>
        <v>0</v>
      </c>
      <c r="BH14" s="203">
        <f t="shared" si="3"/>
        <v>-0.33148084815321477</v>
      </c>
      <c r="BI14" s="203">
        <f t="shared" si="4"/>
        <v>2.7787277701778385E-2</v>
      </c>
      <c r="BJ14" s="203">
        <f t="shared" si="4"/>
        <v>1</v>
      </c>
    </row>
    <row r="15" spans="1:62" ht="15">
      <c r="A15" s="204" t="s">
        <v>211</v>
      </c>
      <c r="B15" s="205">
        <v>9</v>
      </c>
      <c r="C15" s="206">
        <v>17901</v>
      </c>
      <c r="D15" s="206">
        <v>23543</v>
      </c>
      <c r="E15" s="206">
        <v>147472</v>
      </c>
      <c r="F15" s="206">
        <v>6891</v>
      </c>
      <c r="G15" s="206">
        <v>91582</v>
      </c>
      <c r="H15" s="206">
        <v>455</v>
      </c>
      <c r="I15" s="206">
        <v>15870</v>
      </c>
      <c r="J15" s="207">
        <v>6077</v>
      </c>
      <c r="K15" s="207">
        <v>5169186</v>
      </c>
      <c r="L15" s="207">
        <v>8680</v>
      </c>
      <c r="M15" s="207">
        <v>2576</v>
      </c>
      <c r="N15" s="207">
        <v>6333727</v>
      </c>
      <c r="O15" s="207">
        <v>262060</v>
      </c>
      <c r="P15" s="207">
        <v>866463</v>
      </c>
      <c r="Q15" s="207">
        <v>73271</v>
      </c>
      <c r="R15" s="207">
        <v>194903</v>
      </c>
      <c r="S15" s="207">
        <v>44117</v>
      </c>
      <c r="T15" s="207">
        <v>6346</v>
      </c>
      <c r="U15" s="207">
        <v>20264</v>
      </c>
      <c r="V15" s="207">
        <v>353</v>
      </c>
      <c r="W15" s="207">
        <v>614</v>
      </c>
      <c r="X15" s="207">
        <v>4756</v>
      </c>
      <c r="Y15" s="207">
        <v>862803</v>
      </c>
      <c r="Z15" s="207">
        <v>9666</v>
      </c>
      <c r="AA15" s="208">
        <f t="shared" si="5"/>
        <v>14169576</v>
      </c>
      <c r="AB15" s="78">
        <v>12759684</v>
      </c>
      <c r="AC15" s="78">
        <v>0</v>
      </c>
      <c r="AD15" s="78">
        <v>815780</v>
      </c>
      <c r="AE15" s="78">
        <v>58930</v>
      </c>
      <c r="AF15" s="78">
        <v>3225423</v>
      </c>
      <c r="AG15" s="78">
        <v>16669004</v>
      </c>
      <c r="AH15" s="78">
        <v>0</v>
      </c>
      <c r="AI15" s="78">
        <f t="shared" si="0"/>
        <v>19894427</v>
      </c>
      <c r="AJ15" s="78">
        <f t="shared" si="2"/>
        <v>33528821</v>
      </c>
      <c r="AK15" s="78">
        <f t="shared" si="1"/>
        <v>47698397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100">
        <v>47698397</v>
      </c>
      <c r="AW15" s="209">
        <v>47698397</v>
      </c>
      <c r="BA15" s="193">
        <v>14169576</v>
      </c>
      <c r="BB15" s="193">
        <v>33528821</v>
      </c>
      <c r="BC15" s="193">
        <v>47698397</v>
      </c>
      <c r="BD15" s="193"/>
      <c r="BE15" s="203">
        <f t="shared" si="3"/>
        <v>0.38055868412432398</v>
      </c>
      <c r="BF15" s="203">
        <f t="shared" si="3"/>
        <v>0</v>
      </c>
      <c r="BG15" s="203">
        <f t="shared" si="3"/>
        <v>2.4330709391779688E-2</v>
      </c>
      <c r="BH15" s="203">
        <f t="shared" si="3"/>
        <v>1.7575923710529517E-3</v>
      </c>
      <c r="BI15" s="203">
        <f t="shared" si="4"/>
        <v>0.59335301411284336</v>
      </c>
      <c r="BJ15" s="203">
        <f t="shared" si="4"/>
        <v>1</v>
      </c>
    </row>
    <row r="16" spans="1:62" ht="15">
      <c r="A16" s="212" t="s">
        <v>212</v>
      </c>
      <c r="B16" s="205">
        <v>10</v>
      </c>
      <c r="C16" s="206">
        <v>0</v>
      </c>
      <c r="D16" s="206">
        <v>2</v>
      </c>
      <c r="E16" s="206">
        <v>2</v>
      </c>
      <c r="F16" s="206">
        <v>347</v>
      </c>
      <c r="G16" s="206">
        <v>0</v>
      </c>
      <c r="H16" s="206">
        <v>988</v>
      </c>
      <c r="I16" s="206">
        <v>4669</v>
      </c>
      <c r="J16" s="207">
        <v>227</v>
      </c>
      <c r="K16" s="207">
        <v>237430</v>
      </c>
      <c r="L16" s="207">
        <v>0</v>
      </c>
      <c r="M16" s="207">
        <v>49</v>
      </c>
      <c r="N16" s="207">
        <v>0</v>
      </c>
      <c r="O16" s="207">
        <v>13909</v>
      </c>
      <c r="P16" s="207">
        <v>24</v>
      </c>
      <c r="Q16" s="207">
        <v>84</v>
      </c>
      <c r="R16" s="207">
        <v>1170294</v>
      </c>
      <c r="S16" s="207">
        <v>11889</v>
      </c>
      <c r="T16" s="207">
        <v>7262</v>
      </c>
      <c r="U16" s="207">
        <v>57</v>
      </c>
      <c r="V16" s="207">
        <v>23</v>
      </c>
      <c r="W16" s="207">
        <v>31</v>
      </c>
      <c r="X16" s="207">
        <v>530</v>
      </c>
      <c r="Y16" s="207">
        <v>64168</v>
      </c>
      <c r="Z16" s="207">
        <v>243</v>
      </c>
      <c r="AA16" s="208">
        <f t="shared" si="5"/>
        <v>1512228</v>
      </c>
      <c r="AB16" s="78">
        <v>1219111</v>
      </c>
      <c r="AC16" s="78">
        <v>0</v>
      </c>
      <c r="AD16" s="78">
        <v>0</v>
      </c>
      <c r="AE16" s="78">
        <v>35765</v>
      </c>
      <c r="AF16" s="78">
        <v>0</v>
      </c>
      <c r="AG16" s="78">
        <v>0</v>
      </c>
      <c r="AH16" s="78">
        <v>0</v>
      </c>
      <c r="AI16" s="78">
        <f t="shared" si="0"/>
        <v>0</v>
      </c>
      <c r="AJ16" s="78">
        <f t="shared" si="2"/>
        <v>1254876</v>
      </c>
      <c r="AK16" s="78">
        <f t="shared" si="1"/>
        <v>2767104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100">
        <v>2767104</v>
      </c>
      <c r="AW16" s="209">
        <v>2767104</v>
      </c>
      <c r="BA16" s="193">
        <v>1512228</v>
      </c>
      <c r="BB16" s="193">
        <v>1254876</v>
      </c>
      <c r="BC16" s="193">
        <v>2767104</v>
      </c>
      <c r="BD16" s="193"/>
      <c r="BE16" s="203">
        <f t="shared" si="3"/>
        <v>0.97149917601420377</v>
      </c>
      <c r="BF16" s="203">
        <f t="shared" si="3"/>
        <v>0</v>
      </c>
      <c r="BG16" s="203">
        <f t="shared" si="3"/>
        <v>0</v>
      </c>
      <c r="BH16" s="203">
        <f t="shared" si="3"/>
        <v>2.8500823985796207E-2</v>
      </c>
      <c r="BI16" s="203">
        <f t="shared" si="4"/>
        <v>0</v>
      </c>
      <c r="BJ16" s="203">
        <f t="shared" si="4"/>
        <v>1</v>
      </c>
    </row>
    <row r="17" spans="1:62" ht="15">
      <c r="A17" s="212" t="s">
        <v>7</v>
      </c>
      <c r="B17" s="205">
        <v>11</v>
      </c>
      <c r="C17" s="206">
        <v>0</v>
      </c>
      <c r="D17" s="207">
        <v>177</v>
      </c>
      <c r="E17" s="207">
        <v>182</v>
      </c>
      <c r="F17" s="207">
        <v>0</v>
      </c>
      <c r="G17" s="207">
        <v>796</v>
      </c>
      <c r="H17" s="207">
        <v>0</v>
      </c>
      <c r="I17" s="207"/>
      <c r="J17" s="207">
        <v>10</v>
      </c>
      <c r="K17" s="207">
        <v>21173</v>
      </c>
      <c r="L17" s="207">
        <v>10</v>
      </c>
      <c r="M17" s="207">
        <v>25817</v>
      </c>
      <c r="N17" s="207">
        <v>829</v>
      </c>
      <c r="O17" s="207">
        <v>3659</v>
      </c>
      <c r="P17" s="207">
        <v>471</v>
      </c>
      <c r="Q17" s="207">
        <v>59</v>
      </c>
      <c r="R17" s="207">
        <v>3792</v>
      </c>
      <c r="S17" s="207">
        <v>1540</v>
      </c>
      <c r="T17" s="207">
        <v>49</v>
      </c>
      <c r="U17" s="207">
        <v>129</v>
      </c>
      <c r="V17" s="207">
        <v>28</v>
      </c>
      <c r="W17" s="207">
        <v>48</v>
      </c>
      <c r="X17" s="207">
        <v>157</v>
      </c>
      <c r="Y17" s="207">
        <v>2658</v>
      </c>
      <c r="Z17" s="207">
        <v>244</v>
      </c>
      <c r="AA17" s="208">
        <f t="shared" si="5"/>
        <v>61828</v>
      </c>
      <c r="AB17" s="78">
        <v>140368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f t="shared" si="0"/>
        <v>0</v>
      </c>
      <c r="AJ17" s="78">
        <f t="shared" si="2"/>
        <v>140368</v>
      </c>
      <c r="AK17" s="78">
        <f t="shared" si="1"/>
        <v>202196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100">
        <v>202196</v>
      </c>
      <c r="AW17" s="209">
        <v>202196</v>
      </c>
      <c r="BA17" s="193">
        <v>61828</v>
      </c>
      <c r="BB17" s="193">
        <v>140368</v>
      </c>
      <c r="BC17" s="193">
        <v>202196</v>
      </c>
      <c r="BD17" s="193"/>
      <c r="BE17" s="203">
        <f t="shared" si="3"/>
        <v>1</v>
      </c>
      <c r="BF17" s="203">
        <f t="shared" si="3"/>
        <v>0</v>
      </c>
      <c r="BG17" s="203">
        <f t="shared" si="3"/>
        <v>0</v>
      </c>
      <c r="BH17" s="203">
        <f t="shared" si="3"/>
        <v>0</v>
      </c>
      <c r="BI17" s="203">
        <f t="shared" si="4"/>
        <v>0</v>
      </c>
      <c r="BJ17" s="203">
        <f t="shared" si="4"/>
        <v>1</v>
      </c>
    </row>
    <row r="18" spans="1:62" ht="15">
      <c r="A18" s="204" t="s">
        <v>213</v>
      </c>
      <c r="B18" s="205">
        <v>12</v>
      </c>
      <c r="C18" s="206">
        <v>0</v>
      </c>
      <c r="D18" s="207">
        <v>413</v>
      </c>
      <c r="E18" s="207">
        <v>0</v>
      </c>
      <c r="F18" s="207">
        <v>1329</v>
      </c>
      <c r="G18" s="207">
        <v>0</v>
      </c>
      <c r="H18" s="207">
        <v>213</v>
      </c>
      <c r="I18" s="207">
        <v>467847</v>
      </c>
      <c r="J18" s="207">
        <v>5577</v>
      </c>
      <c r="K18" s="207">
        <v>8084</v>
      </c>
      <c r="L18" s="207">
        <v>14192</v>
      </c>
      <c r="M18" s="207">
        <v>1962</v>
      </c>
      <c r="N18" s="207">
        <v>18751</v>
      </c>
      <c r="O18" s="207">
        <v>108118</v>
      </c>
      <c r="P18" s="207">
        <v>2019</v>
      </c>
      <c r="Q18" s="207">
        <v>1126</v>
      </c>
      <c r="R18" s="207">
        <v>175432</v>
      </c>
      <c r="S18" s="207">
        <v>181294</v>
      </c>
      <c r="T18" s="207">
        <v>40023</v>
      </c>
      <c r="U18" s="207">
        <v>83986</v>
      </c>
      <c r="V18" s="207">
        <v>1240</v>
      </c>
      <c r="W18" s="207">
        <v>294268</v>
      </c>
      <c r="X18" s="207">
        <v>12369</v>
      </c>
      <c r="Y18" s="207">
        <v>436718</v>
      </c>
      <c r="Z18" s="207">
        <v>3340</v>
      </c>
      <c r="AA18" s="208">
        <f t="shared" si="5"/>
        <v>1858301</v>
      </c>
      <c r="AB18" s="78">
        <v>0</v>
      </c>
      <c r="AC18" s="78">
        <v>0</v>
      </c>
      <c r="AD18" s="78">
        <v>15334219</v>
      </c>
      <c r="AE18" s="78">
        <v>0</v>
      </c>
      <c r="AF18" s="78">
        <v>0</v>
      </c>
      <c r="AG18" s="78">
        <v>0</v>
      </c>
      <c r="AH18" s="78">
        <v>0</v>
      </c>
      <c r="AI18" s="78">
        <f t="shared" si="0"/>
        <v>0</v>
      </c>
      <c r="AJ18" s="78">
        <f t="shared" si="2"/>
        <v>15334219</v>
      </c>
      <c r="AK18" s="78">
        <f t="shared" si="1"/>
        <v>17192520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100">
        <v>17192520</v>
      </c>
      <c r="AW18" s="209">
        <v>17192520</v>
      </c>
      <c r="BA18" s="193">
        <v>1858301</v>
      </c>
      <c r="BB18" s="193">
        <v>15334219</v>
      </c>
      <c r="BC18" s="193">
        <v>17192520</v>
      </c>
      <c r="BD18" s="193"/>
      <c r="BE18" s="203">
        <f t="shared" si="3"/>
        <v>0</v>
      </c>
      <c r="BF18" s="203">
        <f t="shared" si="3"/>
        <v>0</v>
      </c>
      <c r="BG18" s="203">
        <f t="shared" si="3"/>
        <v>1</v>
      </c>
      <c r="BH18" s="203">
        <f t="shared" si="3"/>
        <v>0</v>
      </c>
      <c r="BI18" s="203">
        <f t="shared" si="4"/>
        <v>0</v>
      </c>
      <c r="BJ18" s="203">
        <f t="shared" si="4"/>
        <v>1</v>
      </c>
    </row>
    <row r="19" spans="1:62" ht="15">
      <c r="A19" s="204" t="s">
        <v>214</v>
      </c>
      <c r="B19" s="205">
        <v>13</v>
      </c>
      <c r="C19" s="207">
        <v>704629</v>
      </c>
      <c r="D19" s="207">
        <v>314350</v>
      </c>
      <c r="E19" s="207">
        <v>36634</v>
      </c>
      <c r="F19" s="207">
        <v>7428</v>
      </c>
      <c r="G19" s="207">
        <v>333547</v>
      </c>
      <c r="H19" s="207">
        <v>145</v>
      </c>
      <c r="I19" s="207">
        <v>105672</v>
      </c>
      <c r="J19" s="207">
        <v>12544</v>
      </c>
      <c r="K19" s="207">
        <v>3276099</v>
      </c>
      <c r="L19" s="207">
        <v>12313</v>
      </c>
      <c r="M19" s="207">
        <v>5650</v>
      </c>
      <c r="N19" s="207">
        <v>1537453</v>
      </c>
      <c r="O19" s="207">
        <v>140163</v>
      </c>
      <c r="P19" s="207">
        <v>275128</v>
      </c>
      <c r="Q19" s="207">
        <v>6480</v>
      </c>
      <c r="R19" s="207">
        <v>138152</v>
      </c>
      <c r="S19" s="207">
        <v>19995</v>
      </c>
      <c r="T19" s="207">
        <v>3489</v>
      </c>
      <c r="U19" s="207">
        <v>9756</v>
      </c>
      <c r="V19" s="207">
        <v>194</v>
      </c>
      <c r="W19" s="207">
        <v>159</v>
      </c>
      <c r="X19" s="207">
        <v>5074</v>
      </c>
      <c r="Y19" s="207">
        <v>339426</v>
      </c>
      <c r="Z19" s="207">
        <v>4391</v>
      </c>
      <c r="AA19" s="208">
        <f t="shared" si="5"/>
        <v>7288871</v>
      </c>
      <c r="AB19" s="78">
        <v>6933127</v>
      </c>
      <c r="AC19" s="78">
        <v>0</v>
      </c>
      <c r="AD19" s="78">
        <v>1011025</v>
      </c>
      <c r="AE19" s="78">
        <v>0</v>
      </c>
      <c r="AF19" s="78">
        <v>1667933</v>
      </c>
      <c r="AG19" s="78">
        <v>1512643</v>
      </c>
      <c r="AH19" s="78">
        <v>0</v>
      </c>
      <c r="AI19" s="78">
        <f>SUM(AF19:AG19)</f>
        <v>3180576</v>
      </c>
      <c r="AJ19" s="78">
        <f t="shared" si="2"/>
        <v>11124728</v>
      </c>
      <c r="AK19" s="78">
        <f t="shared" si="1"/>
        <v>18413599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100">
        <v>18413599</v>
      </c>
      <c r="AW19" s="209">
        <v>18413599</v>
      </c>
      <c r="BA19" s="193">
        <v>7288871</v>
      </c>
      <c r="BB19" s="193">
        <v>11124728</v>
      </c>
      <c r="BC19" s="193">
        <v>18413599</v>
      </c>
      <c r="BD19" s="193"/>
      <c r="BE19" s="203">
        <f t="shared" si="3"/>
        <v>0.62321766428806169</v>
      </c>
      <c r="BF19" s="203">
        <f t="shared" si="3"/>
        <v>0</v>
      </c>
      <c r="BG19" s="203">
        <f t="shared" si="3"/>
        <v>9.0880873671697865E-2</v>
      </c>
      <c r="BH19" s="203">
        <f t="shared" si="3"/>
        <v>0</v>
      </c>
      <c r="BI19" s="203">
        <f t="shared" si="4"/>
        <v>0.28590146204024042</v>
      </c>
      <c r="BJ19" s="203">
        <f t="shared" si="4"/>
        <v>1</v>
      </c>
    </row>
    <row r="20" spans="1:62" ht="15">
      <c r="A20" s="210" t="s">
        <v>11</v>
      </c>
      <c r="B20" s="205">
        <v>14</v>
      </c>
      <c r="C20" s="207">
        <v>5080</v>
      </c>
      <c r="D20" s="207">
        <v>2237</v>
      </c>
      <c r="E20" s="207">
        <v>941</v>
      </c>
      <c r="F20" s="207">
        <v>4632</v>
      </c>
      <c r="G20" s="207">
        <v>40875</v>
      </c>
      <c r="H20" s="207">
        <v>11</v>
      </c>
      <c r="I20" s="207">
        <v>11430</v>
      </c>
      <c r="J20" s="207">
        <v>10788</v>
      </c>
      <c r="K20" s="207">
        <v>124686</v>
      </c>
      <c r="L20" s="207">
        <v>511</v>
      </c>
      <c r="M20" s="207">
        <v>336</v>
      </c>
      <c r="N20" s="207">
        <v>13392</v>
      </c>
      <c r="O20" s="207">
        <v>83034</v>
      </c>
      <c r="P20" s="207">
        <v>304</v>
      </c>
      <c r="Q20" s="207">
        <v>90</v>
      </c>
      <c r="R20" s="207">
        <v>291949</v>
      </c>
      <c r="S20" s="207">
        <v>10446</v>
      </c>
      <c r="T20" s="207">
        <v>7393</v>
      </c>
      <c r="U20" s="207">
        <v>23759</v>
      </c>
      <c r="V20" s="207">
        <v>188</v>
      </c>
      <c r="W20" s="207">
        <v>352</v>
      </c>
      <c r="X20" s="207">
        <v>4048</v>
      </c>
      <c r="Y20" s="207">
        <v>358012</v>
      </c>
      <c r="Z20" s="207">
        <v>2607</v>
      </c>
      <c r="AA20" s="208">
        <f t="shared" si="5"/>
        <v>997101</v>
      </c>
      <c r="AB20" s="78">
        <v>2672844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39828</v>
      </c>
      <c r="AI20" s="78">
        <f t="shared" si="0"/>
        <v>0</v>
      </c>
      <c r="AJ20" s="78">
        <f t="shared" si="2"/>
        <v>2712672</v>
      </c>
      <c r="AK20" s="78">
        <f t="shared" si="1"/>
        <v>3709773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100">
        <v>3709773</v>
      </c>
      <c r="AW20" s="209">
        <v>3709773</v>
      </c>
      <c r="BA20" s="193">
        <v>997101</v>
      </c>
      <c r="BB20" s="193">
        <v>2712672</v>
      </c>
      <c r="BC20" s="193">
        <v>3709773</v>
      </c>
      <c r="BD20" s="193"/>
      <c r="BE20" s="203">
        <f t="shared" si="3"/>
        <v>0.98531779735994618</v>
      </c>
      <c r="BF20" s="203">
        <f t="shared" si="3"/>
        <v>0</v>
      </c>
      <c r="BG20" s="203">
        <f t="shared" si="3"/>
        <v>0</v>
      </c>
      <c r="BH20" s="203">
        <f t="shared" si="3"/>
        <v>0</v>
      </c>
      <c r="BI20" s="203">
        <f t="shared" si="4"/>
        <v>0</v>
      </c>
      <c r="BJ20" s="203">
        <f t="shared" si="4"/>
        <v>1</v>
      </c>
    </row>
    <row r="21" spans="1:62" ht="15">
      <c r="A21" s="210" t="s">
        <v>184</v>
      </c>
      <c r="B21" s="205">
        <v>15</v>
      </c>
      <c r="C21" s="207">
        <v>65</v>
      </c>
      <c r="D21" s="207">
        <v>193</v>
      </c>
      <c r="E21" s="207">
        <v>14</v>
      </c>
      <c r="F21" s="207">
        <v>552</v>
      </c>
      <c r="G21" s="207">
        <v>775</v>
      </c>
      <c r="H21" s="207">
        <v>10</v>
      </c>
      <c r="I21" s="207">
        <v>2421</v>
      </c>
      <c r="J21" s="207">
        <v>464</v>
      </c>
      <c r="K21" s="207">
        <v>52405</v>
      </c>
      <c r="L21" s="207">
        <v>440</v>
      </c>
      <c r="M21" s="207">
        <v>712</v>
      </c>
      <c r="N21" s="207">
        <v>3713</v>
      </c>
      <c r="O21" s="207">
        <v>13937</v>
      </c>
      <c r="P21" s="207">
        <v>119</v>
      </c>
      <c r="Q21" s="207">
        <v>17</v>
      </c>
      <c r="R21" s="207">
        <v>13728</v>
      </c>
      <c r="S21" s="207">
        <v>8334</v>
      </c>
      <c r="T21" s="207">
        <v>4492</v>
      </c>
      <c r="U21" s="207">
        <v>5079</v>
      </c>
      <c r="V21" s="207">
        <v>132</v>
      </c>
      <c r="W21" s="207">
        <v>465</v>
      </c>
      <c r="X21" s="207">
        <v>1740</v>
      </c>
      <c r="Y21" s="207">
        <v>93292</v>
      </c>
      <c r="Z21" s="207">
        <v>141</v>
      </c>
      <c r="AA21" s="208">
        <f t="shared" si="5"/>
        <v>203240</v>
      </c>
      <c r="AB21" s="78">
        <v>104830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43631</v>
      </c>
      <c r="AI21" s="78">
        <f t="shared" si="0"/>
        <v>0</v>
      </c>
      <c r="AJ21" s="78">
        <f t="shared" si="2"/>
        <v>148461</v>
      </c>
      <c r="AK21" s="78">
        <f t="shared" si="1"/>
        <v>351701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100">
        <v>351701</v>
      </c>
      <c r="AW21" s="209">
        <v>351701</v>
      </c>
      <c r="BA21" s="193">
        <v>203240</v>
      </c>
      <c r="BB21" s="193">
        <v>148461</v>
      </c>
      <c r="BC21" s="193">
        <v>351701</v>
      </c>
      <c r="BD21" s="193"/>
      <c r="BE21" s="203">
        <f t="shared" si="3"/>
        <v>0.70611136931584728</v>
      </c>
      <c r="BF21" s="203">
        <f t="shared" si="3"/>
        <v>0</v>
      </c>
      <c r="BG21" s="203">
        <f t="shared" si="3"/>
        <v>0</v>
      </c>
      <c r="BH21" s="203">
        <f t="shared" si="3"/>
        <v>0</v>
      </c>
      <c r="BI21" s="203">
        <f t="shared" si="4"/>
        <v>0</v>
      </c>
      <c r="BJ21" s="203">
        <f t="shared" si="4"/>
        <v>1</v>
      </c>
    </row>
    <row r="22" spans="1:62" ht="15">
      <c r="A22" s="210" t="s">
        <v>215</v>
      </c>
      <c r="B22" s="205">
        <v>16</v>
      </c>
      <c r="C22" s="207">
        <v>127264</v>
      </c>
      <c r="D22" s="207">
        <v>91375</v>
      </c>
      <c r="E22" s="207">
        <v>19615</v>
      </c>
      <c r="F22" s="207">
        <v>1854</v>
      </c>
      <c r="G22" s="207">
        <v>53870</v>
      </c>
      <c r="H22" s="207">
        <v>2789</v>
      </c>
      <c r="I22" s="207">
        <v>314393</v>
      </c>
      <c r="J22" s="207">
        <v>20551</v>
      </c>
      <c r="K22" s="207">
        <v>1325173</v>
      </c>
      <c r="L22" s="207">
        <v>10318</v>
      </c>
      <c r="M22" s="207">
        <v>3513</v>
      </c>
      <c r="N22" s="207">
        <v>637923</v>
      </c>
      <c r="O22" s="207">
        <v>225470</v>
      </c>
      <c r="P22" s="207">
        <v>80557</v>
      </c>
      <c r="Q22" s="207">
        <v>3111</v>
      </c>
      <c r="R22" s="207">
        <v>588535</v>
      </c>
      <c r="S22" s="207">
        <v>97487</v>
      </c>
      <c r="T22" s="207">
        <v>9406</v>
      </c>
      <c r="U22" s="207">
        <v>29450</v>
      </c>
      <c r="V22" s="207">
        <v>1701</v>
      </c>
      <c r="W22" s="207">
        <v>8837</v>
      </c>
      <c r="X22" s="207">
        <v>9409</v>
      </c>
      <c r="Y22" s="207">
        <v>805447</v>
      </c>
      <c r="Z22" s="207">
        <v>6087</v>
      </c>
      <c r="AA22" s="208">
        <f t="shared" si="5"/>
        <v>4474135</v>
      </c>
      <c r="AB22" s="78">
        <v>3930379</v>
      </c>
      <c r="AC22" s="78">
        <v>0</v>
      </c>
      <c r="AD22" s="78">
        <v>222904</v>
      </c>
      <c r="AE22" s="78">
        <v>0</v>
      </c>
      <c r="AF22" s="78">
        <v>392904</v>
      </c>
      <c r="AG22" s="78">
        <v>364585</v>
      </c>
      <c r="AH22" s="78">
        <v>1175082</v>
      </c>
      <c r="AI22" s="78">
        <f t="shared" si="0"/>
        <v>757489</v>
      </c>
      <c r="AJ22" s="78">
        <f t="shared" si="2"/>
        <v>6085854</v>
      </c>
      <c r="AK22" s="78">
        <f t="shared" si="1"/>
        <v>10559989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100">
        <v>10559989</v>
      </c>
      <c r="AW22" s="209">
        <v>10559989</v>
      </c>
      <c r="BA22" s="193">
        <v>4474135</v>
      </c>
      <c r="BB22" s="193">
        <v>6085854</v>
      </c>
      <c r="BC22" s="193">
        <v>10559989</v>
      </c>
      <c r="BD22" s="193"/>
      <c r="BE22" s="203">
        <f t="shared" si="3"/>
        <v>0.64582209826262671</v>
      </c>
      <c r="BF22" s="203">
        <f t="shared" si="3"/>
        <v>0</v>
      </c>
      <c r="BG22" s="203">
        <f t="shared" si="3"/>
        <v>3.6626576976706966E-2</v>
      </c>
      <c r="BH22" s="203">
        <f t="shared" si="3"/>
        <v>0</v>
      </c>
      <c r="BI22" s="203">
        <f t="shared" si="4"/>
        <v>0.1244671659885367</v>
      </c>
      <c r="BJ22" s="203">
        <f t="shared" si="4"/>
        <v>1</v>
      </c>
    </row>
    <row r="23" spans="1:62" ht="15">
      <c r="A23" s="212" t="s">
        <v>14</v>
      </c>
      <c r="B23" s="205">
        <v>17</v>
      </c>
      <c r="C23" s="207">
        <v>269</v>
      </c>
      <c r="D23" s="207">
        <v>213</v>
      </c>
      <c r="E23" s="207">
        <v>60</v>
      </c>
      <c r="F23" s="207">
        <v>640</v>
      </c>
      <c r="G23" s="207">
        <v>3543</v>
      </c>
      <c r="H23" s="207">
        <v>59</v>
      </c>
      <c r="I23" s="207">
        <v>10884</v>
      </c>
      <c r="J23" s="207">
        <v>299</v>
      </c>
      <c r="K23" s="207">
        <v>198790</v>
      </c>
      <c r="L23" s="207">
        <v>6534</v>
      </c>
      <c r="M23" s="207">
        <v>715</v>
      </c>
      <c r="N23" s="207">
        <v>9140</v>
      </c>
      <c r="O23" s="207">
        <v>129042</v>
      </c>
      <c r="P23" s="207">
        <v>793</v>
      </c>
      <c r="Q23" s="207">
        <v>254</v>
      </c>
      <c r="R23" s="207">
        <v>55106</v>
      </c>
      <c r="S23" s="207">
        <v>188478</v>
      </c>
      <c r="T23" s="207">
        <v>6120</v>
      </c>
      <c r="U23" s="207">
        <v>17214</v>
      </c>
      <c r="V23" s="207">
        <v>680</v>
      </c>
      <c r="W23" s="207">
        <v>1898</v>
      </c>
      <c r="X23" s="207">
        <v>6080</v>
      </c>
      <c r="Y23" s="207">
        <v>653399</v>
      </c>
      <c r="Z23" s="207">
        <v>833</v>
      </c>
      <c r="AA23" s="208">
        <f t="shared" si="5"/>
        <v>1291043</v>
      </c>
      <c r="AB23" s="78">
        <v>686000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144576</v>
      </c>
      <c r="AI23" s="78">
        <f t="shared" si="0"/>
        <v>0</v>
      </c>
      <c r="AJ23" s="78">
        <f t="shared" si="2"/>
        <v>830576</v>
      </c>
      <c r="AK23" s="78">
        <f t="shared" si="1"/>
        <v>2121619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100">
        <v>2121619</v>
      </c>
      <c r="AW23" s="209">
        <v>2121619</v>
      </c>
      <c r="BA23" s="193">
        <v>1291043</v>
      </c>
      <c r="BB23" s="193">
        <v>830576</v>
      </c>
      <c r="BC23" s="193">
        <v>2121619</v>
      </c>
      <c r="BD23" s="193"/>
      <c r="BE23" s="203">
        <f t="shared" si="3"/>
        <v>0.8259328466028395</v>
      </c>
      <c r="BF23" s="203">
        <f t="shared" si="3"/>
        <v>0</v>
      </c>
      <c r="BG23" s="203">
        <f t="shared" si="3"/>
        <v>0</v>
      </c>
      <c r="BH23" s="203">
        <f t="shared" si="3"/>
        <v>0</v>
      </c>
      <c r="BI23" s="203">
        <f t="shared" si="4"/>
        <v>0</v>
      </c>
      <c r="BJ23" s="203">
        <f t="shared" si="4"/>
        <v>1</v>
      </c>
    </row>
    <row r="24" spans="1:62" ht="15">
      <c r="A24" s="204" t="s">
        <v>15</v>
      </c>
      <c r="B24" s="205">
        <v>18</v>
      </c>
      <c r="C24" s="207">
        <v>15188</v>
      </c>
      <c r="D24" s="207">
        <v>21051</v>
      </c>
      <c r="E24" s="207">
        <v>799</v>
      </c>
      <c r="F24" s="207">
        <v>4027</v>
      </c>
      <c r="G24" s="207">
        <v>131830</v>
      </c>
      <c r="H24" s="207">
        <v>18914</v>
      </c>
      <c r="I24" s="207">
        <v>1469</v>
      </c>
      <c r="J24" s="207">
        <v>7551</v>
      </c>
      <c r="K24" s="207">
        <v>979840</v>
      </c>
      <c r="L24" s="207">
        <v>22417</v>
      </c>
      <c r="M24" s="207">
        <v>3822</v>
      </c>
      <c r="N24" s="207">
        <v>113524</v>
      </c>
      <c r="O24" s="207">
        <v>29242</v>
      </c>
      <c r="P24" s="207">
        <v>748</v>
      </c>
      <c r="Q24" s="207">
        <v>239</v>
      </c>
      <c r="R24" s="207">
        <v>186264</v>
      </c>
      <c r="S24" s="207">
        <v>13669</v>
      </c>
      <c r="T24" s="207">
        <v>306999</v>
      </c>
      <c r="U24" s="207">
        <v>116119</v>
      </c>
      <c r="V24" s="207">
        <v>16217</v>
      </c>
      <c r="W24" s="207">
        <v>5072</v>
      </c>
      <c r="X24" s="207">
        <v>19815</v>
      </c>
      <c r="Y24" s="207">
        <v>155173</v>
      </c>
      <c r="Z24" s="207">
        <v>1261</v>
      </c>
      <c r="AA24" s="208">
        <f t="shared" si="5"/>
        <v>2171250</v>
      </c>
      <c r="AB24" s="78">
        <v>1272248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24374</v>
      </c>
      <c r="AI24" s="78">
        <f t="shared" si="0"/>
        <v>0</v>
      </c>
      <c r="AJ24" s="78">
        <f t="shared" si="2"/>
        <v>1296622</v>
      </c>
      <c r="AK24" s="78">
        <f t="shared" si="1"/>
        <v>3467872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100">
        <v>3467872</v>
      </c>
      <c r="AW24" s="209">
        <v>3467872</v>
      </c>
      <c r="BA24" s="193">
        <v>2171250</v>
      </c>
      <c r="BB24" s="193">
        <v>1296622</v>
      </c>
      <c r="BC24" s="193">
        <v>3467872</v>
      </c>
      <c r="BD24" s="193"/>
      <c r="BE24" s="203">
        <f t="shared" si="3"/>
        <v>0.98120192315108024</v>
      </c>
      <c r="BF24" s="203">
        <f t="shared" si="3"/>
        <v>0</v>
      </c>
      <c r="BG24" s="203">
        <f t="shared" si="3"/>
        <v>0</v>
      </c>
      <c r="BH24" s="203">
        <f t="shared" si="3"/>
        <v>0</v>
      </c>
      <c r="BI24" s="203">
        <f t="shared" si="4"/>
        <v>0</v>
      </c>
      <c r="BJ24" s="203">
        <f t="shared" si="4"/>
        <v>1</v>
      </c>
    </row>
    <row r="25" spans="1:62" ht="15">
      <c r="A25" s="204" t="s">
        <v>216</v>
      </c>
      <c r="B25" s="205">
        <v>19</v>
      </c>
      <c r="C25" s="207">
        <v>0</v>
      </c>
      <c r="D25" s="207">
        <v>11817</v>
      </c>
      <c r="E25" s="207">
        <v>0</v>
      </c>
      <c r="F25" s="207">
        <v>0</v>
      </c>
      <c r="G25" s="207">
        <v>126077</v>
      </c>
      <c r="H25" s="207">
        <v>22275</v>
      </c>
      <c r="I25" s="207">
        <v>0</v>
      </c>
      <c r="J25" s="207">
        <v>0</v>
      </c>
      <c r="K25" s="207">
        <v>973809</v>
      </c>
      <c r="L25" s="207">
        <v>1498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07">
        <v>0</v>
      </c>
      <c r="V25" s="207">
        <v>0</v>
      </c>
      <c r="W25" s="207">
        <v>0</v>
      </c>
      <c r="X25" s="207">
        <v>0</v>
      </c>
      <c r="Y25" s="207">
        <v>0</v>
      </c>
      <c r="Z25" s="207">
        <v>0</v>
      </c>
      <c r="AA25" s="208">
        <f t="shared" si="5"/>
        <v>1135476</v>
      </c>
      <c r="AB25" s="78">
        <v>283326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3166</v>
      </c>
      <c r="AI25" s="78">
        <f t="shared" si="0"/>
        <v>0</v>
      </c>
      <c r="AJ25" s="78">
        <f t="shared" si="2"/>
        <v>286492</v>
      </c>
      <c r="AK25" s="78">
        <f t="shared" si="1"/>
        <v>1421968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100">
        <v>1421968</v>
      </c>
      <c r="AW25" s="209">
        <v>1421968</v>
      </c>
      <c r="BA25" s="193">
        <v>1135476</v>
      </c>
      <c r="BB25" s="193">
        <v>286492</v>
      </c>
      <c r="BC25" s="193">
        <v>1421968</v>
      </c>
      <c r="BD25" s="193"/>
      <c r="BE25" s="203">
        <f t="shared" si="3"/>
        <v>0.98894908060259967</v>
      </c>
      <c r="BF25" s="203">
        <f t="shared" si="3"/>
        <v>0</v>
      </c>
      <c r="BG25" s="203">
        <f t="shared" si="3"/>
        <v>0</v>
      </c>
      <c r="BH25" s="203">
        <f t="shared" si="3"/>
        <v>0</v>
      </c>
      <c r="BI25" s="203">
        <f t="shared" si="4"/>
        <v>0</v>
      </c>
      <c r="BJ25" s="203">
        <f t="shared" si="4"/>
        <v>1</v>
      </c>
    </row>
    <row r="26" spans="1:62" ht="15">
      <c r="A26" s="204" t="s">
        <v>217</v>
      </c>
      <c r="B26" s="205">
        <v>20</v>
      </c>
      <c r="C26" s="207">
        <v>0</v>
      </c>
      <c r="D26" s="207">
        <v>237</v>
      </c>
      <c r="E26" s="207">
        <v>0</v>
      </c>
      <c r="F26" s="207">
        <v>0</v>
      </c>
      <c r="G26" s="207">
        <v>776</v>
      </c>
      <c r="H26" s="207">
        <v>2632</v>
      </c>
      <c r="I26" s="207">
        <v>21117</v>
      </c>
      <c r="J26" s="207">
        <v>1470</v>
      </c>
      <c r="K26" s="207">
        <v>13378</v>
      </c>
      <c r="L26" s="207">
        <v>3166</v>
      </c>
      <c r="M26" s="207">
        <v>324</v>
      </c>
      <c r="N26" s="207">
        <v>8885</v>
      </c>
      <c r="O26" s="207">
        <v>2514</v>
      </c>
      <c r="P26" s="207">
        <v>333</v>
      </c>
      <c r="Q26" s="207">
        <v>111</v>
      </c>
      <c r="R26" s="207">
        <v>22524</v>
      </c>
      <c r="S26" s="207">
        <v>6111</v>
      </c>
      <c r="T26" s="207">
        <v>10344</v>
      </c>
      <c r="U26" s="207">
        <v>25927</v>
      </c>
      <c r="V26" s="207">
        <v>3156</v>
      </c>
      <c r="W26" s="207">
        <v>172</v>
      </c>
      <c r="X26" s="207">
        <v>2673</v>
      </c>
      <c r="Y26" s="207">
        <v>16260</v>
      </c>
      <c r="Z26" s="207">
        <v>588</v>
      </c>
      <c r="AA26" s="208">
        <f t="shared" si="5"/>
        <v>142698</v>
      </c>
      <c r="AB26" s="78">
        <v>54851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4119</v>
      </c>
      <c r="AI26" s="78">
        <f t="shared" si="0"/>
        <v>0</v>
      </c>
      <c r="AJ26" s="78">
        <f t="shared" si="2"/>
        <v>58970</v>
      </c>
      <c r="AK26" s="78">
        <f t="shared" si="1"/>
        <v>201668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100">
        <v>201668</v>
      </c>
      <c r="AW26" s="209">
        <v>201668</v>
      </c>
      <c r="BA26" s="193">
        <v>142698</v>
      </c>
      <c r="BB26" s="193">
        <v>58970</v>
      </c>
      <c r="BC26" s="193">
        <v>201668</v>
      </c>
      <c r="BD26" s="193"/>
      <c r="BE26" s="203">
        <f t="shared" si="3"/>
        <v>0.93015092419874512</v>
      </c>
      <c r="BF26" s="203">
        <f t="shared" si="3"/>
        <v>0</v>
      </c>
      <c r="BG26" s="203">
        <f t="shared" si="3"/>
        <v>0</v>
      </c>
      <c r="BH26" s="203">
        <f t="shared" si="3"/>
        <v>0</v>
      </c>
      <c r="BI26" s="203">
        <f t="shared" si="4"/>
        <v>0</v>
      </c>
      <c r="BJ26" s="203">
        <f t="shared" si="4"/>
        <v>1</v>
      </c>
    </row>
    <row r="27" spans="1:62" ht="15">
      <c r="A27" s="210" t="s">
        <v>218</v>
      </c>
      <c r="B27" s="205">
        <v>21</v>
      </c>
      <c r="C27" s="207">
        <v>0</v>
      </c>
      <c r="D27" s="207">
        <v>653</v>
      </c>
      <c r="E27" s="207">
        <v>664</v>
      </c>
      <c r="F27" s="207">
        <v>160</v>
      </c>
      <c r="G27" s="207">
        <v>996</v>
      </c>
      <c r="H27" s="207">
        <v>133</v>
      </c>
      <c r="I27" s="207">
        <v>48036</v>
      </c>
      <c r="J27" s="207">
        <v>9076</v>
      </c>
      <c r="K27" s="207">
        <v>282221</v>
      </c>
      <c r="L27" s="207">
        <v>1826</v>
      </c>
      <c r="M27" s="207">
        <v>1041</v>
      </c>
      <c r="N27" s="207">
        <v>10507</v>
      </c>
      <c r="O27" s="207">
        <v>404149</v>
      </c>
      <c r="P27" s="207">
        <v>859</v>
      </c>
      <c r="Q27" s="207">
        <v>45</v>
      </c>
      <c r="R27" s="207">
        <v>61757</v>
      </c>
      <c r="S27" s="207">
        <v>13171</v>
      </c>
      <c r="T27" s="207">
        <v>5279</v>
      </c>
      <c r="U27" s="207">
        <v>12868</v>
      </c>
      <c r="V27" s="207">
        <v>300</v>
      </c>
      <c r="W27" s="207">
        <v>2384</v>
      </c>
      <c r="X27" s="207">
        <v>3392</v>
      </c>
      <c r="Y27" s="207">
        <v>19987</v>
      </c>
      <c r="Z27" s="207">
        <v>5745</v>
      </c>
      <c r="AA27" s="208">
        <f t="shared" si="5"/>
        <v>885249</v>
      </c>
      <c r="AB27" s="78">
        <v>1821725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f t="shared" si="0"/>
        <v>0</v>
      </c>
      <c r="AJ27" s="78">
        <f t="shared" si="2"/>
        <v>1821725</v>
      </c>
      <c r="AK27" s="78">
        <f t="shared" si="1"/>
        <v>2706974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100">
        <v>2706974</v>
      </c>
      <c r="AW27" s="209">
        <v>2706974</v>
      </c>
      <c r="BA27" s="193">
        <v>885249</v>
      </c>
      <c r="BB27" s="193">
        <v>1821725</v>
      </c>
      <c r="BC27" s="193">
        <v>2706974</v>
      </c>
      <c r="BD27" s="193"/>
      <c r="BE27" s="203">
        <f t="shared" si="3"/>
        <v>1</v>
      </c>
      <c r="BF27" s="203">
        <f t="shared" si="3"/>
        <v>0</v>
      </c>
      <c r="BG27" s="203">
        <f t="shared" si="3"/>
        <v>0</v>
      </c>
      <c r="BH27" s="203">
        <f t="shared" si="3"/>
        <v>0</v>
      </c>
      <c r="BI27" s="203">
        <f t="shared" si="4"/>
        <v>0</v>
      </c>
      <c r="BJ27" s="203">
        <f t="shared" si="4"/>
        <v>1</v>
      </c>
    </row>
    <row r="28" spans="1:62" ht="15">
      <c r="A28" s="210" t="s">
        <v>18</v>
      </c>
      <c r="B28" s="205">
        <v>22</v>
      </c>
      <c r="C28" s="207">
        <v>3593</v>
      </c>
      <c r="D28" s="207">
        <v>229</v>
      </c>
      <c r="E28" s="207">
        <v>412</v>
      </c>
      <c r="F28" s="207">
        <v>8958</v>
      </c>
      <c r="G28" s="207">
        <v>7331</v>
      </c>
      <c r="H28" s="207">
        <v>2486</v>
      </c>
      <c r="I28" s="207">
        <v>7681</v>
      </c>
      <c r="J28" s="207">
        <v>1649</v>
      </c>
      <c r="K28" s="207">
        <v>45960</v>
      </c>
      <c r="L28" s="207">
        <v>13123</v>
      </c>
      <c r="M28" s="207">
        <v>6134</v>
      </c>
      <c r="N28" s="207">
        <v>15803</v>
      </c>
      <c r="O28" s="207">
        <v>4379</v>
      </c>
      <c r="P28" s="207">
        <v>272</v>
      </c>
      <c r="Q28" s="207">
        <v>271</v>
      </c>
      <c r="R28" s="207">
        <v>88545</v>
      </c>
      <c r="S28" s="207">
        <v>12340</v>
      </c>
      <c r="T28" s="207">
        <v>13761</v>
      </c>
      <c r="U28" s="207">
        <v>26768</v>
      </c>
      <c r="V28" s="207">
        <v>6712</v>
      </c>
      <c r="W28" s="207">
        <v>577</v>
      </c>
      <c r="X28" s="207">
        <v>3058</v>
      </c>
      <c r="Y28" s="207">
        <v>11280</v>
      </c>
      <c r="Z28" s="207">
        <v>2734</v>
      </c>
      <c r="AA28" s="208">
        <f t="shared" si="5"/>
        <v>284056</v>
      </c>
      <c r="AB28" s="78">
        <v>32971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78312</v>
      </c>
      <c r="AI28" s="78">
        <f t="shared" si="0"/>
        <v>0</v>
      </c>
      <c r="AJ28" s="78">
        <f t="shared" si="2"/>
        <v>111283</v>
      </c>
      <c r="AK28" s="78">
        <f t="shared" si="1"/>
        <v>395339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100">
        <v>395339</v>
      </c>
      <c r="AW28" s="209">
        <v>395339</v>
      </c>
      <c r="BA28" s="193">
        <v>284056</v>
      </c>
      <c r="BB28" s="193">
        <v>111283</v>
      </c>
      <c r="BC28" s="193">
        <v>395339</v>
      </c>
      <c r="BD28" s="193"/>
      <c r="BE28" s="203">
        <f t="shared" si="3"/>
        <v>0.29628065382852725</v>
      </c>
      <c r="BF28" s="203">
        <f t="shared" si="3"/>
        <v>0</v>
      </c>
      <c r="BG28" s="203">
        <f t="shared" si="3"/>
        <v>0</v>
      </c>
      <c r="BH28" s="203">
        <f t="shared" si="3"/>
        <v>0</v>
      </c>
      <c r="BI28" s="203">
        <f t="shared" si="4"/>
        <v>0</v>
      </c>
      <c r="BJ28" s="203">
        <f t="shared" si="4"/>
        <v>1</v>
      </c>
    </row>
    <row r="29" spans="1:62" ht="15">
      <c r="A29" s="210" t="s">
        <v>19</v>
      </c>
      <c r="B29" s="205">
        <v>23</v>
      </c>
      <c r="C29" s="207">
        <v>63</v>
      </c>
      <c r="D29" s="207">
        <v>20</v>
      </c>
      <c r="E29" s="207">
        <v>84</v>
      </c>
      <c r="F29" s="207">
        <v>0</v>
      </c>
      <c r="G29" s="207">
        <v>1291</v>
      </c>
      <c r="H29" s="207">
        <v>166</v>
      </c>
      <c r="I29" s="207">
        <v>1441</v>
      </c>
      <c r="J29" s="207">
        <v>154</v>
      </c>
      <c r="K29" s="207">
        <v>36847</v>
      </c>
      <c r="L29" s="207">
        <v>3050</v>
      </c>
      <c r="M29" s="207">
        <v>629</v>
      </c>
      <c r="N29" s="207">
        <v>4920</v>
      </c>
      <c r="O29" s="207">
        <v>4663</v>
      </c>
      <c r="P29" s="207">
        <v>42</v>
      </c>
      <c r="Q29" s="207">
        <v>163</v>
      </c>
      <c r="R29" s="207">
        <v>4973</v>
      </c>
      <c r="S29" s="207">
        <v>9975</v>
      </c>
      <c r="T29" s="207">
        <v>2430</v>
      </c>
      <c r="U29" s="207">
        <v>5127</v>
      </c>
      <c r="V29" s="207">
        <v>483</v>
      </c>
      <c r="W29" s="207">
        <v>139</v>
      </c>
      <c r="X29" s="207">
        <v>2172</v>
      </c>
      <c r="Y29" s="207">
        <v>14469</v>
      </c>
      <c r="Z29" s="207">
        <v>1528</v>
      </c>
      <c r="AA29" s="208">
        <f t="shared" si="5"/>
        <v>94829</v>
      </c>
      <c r="AB29" s="78">
        <v>577721</v>
      </c>
      <c r="AC29" s="78">
        <v>21479370</v>
      </c>
      <c r="AD29" s="78">
        <v>0</v>
      </c>
      <c r="AE29" s="78">
        <v>0</v>
      </c>
      <c r="AF29" s="78">
        <v>0</v>
      </c>
      <c r="AG29" s="78">
        <v>0</v>
      </c>
      <c r="AH29" s="78">
        <v>631</v>
      </c>
      <c r="AI29" s="78">
        <f t="shared" si="0"/>
        <v>0</v>
      </c>
      <c r="AJ29" s="78">
        <f t="shared" si="2"/>
        <v>22057722</v>
      </c>
      <c r="AK29" s="78">
        <f t="shared" si="1"/>
        <v>22152551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100">
        <v>22152551</v>
      </c>
      <c r="AW29" s="209">
        <v>22152551</v>
      </c>
      <c r="BA29" s="193">
        <v>94829</v>
      </c>
      <c r="BB29" s="193">
        <v>22057722</v>
      </c>
      <c r="BC29" s="193">
        <v>22152551</v>
      </c>
      <c r="BD29" s="193"/>
      <c r="BE29" s="203">
        <f t="shared" si="3"/>
        <v>2.6191326556749606E-2</v>
      </c>
      <c r="BF29" s="203">
        <f t="shared" si="3"/>
        <v>0.97378006668140982</v>
      </c>
      <c r="BG29" s="203">
        <f t="shared" si="3"/>
        <v>0</v>
      </c>
      <c r="BH29" s="203">
        <f t="shared" si="3"/>
        <v>0</v>
      </c>
      <c r="BI29" s="203">
        <f t="shared" si="4"/>
        <v>0</v>
      </c>
      <c r="BJ29" s="203">
        <f t="shared" si="4"/>
        <v>1</v>
      </c>
    </row>
    <row r="30" spans="1:62" ht="15">
      <c r="A30" s="210" t="s">
        <v>219</v>
      </c>
      <c r="B30" s="205">
        <v>24</v>
      </c>
      <c r="C30" s="207">
        <v>9</v>
      </c>
      <c r="D30" s="207">
        <v>77</v>
      </c>
      <c r="E30" s="207">
        <v>0</v>
      </c>
      <c r="F30" s="207">
        <v>329</v>
      </c>
      <c r="G30" s="207">
        <v>177</v>
      </c>
      <c r="H30" s="207">
        <v>3</v>
      </c>
      <c r="I30" s="207">
        <v>0</v>
      </c>
      <c r="J30" s="207">
        <v>25</v>
      </c>
      <c r="K30" s="207">
        <v>19</v>
      </c>
      <c r="L30" s="207">
        <v>0</v>
      </c>
      <c r="M30" s="207">
        <v>0</v>
      </c>
      <c r="N30" s="207">
        <v>445</v>
      </c>
      <c r="O30" s="207">
        <v>93</v>
      </c>
      <c r="P30" s="207">
        <v>72</v>
      </c>
      <c r="Q30" s="207">
        <v>12</v>
      </c>
      <c r="R30" s="207">
        <v>3801</v>
      </c>
      <c r="S30" s="207">
        <v>1395</v>
      </c>
      <c r="T30" s="207">
        <v>229</v>
      </c>
      <c r="U30" s="207">
        <v>93</v>
      </c>
      <c r="V30" s="207">
        <v>17</v>
      </c>
      <c r="W30" s="207">
        <v>0</v>
      </c>
      <c r="X30" s="207">
        <v>530</v>
      </c>
      <c r="Y30" s="207">
        <v>10703</v>
      </c>
      <c r="Z30" s="207">
        <v>1537</v>
      </c>
      <c r="AA30" s="208">
        <f t="shared" si="5"/>
        <v>19566</v>
      </c>
      <c r="AB30" s="78">
        <v>296280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33731</v>
      </c>
      <c r="AI30" s="78">
        <f t="shared" si="0"/>
        <v>0</v>
      </c>
      <c r="AJ30" s="78">
        <f t="shared" si="2"/>
        <v>330011</v>
      </c>
      <c r="AK30" s="78">
        <f t="shared" si="1"/>
        <v>349577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100">
        <v>349577</v>
      </c>
      <c r="AW30" s="209">
        <v>349577</v>
      </c>
      <c r="BA30" s="193">
        <v>19566</v>
      </c>
      <c r="BB30" s="193">
        <v>330011</v>
      </c>
      <c r="BC30" s="193">
        <v>349577</v>
      </c>
      <c r="BD30" s="193"/>
      <c r="BE30" s="203">
        <f t="shared" si="3"/>
        <v>0.89778825554299702</v>
      </c>
      <c r="BF30" s="203">
        <f t="shared" si="3"/>
        <v>0</v>
      </c>
      <c r="BG30" s="203">
        <f t="shared" si="3"/>
        <v>0</v>
      </c>
      <c r="BH30" s="203">
        <f t="shared" si="3"/>
        <v>0</v>
      </c>
      <c r="BI30" s="203">
        <f t="shared" si="4"/>
        <v>0</v>
      </c>
      <c r="BJ30" s="203">
        <f t="shared" si="4"/>
        <v>1</v>
      </c>
    </row>
    <row r="31" spans="1:62" s="77" customFormat="1" ht="15.75" thickBot="1">
      <c r="A31" s="213" t="s">
        <v>79</v>
      </c>
      <c r="B31" s="214">
        <v>190</v>
      </c>
      <c r="C31" s="215">
        <f>SUM(C7:C30)</f>
        <v>2402486</v>
      </c>
      <c r="D31" s="215">
        <f t="shared" ref="D31:Z31" si="6">SUM(D7:D30)</f>
        <v>877604</v>
      </c>
      <c r="E31" s="215">
        <f t="shared" si="6"/>
        <v>714569</v>
      </c>
      <c r="F31" s="215">
        <f t="shared" si="6"/>
        <v>50792</v>
      </c>
      <c r="G31" s="215">
        <f t="shared" si="6"/>
        <v>1281146</v>
      </c>
      <c r="H31" s="215">
        <f t="shared" si="6"/>
        <v>52867</v>
      </c>
      <c r="I31" s="215">
        <f t="shared" si="6"/>
        <v>1012930</v>
      </c>
      <c r="J31" s="215">
        <f t="shared" si="6"/>
        <v>81381</v>
      </c>
      <c r="K31" s="215">
        <f t="shared" si="6"/>
        <v>28258235</v>
      </c>
      <c r="L31" s="215">
        <f t="shared" si="6"/>
        <v>425452</v>
      </c>
      <c r="M31" s="215">
        <f t="shared" si="6"/>
        <v>53280</v>
      </c>
      <c r="N31" s="215">
        <f t="shared" si="6"/>
        <v>9465078</v>
      </c>
      <c r="O31" s="215">
        <f t="shared" si="6"/>
        <v>1468897</v>
      </c>
      <c r="P31" s="215">
        <f t="shared" si="6"/>
        <v>1847312</v>
      </c>
      <c r="Q31" s="215">
        <f t="shared" si="6"/>
        <v>106357</v>
      </c>
      <c r="R31" s="215">
        <f t="shared" si="6"/>
        <v>3006655</v>
      </c>
      <c r="S31" s="215">
        <f t="shared" si="6"/>
        <v>620241</v>
      </c>
      <c r="T31" s="215">
        <f t="shared" si="6"/>
        <v>423622</v>
      </c>
      <c r="U31" s="215">
        <f t="shared" si="6"/>
        <v>376596</v>
      </c>
      <c r="V31" s="215">
        <f t="shared" si="6"/>
        <v>31424</v>
      </c>
      <c r="W31" s="215">
        <f t="shared" si="6"/>
        <v>315016</v>
      </c>
      <c r="X31" s="215">
        <f t="shared" si="6"/>
        <v>75803</v>
      </c>
      <c r="Y31" s="215">
        <f t="shared" si="6"/>
        <v>4382094</v>
      </c>
      <c r="Z31" s="215">
        <f t="shared" si="6"/>
        <v>48044</v>
      </c>
      <c r="AA31" s="216">
        <f>SUM(C31:Z31)</f>
        <v>57377881</v>
      </c>
      <c r="AB31" s="217">
        <f t="shared" ref="AB31:AK31" si="7">SUM(AB7:AB30)</f>
        <v>43824234</v>
      </c>
      <c r="AC31" s="217">
        <f t="shared" si="7"/>
        <v>21479370</v>
      </c>
      <c r="AD31" s="217">
        <f t="shared" si="7"/>
        <v>17532003</v>
      </c>
      <c r="AE31" s="217">
        <f t="shared" si="7"/>
        <v>3328565</v>
      </c>
      <c r="AF31" s="217">
        <f t="shared" si="7"/>
        <v>16084413</v>
      </c>
      <c r="AG31" s="217">
        <f t="shared" si="7"/>
        <v>24148423</v>
      </c>
      <c r="AH31" s="217">
        <f t="shared" si="7"/>
        <v>1547450</v>
      </c>
      <c r="AI31" s="217">
        <f t="shared" si="7"/>
        <v>40232836</v>
      </c>
      <c r="AJ31" s="218">
        <f t="shared" si="7"/>
        <v>127944458</v>
      </c>
      <c r="AK31" s="217">
        <f t="shared" si="7"/>
        <v>185322339</v>
      </c>
      <c r="AL31" s="217">
        <f t="shared" ref="AL31" si="8">SUM(AL7:AL30)</f>
        <v>0</v>
      </c>
      <c r="AM31" s="217">
        <v>0</v>
      </c>
      <c r="AN31" s="217">
        <v>0</v>
      </c>
      <c r="AO31" s="217">
        <v>0</v>
      </c>
      <c r="AP31" s="217">
        <v>0</v>
      </c>
      <c r="AQ31" s="217">
        <v>0</v>
      </c>
      <c r="AR31" s="217">
        <v>0</v>
      </c>
      <c r="AS31" s="217">
        <v>0</v>
      </c>
      <c r="AT31" s="217">
        <v>0</v>
      </c>
      <c r="AU31" s="217">
        <v>0</v>
      </c>
      <c r="AV31" s="217">
        <f>SUM(AV7:AV30)</f>
        <v>185322339</v>
      </c>
      <c r="AW31" s="219">
        <f>SUM(AW7:AW30)</f>
        <v>185322339</v>
      </c>
      <c r="BA31" s="77">
        <v>57377881</v>
      </c>
      <c r="BB31" s="77">
        <v>127944458</v>
      </c>
      <c r="BC31" s="77">
        <v>185322339</v>
      </c>
      <c r="BE31" s="220">
        <f t="shared" ref="BE31:BJ31" si="9">SUM(BE7:BE30)</f>
        <v>15.283893109318303</v>
      </c>
      <c r="BF31" s="220">
        <f t="shared" si="9"/>
        <v>0.97378006668140982</v>
      </c>
      <c r="BG31" s="220">
        <f t="shared" si="9"/>
        <v>1.2178821539920002</v>
      </c>
      <c r="BH31" s="220">
        <f t="shared" si="9"/>
        <v>1.2068331624319482</v>
      </c>
      <c r="BI31" s="220">
        <f t="shared" si="9"/>
        <v>3.7362315926449523</v>
      </c>
      <c r="BJ31" s="220">
        <f t="shared" si="9"/>
        <v>24</v>
      </c>
    </row>
    <row r="32" spans="1:62" ht="15.75" thickTop="1">
      <c r="A32" s="221" t="s">
        <v>220</v>
      </c>
      <c r="B32" s="222">
        <v>200</v>
      </c>
      <c r="C32" s="207">
        <v>2316228</v>
      </c>
      <c r="D32" s="207">
        <v>1257573</v>
      </c>
      <c r="E32" s="207">
        <v>54430</v>
      </c>
      <c r="F32" s="207">
        <v>43470</v>
      </c>
      <c r="G32" s="207">
        <v>885623</v>
      </c>
      <c r="H32" s="207">
        <v>9940</v>
      </c>
      <c r="I32" s="207">
        <v>1674969</v>
      </c>
      <c r="J32" s="207">
        <v>61110</v>
      </c>
      <c r="K32" s="207">
        <v>7070336</v>
      </c>
      <c r="L32" s="207">
        <v>1503472</v>
      </c>
      <c r="M32" s="207">
        <v>24405</v>
      </c>
      <c r="N32" s="207">
        <v>2132198</v>
      </c>
      <c r="O32" s="207">
        <v>813810</v>
      </c>
      <c r="P32" s="207">
        <v>486317</v>
      </c>
      <c r="Q32" s="207">
        <v>18903</v>
      </c>
      <c r="R32" s="207">
        <v>1510328</v>
      </c>
      <c r="S32" s="207">
        <v>228004</v>
      </c>
      <c r="T32" s="207">
        <v>17338</v>
      </c>
      <c r="U32" s="207">
        <v>39290</v>
      </c>
      <c r="V32" s="207">
        <v>3357</v>
      </c>
      <c r="W32" s="207">
        <v>4406</v>
      </c>
      <c r="X32" s="207">
        <v>26528</v>
      </c>
      <c r="Y32" s="207">
        <v>2974171</v>
      </c>
      <c r="Z32" s="207">
        <v>34913</v>
      </c>
      <c r="AA32" s="223">
        <f>SUM(C32:Z32)</f>
        <v>23191119</v>
      </c>
      <c r="AB32" s="224"/>
      <c r="AC32" s="78"/>
      <c r="AD32" s="78"/>
      <c r="AE32" s="78"/>
      <c r="AF32" s="78"/>
      <c r="AG32" s="78"/>
      <c r="AH32" s="78"/>
      <c r="AI32" s="78"/>
      <c r="AJ32" s="78"/>
      <c r="AK32" s="78"/>
      <c r="AL32" s="101"/>
      <c r="AM32" s="78"/>
      <c r="AN32" s="78"/>
      <c r="AO32" s="78"/>
      <c r="AP32" s="78"/>
      <c r="AQ32" s="78"/>
      <c r="AR32" s="78"/>
      <c r="AS32" s="78"/>
      <c r="AT32" s="78"/>
      <c r="AU32" s="78"/>
      <c r="AV32" s="100"/>
    </row>
    <row r="33" spans="1:49" ht="15">
      <c r="A33" s="221" t="s">
        <v>81</v>
      </c>
      <c r="B33" s="222">
        <v>201</v>
      </c>
      <c r="C33" s="207">
        <v>2333146</v>
      </c>
      <c r="D33" s="207">
        <v>1275088</v>
      </c>
      <c r="E33" s="207">
        <v>362133</v>
      </c>
      <c r="F33" s="207">
        <v>22218</v>
      </c>
      <c r="G33" s="207">
        <v>1736593</v>
      </c>
      <c r="H33" s="207">
        <v>13656</v>
      </c>
      <c r="I33" s="207">
        <v>1545129</v>
      </c>
      <c r="J33" s="207">
        <v>298009</v>
      </c>
      <c r="K33" s="207">
        <v>3650638</v>
      </c>
      <c r="L33" s="207">
        <v>400094</v>
      </c>
      <c r="M33" s="207">
        <v>48182</v>
      </c>
      <c r="N33" s="207">
        <v>2181972</v>
      </c>
      <c r="O33" s="207">
        <v>3649140</v>
      </c>
      <c r="P33" s="207">
        <v>459049</v>
      </c>
      <c r="Q33" s="207">
        <v>56061</v>
      </c>
      <c r="R33" s="207">
        <v>1336636</v>
      </c>
      <c r="S33" s="207">
        <v>304021</v>
      </c>
      <c r="T33" s="207">
        <v>857069</v>
      </c>
      <c r="U33" s="207">
        <v>343207</v>
      </c>
      <c r="V33" s="207">
        <v>68441</v>
      </c>
      <c r="W33" s="207">
        <v>91776</v>
      </c>
      <c r="X33" s="207">
        <v>92526</v>
      </c>
      <c r="Y33" s="207">
        <v>13912531</v>
      </c>
      <c r="Z33" s="207">
        <v>106123</v>
      </c>
      <c r="AA33" s="208">
        <f>SUM(C33:Z33)</f>
        <v>35143438</v>
      </c>
      <c r="AB33" s="224"/>
      <c r="AC33" s="78"/>
      <c r="AD33" s="78"/>
      <c r="AE33" s="78"/>
      <c r="AF33" s="78"/>
      <c r="AG33" s="78"/>
      <c r="AH33" s="78"/>
      <c r="AI33" s="78"/>
      <c r="AJ33" s="78"/>
      <c r="AK33" s="78"/>
      <c r="AL33" s="101"/>
      <c r="AM33" s="78"/>
      <c r="AN33" s="78"/>
      <c r="AO33" s="78"/>
      <c r="AP33" s="78"/>
      <c r="AQ33" s="78"/>
      <c r="AR33" s="78"/>
      <c r="AS33" s="78"/>
      <c r="AT33" s="78"/>
      <c r="AU33" s="78"/>
      <c r="AV33" s="100"/>
    </row>
    <row r="34" spans="1:49" ht="15">
      <c r="A34" s="221" t="s">
        <v>82</v>
      </c>
      <c r="B34" s="222">
        <v>202</v>
      </c>
      <c r="C34" s="207">
        <v>12529294</v>
      </c>
      <c r="D34" s="207">
        <v>4634293</v>
      </c>
      <c r="E34" s="207">
        <v>1372766</v>
      </c>
      <c r="F34" s="207">
        <v>80511</v>
      </c>
      <c r="G34" s="207">
        <v>6836915</v>
      </c>
      <c r="H34" s="207">
        <v>229823</v>
      </c>
      <c r="I34" s="207">
        <v>3068541</v>
      </c>
      <c r="J34" s="207">
        <v>421855</v>
      </c>
      <c r="K34" s="207">
        <v>7039556</v>
      </c>
      <c r="L34" s="207">
        <v>-207566</v>
      </c>
      <c r="M34" s="207">
        <v>68708</v>
      </c>
      <c r="N34" s="207">
        <v>2652010</v>
      </c>
      <c r="O34" s="207">
        <v>10484839</v>
      </c>
      <c r="P34" s="207">
        <v>716922</v>
      </c>
      <c r="Q34" s="207">
        <v>136560</v>
      </c>
      <c r="R34" s="207">
        <v>3150684</v>
      </c>
      <c r="S34" s="207">
        <v>633780</v>
      </c>
      <c r="T34" s="207">
        <v>2061512</v>
      </c>
      <c r="U34" s="207">
        <v>615501</v>
      </c>
      <c r="V34" s="207">
        <v>57358</v>
      </c>
      <c r="W34" s="207">
        <v>1957793</v>
      </c>
      <c r="X34" s="207">
        <v>160337</v>
      </c>
      <c r="Y34" s="207">
        <v>118026</v>
      </c>
      <c r="Z34" s="207">
        <v>123376</v>
      </c>
      <c r="AA34" s="208">
        <f t="shared" si="5"/>
        <v>58943394</v>
      </c>
      <c r="AB34" s="224"/>
      <c r="AC34" s="78"/>
      <c r="AD34" s="78"/>
      <c r="AE34" s="78"/>
      <c r="AF34" s="78"/>
      <c r="AG34" s="78"/>
      <c r="AH34" s="78"/>
      <c r="AI34" s="78"/>
      <c r="AJ34" s="78"/>
      <c r="AK34" s="78"/>
      <c r="AL34" s="101"/>
      <c r="AM34" s="78"/>
      <c r="AN34" s="78"/>
      <c r="AO34" s="78"/>
      <c r="AP34" s="78"/>
      <c r="AQ34" s="78"/>
      <c r="AR34" s="78"/>
      <c r="AS34" s="78"/>
      <c r="AT34" s="78"/>
      <c r="AU34" s="78"/>
      <c r="AV34" s="100"/>
    </row>
    <row r="35" spans="1:49" ht="15">
      <c r="A35" s="221" t="s">
        <v>83</v>
      </c>
      <c r="B35" s="222">
        <v>203</v>
      </c>
      <c r="C35" s="207">
        <v>175980</v>
      </c>
      <c r="D35" s="207">
        <v>116861</v>
      </c>
      <c r="E35" s="207">
        <v>36270</v>
      </c>
      <c r="F35" s="207">
        <v>7229</v>
      </c>
      <c r="G35" s="207">
        <v>358223</v>
      </c>
      <c r="H35" s="207">
        <v>12458</v>
      </c>
      <c r="I35" s="207">
        <v>690679</v>
      </c>
      <c r="J35" s="207">
        <v>67623</v>
      </c>
      <c r="K35" s="207">
        <v>1005732</v>
      </c>
      <c r="L35" s="207">
        <v>645023</v>
      </c>
      <c r="M35" s="207">
        <v>6859</v>
      </c>
      <c r="N35" s="207">
        <v>503308</v>
      </c>
      <c r="O35" s="207">
        <v>936029</v>
      </c>
      <c r="P35" s="207">
        <v>85182</v>
      </c>
      <c r="Q35" s="207">
        <v>16637</v>
      </c>
      <c r="R35" s="207">
        <v>1453252</v>
      </c>
      <c r="S35" s="207">
        <v>319672</v>
      </c>
      <c r="T35" s="207">
        <v>94812</v>
      </c>
      <c r="U35" s="207">
        <v>43797</v>
      </c>
      <c r="V35" s="207">
        <v>19029</v>
      </c>
      <c r="W35" s="207">
        <v>188929</v>
      </c>
      <c r="X35" s="207">
        <v>24934</v>
      </c>
      <c r="Y35" s="207">
        <v>754858</v>
      </c>
      <c r="Z35" s="207">
        <v>25756</v>
      </c>
      <c r="AA35" s="208">
        <f t="shared" si="5"/>
        <v>7589132</v>
      </c>
      <c r="AB35" s="224"/>
      <c r="AC35" s="78"/>
      <c r="AD35" s="78"/>
      <c r="AE35" s="78"/>
      <c r="AF35" s="78"/>
      <c r="AG35" s="78"/>
      <c r="AH35" s="78"/>
      <c r="AI35" s="78"/>
      <c r="AJ35" s="78"/>
      <c r="AK35" s="78"/>
      <c r="AL35" s="101"/>
      <c r="AM35" s="78"/>
      <c r="AN35" s="78"/>
      <c r="AO35" s="78"/>
      <c r="AP35" s="78"/>
      <c r="AQ35" s="78"/>
      <c r="AR35" s="78"/>
      <c r="AS35" s="78"/>
      <c r="AT35" s="78"/>
      <c r="AU35" s="78"/>
      <c r="AV35" s="100"/>
    </row>
    <row r="36" spans="1:49" ht="15">
      <c r="A36" s="221" t="s">
        <v>198</v>
      </c>
      <c r="B36" s="222">
        <v>204</v>
      </c>
      <c r="C36" s="207">
        <v>158242</v>
      </c>
      <c r="D36" s="207">
        <v>44815</v>
      </c>
      <c r="E36" s="207">
        <v>20405</v>
      </c>
      <c r="F36" s="207">
        <v>1835</v>
      </c>
      <c r="G36" s="207">
        <v>103101</v>
      </c>
      <c r="H36" s="207">
        <v>2693</v>
      </c>
      <c r="I36" s="207">
        <v>255617</v>
      </c>
      <c r="J36" s="207">
        <v>20377</v>
      </c>
      <c r="K36" s="207">
        <v>673891</v>
      </c>
      <c r="L36" s="207">
        <v>629</v>
      </c>
      <c r="M36" s="207">
        <v>761</v>
      </c>
      <c r="N36" s="207">
        <v>257959</v>
      </c>
      <c r="O36" s="207">
        <v>1060898</v>
      </c>
      <c r="P36" s="207">
        <v>114991</v>
      </c>
      <c r="Q36" s="207">
        <v>17182</v>
      </c>
      <c r="R36" s="207">
        <v>102431</v>
      </c>
      <c r="S36" s="207">
        <v>15900</v>
      </c>
      <c r="T36" s="207">
        <v>13522</v>
      </c>
      <c r="U36" s="207">
        <v>3577</v>
      </c>
      <c r="V36" s="207">
        <v>22059</v>
      </c>
      <c r="W36" s="207">
        <v>149050</v>
      </c>
      <c r="X36" s="207">
        <v>15214</v>
      </c>
      <c r="Y36" s="207">
        <v>10859</v>
      </c>
      <c r="Z36" s="207">
        <v>11371</v>
      </c>
      <c r="AA36" s="208">
        <f t="shared" si="5"/>
        <v>3077379</v>
      </c>
      <c r="AB36" s="224"/>
      <c r="AC36" s="78"/>
      <c r="AD36" s="78"/>
      <c r="AE36" s="78"/>
      <c r="AF36" s="78"/>
      <c r="AG36" s="78"/>
      <c r="AH36" s="78"/>
      <c r="AI36" s="78"/>
      <c r="AJ36" s="78"/>
      <c r="AK36" s="78"/>
      <c r="AL36" s="101"/>
      <c r="AM36" s="78"/>
      <c r="AN36" s="78"/>
      <c r="AO36" s="78"/>
      <c r="AP36" s="78"/>
      <c r="AQ36" s="78"/>
      <c r="AR36" s="78"/>
      <c r="AS36" s="78"/>
      <c r="AT36" s="78"/>
      <c r="AU36" s="78"/>
      <c r="AV36" s="100"/>
    </row>
    <row r="37" spans="1:49" s="77" customFormat="1" ht="15">
      <c r="A37" s="221" t="s">
        <v>199</v>
      </c>
      <c r="B37" s="222">
        <v>205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5">
        <v>0</v>
      </c>
      <c r="W37" s="215">
        <v>0</v>
      </c>
      <c r="X37" s="215">
        <v>0</v>
      </c>
      <c r="Y37" s="215">
        <v>0</v>
      </c>
      <c r="Z37" s="215">
        <v>0</v>
      </c>
      <c r="AA37" s="208">
        <f t="shared" si="5"/>
        <v>0</v>
      </c>
      <c r="AB37" s="225"/>
      <c r="AC37" s="100"/>
      <c r="AD37" s="100"/>
      <c r="AE37" s="100"/>
      <c r="AF37" s="100"/>
      <c r="AG37" s="100"/>
      <c r="AH37" s="100"/>
      <c r="AI37" s="100"/>
      <c r="AJ37" s="100"/>
      <c r="AK37" s="100"/>
      <c r="AL37" s="101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226"/>
    </row>
    <row r="38" spans="1:49" s="77" customFormat="1" ht="15">
      <c r="A38" s="213" t="s">
        <v>85</v>
      </c>
      <c r="B38" s="214">
        <v>209</v>
      </c>
      <c r="C38" s="215">
        <f>SUM(C33:C37)</f>
        <v>15196662</v>
      </c>
      <c r="D38" s="215">
        <f>SUM(D33:D37)</f>
        <v>6071057</v>
      </c>
      <c r="E38" s="215">
        <f>SUM(E33:E37)</f>
        <v>1791574</v>
      </c>
      <c r="F38" s="215">
        <f t="shared" ref="F38:Z38" si="10">SUM(F33:F37)</f>
        <v>111793</v>
      </c>
      <c r="G38" s="215">
        <f t="shared" si="10"/>
        <v>9034832</v>
      </c>
      <c r="H38" s="215">
        <f t="shared" si="10"/>
        <v>258630</v>
      </c>
      <c r="I38" s="215">
        <f t="shared" si="10"/>
        <v>5559966</v>
      </c>
      <c r="J38" s="215">
        <f t="shared" si="10"/>
        <v>807864</v>
      </c>
      <c r="K38" s="215">
        <f t="shared" si="10"/>
        <v>12369817</v>
      </c>
      <c r="L38" s="215">
        <f t="shared" si="10"/>
        <v>838180</v>
      </c>
      <c r="M38" s="215">
        <f t="shared" si="10"/>
        <v>124510</v>
      </c>
      <c r="N38" s="215">
        <f t="shared" si="10"/>
        <v>5595249</v>
      </c>
      <c r="O38" s="215">
        <f t="shared" si="10"/>
        <v>16130906</v>
      </c>
      <c r="P38" s="215">
        <f t="shared" si="10"/>
        <v>1376144</v>
      </c>
      <c r="Q38" s="215">
        <f t="shared" si="10"/>
        <v>226440</v>
      </c>
      <c r="R38" s="215">
        <f t="shared" si="10"/>
        <v>6043003</v>
      </c>
      <c r="S38" s="215">
        <f t="shared" si="10"/>
        <v>1273373</v>
      </c>
      <c r="T38" s="215">
        <f t="shared" si="10"/>
        <v>3026915</v>
      </c>
      <c r="U38" s="215">
        <f t="shared" si="10"/>
        <v>1006082</v>
      </c>
      <c r="V38" s="215">
        <f t="shared" si="10"/>
        <v>166887</v>
      </c>
      <c r="W38" s="215">
        <f t="shared" si="10"/>
        <v>2387548</v>
      </c>
      <c r="X38" s="215">
        <f t="shared" si="10"/>
        <v>293011</v>
      </c>
      <c r="Y38" s="215">
        <f t="shared" si="10"/>
        <v>14796274</v>
      </c>
      <c r="Z38" s="215">
        <f t="shared" si="10"/>
        <v>266626</v>
      </c>
      <c r="AA38" s="223">
        <f>SUM(AA33:AA37)</f>
        <v>104753343</v>
      </c>
      <c r="AB38" s="227"/>
      <c r="AC38" s="129"/>
      <c r="AD38" s="129"/>
      <c r="AE38" s="129"/>
      <c r="AF38" s="129"/>
      <c r="AG38" s="129" t="s">
        <v>221</v>
      </c>
      <c r="AH38" s="129"/>
      <c r="AI38" s="129">
        <f>AJ31-AA38</f>
        <v>23191115</v>
      </c>
      <c r="AJ38" s="129"/>
      <c r="AK38" s="129"/>
      <c r="AL38" s="129"/>
      <c r="AM38" s="129"/>
      <c r="AN38" s="129"/>
      <c r="AO38" s="129"/>
      <c r="AP38" s="129"/>
      <c r="AQ38" s="129"/>
      <c r="AR38" s="100"/>
      <c r="AS38" s="100"/>
      <c r="AT38" s="100"/>
      <c r="AU38" s="100"/>
      <c r="AV38" s="100"/>
      <c r="AW38" s="226"/>
    </row>
    <row r="39" spans="1:49" s="77" customFormat="1" ht="15.75" thickBot="1">
      <c r="A39" s="228" t="s">
        <v>86</v>
      </c>
      <c r="B39" s="229">
        <v>210</v>
      </c>
      <c r="C39" s="217">
        <v>19916376</v>
      </c>
      <c r="D39" s="217">
        <v>8206234</v>
      </c>
      <c r="E39" s="217">
        <v>2560573</v>
      </c>
      <c r="F39" s="217">
        <v>206055</v>
      </c>
      <c r="G39" s="217">
        <v>11201601</v>
      </c>
      <c r="H39" s="217">
        <v>321437</v>
      </c>
      <c r="I39" s="217">
        <v>8247865</v>
      </c>
      <c r="J39" s="217">
        <v>950355</v>
      </c>
      <c r="K39" s="217">
        <v>47698388</v>
      </c>
      <c r="L39" s="217">
        <v>2767104</v>
      </c>
      <c r="M39" s="217">
        <v>202195</v>
      </c>
      <c r="N39" s="217">
        <v>17192525</v>
      </c>
      <c r="O39" s="217">
        <v>18413613</v>
      </c>
      <c r="P39" s="217">
        <v>3709773</v>
      </c>
      <c r="Q39" s="217">
        <v>351700</v>
      </c>
      <c r="R39" s="217">
        <v>10559986</v>
      </c>
      <c r="S39" s="217">
        <v>2121618</v>
      </c>
      <c r="T39" s="217">
        <v>3467875</v>
      </c>
      <c r="U39" s="217">
        <v>1421968</v>
      </c>
      <c r="V39" s="217">
        <v>201668</v>
      </c>
      <c r="W39" s="217">
        <v>2706970</v>
      </c>
      <c r="X39" s="217">
        <v>395342</v>
      </c>
      <c r="Y39" s="217">
        <v>22152539</v>
      </c>
      <c r="Z39" s="217">
        <v>349583</v>
      </c>
      <c r="AA39" s="230">
        <f>AA31+AA32+AA38</f>
        <v>185322343</v>
      </c>
      <c r="AB39" s="226"/>
      <c r="AG39" s="231" t="s">
        <v>222</v>
      </c>
      <c r="AW39" s="226"/>
    </row>
    <row r="40" spans="1:49" ht="13.5" thickTop="1">
      <c r="C40" s="232">
        <f>SUM(C7:C30)</f>
        <v>2402486</v>
      </c>
      <c r="D40" s="232">
        <f t="shared" ref="D40:AA40" si="11">SUM(D7:D30)</f>
        <v>877604</v>
      </c>
      <c r="E40" s="232">
        <f t="shared" si="11"/>
        <v>714569</v>
      </c>
      <c r="F40" s="232">
        <f t="shared" si="11"/>
        <v>50792</v>
      </c>
      <c r="G40" s="232">
        <f t="shared" si="11"/>
        <v>1281146</v>
      </c>
      <c r="H40" s="232">
        <f t="shared" si="11"/>
        <v>52867</v>
      </c>
      <c r="I40" s="232">
        <f t="shared" si="11"/>
        <v>1012930</v>
      </c>
      <c r="J40" s="232">
        <f t="shared" si="11"/>
        <v>81381</v>
      </c>
      <c r="K40" s="232">
        <f t="shared" si="11"/>
        <v>28258235</v>
      </c>
      <c r="L40" s="232">
        <f t="shared" si="11"/>
        <v>425452</v>
      </c>
      <c r="M40" s="232">
        <f t="shared" si="11"/>
        <v>53280</v>
      </c>
      <c r="N40" s="232">
        <f t="shared" si="11"/>
        <v>9465078</v>
      </c>
      <c r="O40" s="232">
        <f t="shared" si="11"/>
        <v>1468897</v>
      </c>
      <c r="P40" s="232">
        <f t="shared" si="11"/>
        <v>1847312</v>
      </c>
      <c r="Q40" s="232">
        <f t="shared" si="11"/>
        <v>106357</v>
      </c>
      <c r="R40" s="232">
        <f t="shared" si="11"/>
        <v>3006655</v>
      </c>
      <c r="S40" s="232">
        <f t="shared" si="11"/>
        <v>620241</v>
      </c>
      <c r="T40" s="232">
        <f t="shared" si="11"/>
        <v>423622</v>
      </c>
      <c r="U40" s="232">
        <f t="shared" si="11"/>
        <v>376596</v>
      </c>
      <c r="V40" s="232">
        <f t="shared" si="11"/>
        <v>31424</v>
      </c>
      <c r="W40" s="232">
        <f t="shared" si="11"/>
        <v>315016</v>
      </c>
      <c r="X40" s="232">
        <f t="shared" si="11"/>
        <v>75803</v>
      </c>
      <c r="Y40" s="232">
        <f t="shared" si="11"/>
        <v>4382094</v>
      </c>
      <c r="Z40" s="232">
        <f t="shared" si="11"/>
        <v>48044</v>
      </c>
      <c r="AA40" s="232">
        <f t="shared" si="11"/>
        <v>57377881</v>
      </c>
      <c r="AB40" s="193">
        <v>185323343</v>
      </c>
    </row>
    <row r="41" spans="1:49" ht="14.25" customHeight="1">
      <c r="A41" s="541" t="s">
        <v>223</v>
      </c>
      <c r="C41" s="232">
        <f>C38-C32</f>
        <v>12880434</v>
      </c>
      <c r="D41" s="232">
        <f t="shared" ref="D41:AA41" si="12">D38-D32</f>
        <v>4813484</v>
      </c>
      <c r="E41" s="232">
        <f t="shared" si="12"/>
        <v>1737144</v>
      </c>
      <c r="F41" s="232">
        <f t="shared" si="12"/>
        <v>68323</v>
      </c>
      <c r="G41" s="232">
        <f t="shared" si="12"/>
        <v>8149209</v>
      </c>
      <c r="H41" s="232">
        <f t="shared" si="12"/>
        <v>248690</v>
      </c>
      <c r="I41" s="232">
        <f t="shared" si="12"/>
        <v>3884997</v>
      </c>
      <c r="J41" s="232">
        <f t="shared" si="12"/>
        <v>746754</v>
      </c>
      <c r="K41" s="232">
        <f t="shared" si="12"/>
        <v>5299481</v>
      </c>
      <c r="L41" s="232">
        <f t="shared" si="12"/>
        <v>-665292</v>
      </c>
      <c r="M41" s="232">
        <f t="shared" si="12"/>
        <v>100105</v>
      </c>
      <c r="N41" s="232">
        <f t="shared" si="12"/>
        <v>3463051</v>
      </c>
      <c r="O41" s="232">
        <f t="shared" si="12"/>
        <v>15317096</v>
      </c>
      <c r="P41" s="232">
        <f t="shared" si="12"/>
        <v>889827</v>
      </c>
      <c r="Q41" s="232">
        <f t="shared" si="12"/>
        <v>207537</v>
      </c>
      <c r="R41" s="232">
        <f t="shared" si="12"/>
        <v>4532675</v>
      </c>
      <c r="S41" s="232">
        <f t="shared" si="12"/>
        <v>1045369</v>
      </c>
      <c r="T41" s="232">
        <f t="shared" si="12"/>
        <v>3009577</v>
      </c>
      <c r="U41" s="232">
        <f t="shared" si="12"/>
        <v>966792</v>
      </c>
      <c r="V41" s="232">
        <f t="shared" si="12"/>
        <v>163530</v>
      </c>
      <c r="W41" s="232">
        <f t="shared" si="12"/>
        <v>2383142</v>
      </c>
      <c r="X41" s="232">
        <f t="shared" si="12"/>
        <v>266483</v>
      </c>
      <c r="Y41" s="232">
        <f t="shared" si="12"/>
        <v>11822103</v>
      </c>
      <c r="Z41" s="232">
        <f t="shared" si="12"/>
        <v>231713</v>
      </c>
      <c r="AA41" s="232">
        <f t="shared" si="12"/>
        <v>81562224</v>
      </c>
      <c r="AB41" s="233">
        <f>SUM(C41:AA41)</f>
        <v>163124448</v>
      </c>
    </row>
    <row r="42" spans="1:49">
      <c r="A42" s="541"/>
    </row>
    <row r="43" spans="1:49" ht="15">
      <c r="A43" s="234">
        <f>SUM(AB41)</f>
        <v>163124448</v>
      </c>
      <c r="B43" s="120"/>
    </row>
    <row r="44" spans="1:49" s="80" customFormat="1" ht="15">
      <c r="A44" s="235"/>
      <c r="B44" s="120"/>
      <c r="C44" s="80">
        <v>1</v>
      </c>
      <c r="D44" s="80">
        <v>2</v>
      </c>
      <c r="E44" s="80">
        <v>3</v>
      </c>
      <c r="F44" s="80">
        <v>4</v>
      </c>
      <c r="G44" s="80">
        <v>5</v>
      </c>
      <c r="H44" s="80">
        <v>6</v>
      </c>
      <c r="I44" s="80">
        <v>7</v>
      </c>
      <c r="J44" s="80">
        <v>8</v>
      </c>
      <c r="K44" s="80">
        <v>9</v>
      </c>
      <c r="L44" s="80">
        <v>10</v>
      </c>
      <c r="M44" s="80">
        <v>11</v>
      </c>
      <c r="N44" s="80">
        <v>12</v>
      </c>
      <c r="O44" s="80">
        <v>13</v>
      </c>
      <c r="P44" s="80">
        <v>14</v>
      </c>
      <c r="Q44" s="80">
        <v>15</v>
      </c>
      <c r="R44" s="80">
        <v>16</v>
      </c>
      <c r="S44" s="80">
        <v>17</v>
      </c>
      <c r="T44" s="80">
        <v>18</v>
      </c>
      <c r="U44" s="80">
        <v>19</v>
      </c>
      <c r="V44" s="80">
        <v>20</v>
      </c>
      <c r="W44" s="80">
        <v>21</v>
      </c>
      <c r="X44" s="80">
        <v>22</v>
      </c>
      <c r="Y44" s="80">
        <v>23</v>
      </c>
      <c r="Z44" s="80">
        <v>24</v>
      </c>
      <c r="AA44" s="121"/>
      <c r="AV44" s="121"/>
      <c r="AW44" s="236"/>
    </row>
    <row r="45" spans="1:49" ht="15">
      <c r="A45" s="237" t="s">
        <v>224</v>
      </c>
      <c r="B45" s="120"/>
    </row>
    <row r="46" spans="1:49" ht="15">
      <c r="A46" t="s">
        <v>225</v>
      </c>
      <c r="B46" s="120">
        <v>201</v>
      </c>
      <c r="C46" s="238">
        <f>C33/C$38</f>
        <v>0.15353016340035727</v>
      </c>
      <c r="D46" s="238">
        <f t="shared" ref="D46:Z46" si="13">D33/D$38</f>
        <v>0.21002734779133189</v>
      </c>
      <c r="E46" s="238">
        <f t="shared" si="13"/>
        <v>0.20213119859966711</v>
      </c>
      <c r="F46" s="238">
        <f t="shared" si="13"/>
        <v>0.19874231839202813</v>
      </c>
      <c r="G46" s="238">
        <f t="shared" si="13"/>
        <v>0.19221087896266362</v>
      </c>
      <c r="H46" s="238">
        <f t="shared" si="13"/>
        <v>5.2801299153230487E-2</v>
      </c>
      <c r="I46" s="238">
        <f t="shared" si="13"/>
        <v>0.27790259868495598</v>
      </c>
      <c r="J46" s="238">
        <f t="shared" si="13"/>
        <v>0.36888510937484525</v>
      </c>
      <c r="K46" s="238">
        <f t="shared" si="13"/>
        <v>0.29512465705838653</v>
      </c>
      <c r="L46" s="238">
        <f t="shared" si="13"/>
        <v>0.47733661027464269</v>
      </c>
      <c r="M46" s="238">
        <f t="shared" si="13"/>
        <v>0.38697293390089149</v>
      </c>
      <c r="N46" s="238">
        <f t="shared" si="13"/>
        <v>0.38996870380567511</v>
      </c>
      <c r="O46" s="238">
        <f t="shared" si="13"/>
        <v>0.22622039952374653</v>
      </c>
      <c r="P46" s="238">
        <f t="shared" si="13"/>
        <v>0.33357628271459966</v>
      </c>
      <c r="Q46" s="238">
        <f t="shared" si="13"/>
        <v>0.24757551669316374</v>
      </c>
      <c r="R46" s="238">
        <f t="shared" si="13"/>
        <v>0.22118737985071329</v>
      </c>
      <c r="S46" s="238">
        <f t="shared" si="13"/>
        <v>0.23875251006578591</v>
      </c>
      <c r="T46" s="238">
        <f t="shared" si="13"/>
        <v>0.28314934512531736</v>
      </c>
      <c r="U46" s="238">
        <f t="shared" si="13"/>
        <v>0.34113223375430629</v>
      </c>
      <c r="V46" s="238">
        <f t="shared" si="13"/>
        <v>0.41010384271992428</v>
      </c>
      <c r="W46" s="238">
        <f t="shared" si="13"/>
        <v>3.8439436610279668E-2</v>
      </c>
      <c r="X46" s="238">
        <f t="shared" si="13"/>
        <v>0.31577654081246098</v>
      </c>
      <c r="Y46" s="238">
        <f t="shared" si="13"/>
        <v>0.94027259835820831</v>
      </c>
      <c r="Z46" s="238">
        <f t="shared" si="13"/>
        <v>0.39802194834712296</v>
      </c>
      <c r="AA46" s="239"/>
    </row>
    <row r="47" spans="1:49" ht="15">
      <c r="A47" t="s">
        <v>82</v>
      </c>
      <c r="B47" s="120">
        <v>202</v>
      </c>
      <c r="C47" s="238">
        <f t="shared" ref="C47:Z49" si="14">C34/C$38</f>
        <v>0.82447671732121175</v>
      </c>
      <c r="D47" s="238">
        <f t="shared" si="14"/>
        <v>0.7633420341795506</v>
      </c>
      <c r="E47" s="238">
        <f t="shared" si="14"/>
        <v>0.76623460711084224</v>
      </c>
      <c r="F47" s="238">
        <f t="shared" si="14"/>
        <v>0.72017925988210352</v>
      </c>
      <c r="G47" s="238">
        <f t="shared" si="14"/>
        <v>0.75672851470840852</v>
      </c>
      <c r="H47" s="238">
        <f t="shared" si="14"/>
        <v>0.88861694312338091</v>
      </c>
      <c r="I47" s="238">
        <f t="shared" si="14"/>
        <v>0.55189923823275178</v>
      </c>
      <c r="J47" s="238">
        <f t="shared" si="14"/>
        <v>0.5221856649138964</v>
      </c>
      <c r="K47" s="238">
        <f t="shared" si="14"/>
        <v>0.56909136165878604</v>
      </c>
      <c r="L47" s="238">
        <f t="shared" si="14"/>
        <v>-0.24763893197165288</v>
      </c>
      <c r="M47" s="238">
        <f t="shared" si="14"/>
        <v>0.55182716247690944</v>
      </c>
      <c r="N47" s="238">
        <f t="shared" si="14"/>
        <v>0.47397533157148147</v>
      </c>
      <c r="O47" s="238">
        <f t="shared" si="14"/>
        <v>0.64998450799973662</v>
      </c>
      <c r="P47" s="238">
        <f t="shared" si="14"/>
        <v>0.52096437582113497</v>
      </c>
      <c r="Q47" s="238">
        <f t="shared" si="14"/>
        <v>0.60307366189719136</v>
      </c>
      <c r="R47" s="238">
        <f t="shared" si="14"/>
        <v>0.52137720269210519</v>
      </c>
      <c r="S47" s="238">
        <f t="shared" si="14"/>
        <v>0.49771747948166012</v>
      </c>
      <c r="T47" s="238">
        <f t="shared" si="14"/>
        <v>0.68106041960213615</v>
      </c>
      <c r="U47" s="238">
        <f t="shared" si="14"/>
        <v>0.6117801531087923</v>
      </c>
      <c r="V47" s="238">
        <f t="shared" si="14"/>
        <v>0.34369363701187033</v>
      </c>
      <c r="W47" s="238">
        <f t="shared" si="14"/>
        <v>0.82000152457667863</v>
      </c>
      <c r="X47" s="238">
        <f t="shared" si="14"/>
        <v>0.54720471245106839</v>
      </c>
      <c r="Y47" s="238">
        <f t="shared" si="14"/>
        <v>7.9767379273998299E-3</v>
      </c>
      <c r="Z47" s="238">
        <f t="shared" si="14"/>
        <v>0.46273056641137772</v>
      </c>
      <c r="AA47" s="239"/>
    </row>
    <row r="48" spans="1:49" ht="15">
      <c r="A48" t="s">
        <v>83</v>
      </c>
      <c r="B48" s="120">
        <v>203</v>
      </c>
      <c r="C48" s="238">
        <f t="shared" si="14"/>
        <v>1.1580174646247972E-2</v>
      </c>
      <c r="D48" s="238">
        <f t="shared" si="14"/>
        <v>1.9248872148622555E-2</v>
      </c>
      <c r="E48" s="238">
        <f t="shared" si="14"/>
        <v>2.0244768008466297E-2</v>
      </c>
      <c r="F48" s="238">
        <f t="shared" si="14"/>
        <v>6.4664156074172807E-2</v>
      </c>
      <c r="G48" s="238">
        <f t="shared" si="14"/>
        <v>3.9649104709417952E-2</v>
      </c>
      <c r="H48" s="238">
        <f t="shared" si="14"/>
        <v>4.8169199242160614E-2</v>
      </c>
      <c r="I48" s="238">
        <f t="shared" si="14"/>
        <v>0.12422360136734649</v>
      </c>
      <c r="J48" s="238">
        <f t="shared" si="14"/>
        <v>8.3705920798550257E-2</v>
      </c>
      <c r="K48" s="238">
        <f t="shared" si="14"/>
        <v>8.1305325697219294E-2</v>
      </c>
      <c r="L48" s="238">
        <f t="shared" si="14"/>
        <v>0.76955188622968818</v>
      </c>
      <c r="M48" s="238">
        <f t="shared" si="14"/>
        <v>5.5087944743394103E-2</v>
      </c>
      <c r="N48" s="238">
        <f t="shared" si="14"/>
        <v>8.9952743836780091E-2</v>
      </c>
      <c r="O48" s="238">
        <f t="shared" si="14"/>
        <v>5.8027056880748051E-2</v>
      </c>
      <c r="P48" s="238">
        <f t="shared" si="14"/>
        <v>6.1899045448732107E-2</v>
      </c>
      <c r="Q48" s="238">
        <f t="shared" si="14"/>
        <v>7.347200141317789E-2</v>
      </c>
      <c r="R48" s="238">
        <f t="shared" si="14"/>
        <v>0.2404850700884974</v>
      </c>
      <c r="S48" s="238">
        <f t="shared" si="14"/>
        <v>0.25104348843583146</v>
      </c>
      <c r="T48" s="238">
        <f t="shared" si="14"/>
        <v>3.1322980658525262E-2</v>
      </c>
      <c r="U48" s="238">
        <f t="shared" si="14"/>
        <v>4.3532236934961561E-2</v>
      </c>
      <c r="V48" s="238">
        <f t="shared" si="14"/>
        <v>0.11402326124862931</v>
      </c>
      <c r="W48" s="238">
        <f t="shared" si="14"/>
        <v>7.9130974539569465E-2</v>
      </c>
      <c r="X48" s="238">
        <f t="shared" si="14"/>
        <v>8.5095781387046904E-2</v>
      </c>
      <c r="Y48" s="238">
        <f t="shared" si="14"/>
        <v>5.1016762733644971E-2</v>
      </c>
      <c r="Z48" s="238">
        <f t="shared" si="14"/>
        <v>9.6599731459047503E-2</v>
      </c>
      <c r="AA48" s="239"/>
    </row>
    <row r="49" spans="1:32" ht="15">
      <c r="A49" t="s">
        <v>226</v>
      </c>
      <c r="B49" s="120">
        <v>204</v>
      </c>
      <c r="C49" s="238">
        <f t="shared" si="14"/>
        <v>1.0412944632183041E-2</v>
      </c>
      <c r="D49" s="238">
        <f t="shared" si="14"/>
        <v>7.3817458804949455E-3</v>
      </c>
      <c r="E49" s="238">
        <f t="shared" si="14"/>
        <v>1.1389426281024396E-2</v>
      </c>
      <c r="F49" s="238">
        <f t="shared" si="14"/>
        <v>1.6414265651695546E-2</v>
      </c>
      <c r="G49" s="238">
        <f t="shared" si="14"/>
        <v>1.1411501619509915E-2</v>
      </c>
      <c r="H49" s="238">
        <f t="shared" si="14"/>
        <v>1.0412558481228009E-2</v>
      </c>
      <c r="I49" s="238">
        <f t="shared" si="14"/>
        <v>4.5974561714945739E-2</v>
      </c>
      <c r="J49" s="238">
        <f t="shared" si="14"/>
        <v>2.5223304912708081E-2</v>
      </c>
      <c r="K49" s="238">
        <f t="shared" si="14"/>
        <v>5.4478655585608098E-2</v>
      </c>
      <c r="L49" s="238">
        <f t="shared" si="14"/>
        <v>7.5043546732205489E-4</v>
      </c>
      <c r="M49" s="238">
        <f t="shared" si="14"/>
        <v>6.1119588788049149E-3</v>
      </c>
      <c r="N49" s="238">
        <f t="shared" si="14"/>
        <v>4.6103220786063319E-2</v>
      </c>
      <c r="O49" s="238">
        <f t="shared" si="14"/>
        <v>6.576803559576877E-2</v>
      </c>
      <c r="P49" s="238">
        <f t="shared" si="14"/>
        <v>8.3560296015533261E-2</v>
      </c>
      <c r="Q49" s="238">
        <f t="shared" si="14"/>
        <v>7.5878819996467062E-2</v>
      </c>
      <c r="R49" s="238">
        <f t="shared" si="14"/>
        <v>1.6950347368684081E-2</v>
      </c>
      <c r="S49" s="238">
        <f t="shared" si="14"/>
        <v>1.2486522016722516E-2</v>
      </c>
      <c r="T49" s="238">
        <f t="shared" si="14"/>
        <v>4.4672546140212066E-3</v>
      </c>
      <c r="U49" s="238">
        <f t="shared" si="14"/>
        <v>3.555376201939802E-3</v>
      </c>
      <c r="V49" s="238">
        <f t="shared" si="14"/>
        <v>0.13217925901957611</v>
      </c>
      <c r="W49" s="238">
        <f t="shared" si="14"/>
        <v>6.2428064273472202E-2</v>
      </c>
      <c r="X49" s="238">
        <f t="shared" si="14"/>
        <v>5.1922965349423741E-2</v>
      </c>
      <c r="Y49" s="238">
        <f t="shared" si="14"/>
        <v>7.3390098074690969E-4</v>
      </c>
      <c r="Z49" s="238">
        <f t="shared" si="14"/>
        <v>4.2647753782451822E-2</v>
      </c>
      <c r="AA49" s="239"/>
    </row>
    <row r="50" spans="1:32" ht="15">
      <c r="A50" t="s">
        <v>227</v>
      </c>
      <c r="B50" s="120">
        <v>209</v>
      </c>
      <c r="C50" s="238">
        <f>SUM(C46:C49)</f>
        <v>1</v>
      </c>
      <c r="D50" s="238">
        <f t="shared" ref="D50:Z50" si="15">SUM(D46:D49)</f>
        <v>1</v>
      </c>
      <c r="E50" s="238">
        <f t="shared" si="15"/>
        <v>1</v>
      </c>
      <c r="F50" s="238">
        <f t="shared" si="15"/>
        <v>1</v>
      </c>
      <c r="G50" s="238">
        <f t="shared" si="15"/>
        <v>1</v>
      </c>
      <c r="H50" s="238">
        <f t="shared" si="15"/>
        <v>1</v>
      </c>
      <c r="I50" s="238">
        <f t="shared" si="15"/>
        <v>1</v>
      </c>
      <c r="J50" s="238">
        <f t="shared" si="15"/>
        <v>0.99999999999999989</v>
      </c>
      <c r="K50" s="238">
        <f t="shared" si="15"/>
        <v>0.99999999999999989</v>
      </c>
      <c r="L50" s="238">
        <f t="shared" si="15"/>
        <v>1</v>
      </c>
      <c r="M50" s="238">
        <f t="shared" si="15"/>
        <v>0.99999999999999989</v>
      </c>
      <c r="N50" s="238">
        <f t="shared" si="15"/>
        <v>1</v>
      </c>
      <c r="O50" s="238">
        <f t="shared" si="15"/>
        <v>1</v>
      </c>
      <c r="P50" s="238">
        <f t="shared" si="15"/>
        <v>1</v>
      </c>
      <c r="Q50" s="238">
        <f t="shared" si="15"/>
        <v>1</v>
      </c>
      <c r="R50" s="238">
        <f t="shared" si="15"/>
        <v>0.99999999999999989</v>
      </c>
      <c r="S50" s="238">
        <f t="shared" si="15"/>
        <v>1</v>
      </c>
      <c r="T50" s="238">
        <f t="shared" si="15"/>
        <v>0.99999999999999989</v>
      </c>
      <c r="U50" s="238">
        <f t="shared" si="15"/>
        <v>1</v>
      </c>
      <c r="V50" s="238">
        <f t="shared" si="15"/>
        <v>1</v>
      </c>
      <c r="W50" s="238">
        <f t="shared" si="15"/>
        <v>1</v>
      </c>
      <c r="X50" s="238">
        <f t="shared" si="15"/>
        <v>1</v>
      </c>
      <c r="Y50" s="238">
        <f t="shared" si="15"/>
        <v>1</v>
      </c>
      <c r="Z50" s="238">
        <f t="shared" si="15"/>
        <v>1</v>
      </c>
      <c r="AA50" s="239"/>
    </row>
    <row r="54" spans="1:32"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1"/>
      <c r="AB54" s="242"/>
      <c r="AC54" s="242"/>
      <c r="AD54" s="242"/>
      <c r="AE54" s="203"/>
      <c r="AF54" s="203"/>
    </row>
    <row r="55" spans="1:32"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1"/>
      <c r="AB55" s="242"/>
      <c r="AC55" s="242"/>
      <c r="AD55" s="242"/>
      <c r="AE55" s="203"/>
      <c r="AF55" s="203"/>
    </row>
    <row r="56" spans="1:32"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AA56" s="244"/>
      <c r="AB56" s="203"/>
      <c r="AC56" s="203"/>
      <c r="AD56" s="203"/>
      <c r="AE56" s="203"/>
      <c r="AF56" s="203"/>
    </row>
    <row r="57" spans="1:32"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AA57" s="244"/>
      <c r="AB57" s="203"/>
      <c r="AC57" s="203"/>
      <c r="AD57" s="203"/>
      <c r="AE57" s="203"/>
      <c r="AF57" s="203"/>
    </row>
    <row r="58" spans="1:32"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AA58" s="244"/>
      <c r="AB58" s="203"/>
      <c r="AC58" s="203"/>
      <c r="AD58" s="203"/>
      <c r="AE58" s="203"/>
      <c r="AF58" s="203"/>
    </row>
    <row r="59" spans="1:32"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AA59" s="244"/>
      <c r="AB59" s="203"/>
      <c r="AC59" s="203"/>
      <c r="AD59" s="203"/>
      <c r="AE59" s="203"/>
      <c r="AF59" s="203"/>
    </row>
    <row r="60" spans="1:32"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AA60" s="244"/>
      <c r="AB60" s="203"/>
      <c r="AC60" s="203"/>
      <c r="AD60" s="203"/>
      <c r="AE60" s="203"/>
      <c r="AF60" s="203"/>
    </row>
    <row r="61" spans="1:32"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Z61" s="243"/>
      <c r="AA61" s="244"/>
      <c r="AB61" s="203"/>
      <c r="AC61" s="203"/>
      <c r="AD61" s="203"/>
      <c r="AE61" s="203"/>
      <c r="AF61" s="203"/>
    </row>
  </sheetData>
  <mergeCells count="3">
    <mergeCell ref="BA5:BC5"/>
    <mergeCell ref="BE5:BJ5"/>
    <mergeCell ref="A41:A42"/>
  </mergeCells>
  <pageMargins left="0.75" right="0.75" top="1" bottom="1" header="0.5" footer="0.5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2"/>
  <sheetViews>
    <sheetView view="pageBreakPreview" topLeftCell="B138" zoomScale="85" zoomScaleNormal="100" zoomScaleSheetLayoutView="85" workbookViewId="0">
      <pane xSplit="1" topLeftCell="C1" activePane="topRight" state="frozen"/>
      <selection activeCell="B100" sqref="B100"/>
      <selection pane="topRight" activeCell="B100" sqref="A100:BL162"/>
    </sheetView>
  </sheetViews>
  <sheetFormatPr defaultRowHeight="15"/>
  <cols>
    <col min="1" max="1" width="3.28515625" style="138" hidden="1" customWidth="1"/>
    <col min="2" max="2" width="32.5703125" style="36" customWidth="1"/>
    <col min="3" max="3" width="5.7109375" style="138" bestFit="1" customWidth="1"/>
    <col min="4" max="4" width="10.85546875" style="161" bestFit="1" customWidth="1"/>
    <col min="5" max="6" width="9.7109375" style="36" bestFit="1" customWidth="1"/>
    <col min="7" max="7" width="10.5703125" style="36" bestFit="1" customWidth="1"/>
    <col min="8" max="8" width="8.85546875" style="36" bestFit="1" customWidth="1"/>
    <col min="9" max="9" width="10.85546875" style="161" bestFit="1" customWidth="1"/>
    <col min="10" max="10" width="11" style="36" bestFit="1" customWidth="1"/>
    <col min="11" max="11" width="11" style="161" customWidth="1"/>
    <col min="12" max="12" width="11" style="36" bestFit="1" customWidth="1"/>
    <col min="13" max="13" width="9.7109375" style="36" bestFit="1" customWidth="1"/>
    <col min="14" max="14" width="11.5703125" style="161" bestFit="1" customWidth="1"/>
    <col min="15" max="15" width="8.85546875" style="36" bestFit="1" customWidth="1"/>
    <col min="16" max="16" width="10.5703125" style="36" bestFit="1" customWidth="1"/>
    <col min="17" max="17" width="11" style="36" bestFit="1" customWidth="1"/>
    <col min="18" max="18" width="9.7109375" style="36" bestFit="1" customWidth="1"/>
    <col min="19" max="21" width="11" style="36" bestFit="1" customWidth="1"/>
    <col min="22" max="22" width="12" style="36" bestFit="1" customWidth="1"/>
    <col min="23" max="23" width="11" style="36" bestFit="1" customWidth="1"/>
    <col min="24" max="24" width="11" style="161" customWidth="1"/>
    <col min="25" max="25" width="9.7109375" style="36" bestFit="1" customWidth="1"/>
    <col min="26" max="26" width="9.7109375" style="161" customWidth="1"/>
    <col min="27" max="27" width="8.85546875" style="36" bestFit="1" customWidth="1"/>
    <col min="28" max="28" width="11.28515625" style="161" bestFit="1" customWidth="1"/>
    <col min="29" max="29" width="11" style="36" bestFit="1" customWidth="1"/>
    <col min="30" max="30" width="11.85546875" style="161" bestFit="1" customWidth="1"/>
    <col min="31" max="31" width="12" style="36" bestFit="1" customWidth="1"/>
    <col min="32" max="32" width="12" style="161" customWidth="1"/>
    <col min="33" max="33" width="11" style="36" bestFit="1" customWidth="1"/>
    <col min="34" max="34" width="11" style="161" customWidth="1"/>
    <col min="35" max="35" width="11" style="36" bestFit="1" customWidth="1"/>
    <col min="36" max="36" width="9.7109375" style="36" bestFit="1" customWidth="1"/>
    <col min="37" max="37" width="10.5703125" style="36" bestFit="1" customWidth="1"/>
    <col min="38" max="38" width="9.7109375" style="36" bestFit="1" customWidth="1"/>
    <col min="39" max="39" width="9.7109375" style="161" customWidth="1"/>
    <col min="40" max="40" width="9.7109375" style="36" bestFit="1" customWidth="1"/>
    <col min="41" max="41" width="10.85546875" style="161" bestFit="1" customWidth="1"/>
    <col min="42" max="42" width="11" style="36" bestFit="1" customWidth="1"/>
    <col min="43" max="43" width="11" style="161" customWidth="1"/>
    <col min="44" max="44" width="11" style="36" bestFit="1" customWidth="1"/>
    <col min="45" max="45" width="11" style="161" customWidth="1"/>
    <col min="46" max="46" width="11" style="36" bestFit="1" customWidth="1"/>
    <col min="47" max="47" width="11" style="161" customWidth="1"/>
    <col min="48" max="48" width="9.7109375" style="36" bestFit="1" customWidth="1"/>
    <col min="49" max="49" width="9.7109375" style="161" customWidth="1"/>
    <col min="50" max="50" width="9.7109375" style="36" bestFit="1" customWidth="1"/>
    <col min="51" max="51" width="9.7109375" style="161" customWidth="1"/>
    <col min="52" max="52" width="9.7109375" style="36" bestFit="1" customWidth="1"/>
    <col min="53" max="53" width="12.5703125" style="36" bestFit="1" customWidth="1"/>
    <col min="54" max="54" width="11.5703125" style="36" bestFit="1" customWidth="1"/>
    <col min="55" max="55" width="10.85546875" style="36" bestFit="1" customWidth="1"/>
    <col min="56" max="56" width="11.85546875" style="36" bestFit="1" customWidth="1"/>
    <col min="57" max="57" width="12.5703125" style="36" bestFit="1" customWidth="1"/>
    <col min="58" max="58" width="12.28515625" style="36" bestFit="1" customWidth="1"/>
    <col min="59" max="59" width="11.85546875" style="36" bestFit="1" customWidth="1"/>
    <col min="60" max="60" width="12.85546875" style="36" bestFit="1" customWidth="1"/>
    <col min="61" max="62" width="10.5703125" style="36" bestFit="1" customWidth="1"/>
    <col min="63" max="63" width="12.5703125" style="36" bestFit="1" customWidth="1"/>
    <col min="64" max="64" width="12.85546875" style="36" bestFit="1" customWidth="1"/>
    <col min="65" max="16384" width="9.140625" style="38"/>
  </cols>
  <sheetData>
    <row r="1" spans="1:64" ht="38.25" hidden="1">
      <c r="A1" s="137" t="s">
        <v>44</v>
      </c>
      <c r="BB1" s="37" t="s">
        <v>45</v>
      </c>
      <c r="BC1" s="37" t="s">
        <v>46</v>
      </c>
      <c r="BD1" s="37" t="s">
        <v>47</v>
      </c>
      <c r="BE1" s="37" t="s">
        <v>48</v>
      </c>
      <c r="BF1" s="37" t="s">
        <v>49</v>
      </c>
      <c r="BG1" s="37"/>
      <c r="BH1" s="37"/>
      <c r="BI1" s="37" t="s">
        <v>50</v>
      </c>
      <c r="BJ1" s="37" t="s">
        <v>51</v>
      </c>
    </row>
    <row r="2" spans="1:64" hidden="1">
      <c r="BB2" s="36">
        <f>-BB10</f>
        <v>-46164.10170333834</v>
      </c>
    </row>
    <row r="3" spans="1:64" hidden="1">
      <c r="A3" s="537" t="s">
        <v>52</v>
      </c>
      <c r="B3" s="538"/>
      <c r="C3" s="392"/>
      <c r="D3" s="147"/>
      <c r="E3" s="39">
        <v>1</v>
      </c>
      <c r="F3" s="39">
        <v>2</v>
      </c>
      <c r="G3" s="39">
        <v>3</v>
      </c>
      <c r="H3" s="39">
        <v>4</v>
      </c>
      <c r="I3" s="148"/>
      <c r="J3" s="39">
        <v>5</v>
      </c>
      <c r="K3" s="148"/>
      <c r="L3" s="39">
        <v>6</v>
      </c>
      <c r="M3" s="39">
        <v>7</v>
      </c>
      <c r="N3" s="148"/>
      <c r="O3" s="39">
        <v>8</v>
      </c>
      <c r="P3" s="39">
        <v>9</v>
      </c>
      <c r="Q3" s="39">
        <v>10</v>
      </c>
      <c r="R3" s="39">
        <v>11</v>
      </c>
      <c r="S3" s="39">
        <v>12</v>
      </c>
      <c r="T3" s="39">
        <v>13</v>
      </c>
      <c r="U3" s="39">
        <v>14</v>
      </c>
      <c r="V3" s="39">
        <v>15</v>
      </c>
      <c r="W3" s="39">
        <v>16</v>
      </c>
      <c r="X3" s="148"/>
      <c r="Y3" s="39">
        <v>17</v>
      </c>
      <c r="Z3" s="148"/>
      <c r="AA3" s="39">
        <v>18</v>
      </c>
      <c r="AB3" s="148"/>
      <c r="AC3" s="39">
        <v>19</v>
      </c>
      <c r="AD3" s="148"/>
      <c r="AE3" s="39">
        <v>20</v>
      </c>
      <c r="AF3" s="148"/>
      <c r="AG3" s="39">
        <v>21</v>
      </c>
      <c r="AH3" s="148"/>
      <c r="AI3" s="39">
        <v>22</v>
      </c>
      <c r="AJ3" s="39">
        <v>23</v>
      </c>
      <c r="AK3" s="39">
        <v>24</v>
      </c>
      <c r="AL3" s="39">
        <v>25</v>
      </c>
      <c r="AM3" s="148"/>
      <c r="AN3" s="39">
        <v>26</v>
      </c>
      <c r="AO3" s="148"/>
      <c r="AP3" s="39">
        <v>27</v>
      </c>
      <c r="AQ3" s="148"/>
      <c r="AR3" s="39">
        <v>28</v>
      </c>
      <c r="AS3" s="148"/>
      <c r="AT3" s="39">
        <v>29</v>
      </c>
      <c r="AU3" s="148"/>
      <c r="AV3" s="39">
        <v>30</v>
      </c>
      <c r="AW3" s="148"/>
      <c r="AX3" s="39">
        <v>31</v>
      </c>
      <c r="AY3" s="148"/>
      <c r="AZ3" s="39">
        <v>32</v>
      </c>
      <c r="BA3" s="40">
        <v>180</v>
      </c>
      <c r="BB3" s="41">
        <v>301</v>
      </c>
      <c r="BC3" s="41">
        <v>302</v>
      </c>
      <c r="BD3" s="41">
        <v>303</v>
      </c>
      <c r="BE3" s="41">
        <v>304</v>
      </c>
      <c r="BF3" s="41">
        <v>305</v>
      </c>
      <c r="BG3" s="40">
        <v>309</v>
      </c>
      <c r="BH3" s="40">
        <v>310</v>
      </c>
      <c r="BI3" s="41">
        <v>409</v>
      </c>
      <c r="BJ3" s="41">
        <v>509</v>
      </c>
      <c r="BK3" s="40">
        <v>600</v>
      </c>
      <c r="BL3" s="40">
        <v>700</v>
      </c>
    </row>
    <row r="4" spans="1:64" hidden="1">
      <c r="A4" s="139">
        <v>1</v>
      </c>
      <c r="B4" s="43" t="s">
        <v>0</v>
      </c>
      <c r="C4" s="153"/>
      <c r="D4" s="162"/>
      <c r="E4" s="42">
        <v>5995.2015613131571</v>
      </c>
      <c r="F4" s="42">
        <v>0</v>
      </c>
      <c r="G4" s="42">
        <v>11154.027462205086</v>
      </c>
      <c r="H4" s="42">
        <v>0</v>
      </c>
      <c r="I4" s="170"/>
      <c r="J4" s="42">
        <v>1511.2267885392016</v>
      </c>
      <c r="K4" s="170"/>
      <c r="L4" s="42">
        <v>0</v>
      </c>
      <c r="M4" s="42">
        <v>0</v>
      </c>
      <c r="N4" s="170"/>
      <c r="O4" s="42">
        <v>5005.6476659790251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170"/>
      <c r="Y4" s="42">
        <v>0</v>
      </c>
      <c r="Z4" s="170"/>
      <c r="AA4" s="42">
        <v>0</v>
      </c>
      <c r="AB4" s="170"/>
      <c r="AC4" s="42">
        <v>0</v>
      </c>
      <c r="AD4" s="170"/>
      <c r="AE4" s="42">
        <v>0</v>
      </c>
      <c r="AF4" s="170"/>
      <c r="AG4" s="42">
        <v>312950.07311032363</v>
      </c>
      <c r="AH4" s="170"/>
      <c r="AI4" s="42">
        <v>0</v>
      </c>
      <c r="AJ4" s="42">
        <v>0</v>
      </c>
      <c r="AK4" s="42">
        <v>0</v>
      </c>
      <c r="AL4" s="42">
        <v>0</v>
      </c>
      <c r="AM4" s="170"/>
      <c r="AN4" s="42">
        <v>0</v>
      </c>
      <c r="AO4" s="170"/>
      <c r="AP4" s="42">
        <v>0</v>
      </c>
      <c r="AQ4" s="170"/>
      <c r="AR4" s="42">
        <v>0</v>
      </c>
      <c r="AS4" s="170"/>
      <c r="AT4" s="42">
        <v>0</v>
      </c>
      <c r="AU4" s="170"/>
      <c r="AV4" s="42">
        <v>0</v>
      </c>
      <c r="AW4" s="170"/>
      <c r="AX4" s="42">
        <v>0</v>
      </c>
      <c r="AY4" s="170"/>
      <c r="AZ4" s="42">
        <v>0</v>
      </c>
      <c r="BA4" s="44">
        <f t="shared" ref="BA4:BA35" si="0">SUM(E4:AZ4)</f>
        <v>336616.1765883601</v>
      </c>
      <c r="BB4" s="42">
        <v>2723426.3734782301</v>
      </c>
      <c r="BC4" s="42">
        <v>0</v>
      </c>
      <c r="BD4" s="42">
        <v>0</v>
      </c>
      <c r="BE4" s="42">
        <v>0</v>
      </c>
      <c r="BF4" s="42">
        <v>2561.1733204278898</v>
      </c>
      <c r="BG4" s="44">
        <f>SUM(BB4:BF4)</f>
        <v>2725987.5467986581</v>
      </c>
      <c r="BH4" s="44">
        <f>+BA4+BG4</f>
        <v>3062603.7233870183</v>
      </c>
      <c r="BI4" s="42">
        <v>2793471.0926196883</v>
      </c>
      <c r="BJ4" s="42">
        <v>22899.333569518283</v>
      </c>
      <c r="BK4" s="45">
        <f>+E43</f>
        <v>246233.29719781189</v>
      </c>
      <c r="BL4" s="44">
        <f>SUM(BI4:BK4)</f>
        <v>3062603.7233870183</v>
      </c>
    </row>
    <row r="5" spans="1:64" hidden="1">
      <c r="A5" s="139">
        <v>2</v>
      </c>
      <c r="B5" s="43" t="s">
        <v>53</v>
      </c>
      <c r="C5" s="153"/>
      <c r="D5" s="162"/>
      <c r="E5" s="42">
        <v>0</v>
      </c>
      <c r="F5" s="42">
        <v>544.29871130927461</v>
      </c>
      <c r="G5" s="42">
        <v>0</v>
      </c>
      <c r="H5" s="42">
        <v>0</v>
      </c>
      <c r="I5" s="170"/>
      <c r="J5" s="42">
        <v>0</v>
      </c>
      <c r="K5" s="170"/>
      <c r="L5" s="42">
        <v>0</v>
      </c>
      <c r="M5" s="42">
        <v>0</v>
      </c>
      <c r="N5" s="170"/>
      <c r="O5" s="42">
        <v>1403.9315905470485</v>
      </c>
      <c r="P5" s="42">
        <v>0</v>
      </c>
      <c r="Q5" s="42">
        <v>308350.63649032108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170"/>
      <c r="Y5" s="42">
        <v>0</v>
      </c>
      <c r="Z5" s="170"/>
      <c r="AA5" s="42">
        <v>0</v>
      </c>
      <c r="AB5" s="170"/>
      <c r="AC5" s="42">
        <v>0</v>
      </c>
      <c r="AD5" s="170"/>
      <c r="AE5" s="42">
        <v>0</v>
      </c>
      <c r="AF5" s="170"/>
      <c r="AG5" s="42">
        <v>25863.642405811868</v>
      </c>
      <c r="AH5" s="170"/>
      <c r="AI5" s="42">
        <v>0</v>
      </c>
      <c r="AJ5" s="42">
        <v>0</v>
      </c>
      <c r="AK5" s="42">
        <v>0</v>
      </c>
      <c r="AL5" s="42">
        <v>0</v>
      </c>
      <c r="AM5" s="170"/>
      <c r="AN5" s="42">
        <v>0</v>
      </c>
      <c r="AO5" s="170"/>
      <c r="AP5" s="42">
        <v>0</v>
      </c>
      <c r="AQ5" s="170"/>
      <c r="AR5" s="42">
        <v>0</v>
      </c>
      <c r="AS5" s="170"/>
      <c r="AT5" s="42">
        <v>609.1124589215226</v>
      </c>
      <c r="AU5" s="170"/>
      <c r="AV5" s="42">
        <v>0</v>
      </c>
      <c r="AW5" s="170"/>
      <c r="AX5" s="42">
        <v>0</v>
      </c>
      <c r="AY5" s="170"/>
      <c r="AZ5" s="42">
        <v>0</v>
      </c>
      <c r="BA5" s="44">
        <f t="shared" si="0"/>
        <v>336771.62165691075</v>
      </c>
      <c r="BB5" s="42">
        <v>98639.465467582006</v>
      </c>
      <c r="BC5" s="42">
        <v>0</v>
      </c>
      <c r="BD5" s="42">
        <v>0</v>
      </c>
      <c r="BE5" s="42">
        <v>0</v>
      </c>
      <c r="BF5" s="42">
        <v>0</v>
      </c>
      <c r="BG5" s="44">
        <f t="shared" ref="BG5:BG35" si="1">SUM(BB5:BF5)</f>
        <v>98639.465467582006</v>
      </c>
      <c r="BH5" s="44">
        <f t="shared" ref="BH5:BH35" si="2">+BA5+BG5</f>
        <v>435411.08712449274</v>
      </c>
      <c r="BI5" s="42">
        <v>188485.49136556243</v>
      </c>
      <c r="BJ5" s="42">
        <v>44211.307706969055</v>
      </c>
      <c r="BK5" s="45">
        <f>+F43</f>
        <v>202714.28805196122</v>
      </c>
      <c r="BL5" s="44">
        <f t="shared" ref="BL5:BL35" si="3">SUM(BI5:BK5)</f>
        <v>435411.08712449274</v>
      </c>
    </row>
    <row r="6" spans="1:64" hidden="1">
      <c r="A6" s="139">
        <v>3</v>
      </c>
      <c r="B6" s="43" t="s">
        <v>54</v>
      </c>
      <c r="C6" s="153"/>
      <c r="D6" s="162"/>
      <c r="E6" s="42">
        <v>11966.045220821779</v>
      </c>
      <c r="F6" s="42">
        <v>394.06501719242146</v>
      </c>
      <c r="G6" s="42">
        <v>5640.2161506781895</v>
      </c>
      <c r="H6" s="42">
        <v>0</v>
      </c>
      <c r="I6" s="170"/>
      <c r="J6" s="42">
        <v>229.64646376034273</v>
      </c>
      <c r="K6" s="170"/>
      <c r="L6" s="42">
        <v>0</v>
      </c>
      <c r="M6" s="42">
        <v>0</v>
      </c>
      <c r="N6" s="170"/>
      <c r="O6" s="42">
        <v>1163.2386657317775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170"/>
      <c r="Y6" s="42">
        <v>0</v>
      </c>
      <c r="Z6" s="170"/>
      <c r="AA6" s="42">
        <v>0</v>
      </c>
      <c r="AB6" s="170"/>
      <c r="AC6" s="42">
        <v>0</v>
      </c>
      <c r="AD6" s="170"/>
      <c r="AE6" s="42">
        <v>0</v>
      </c>
      <c r="AF6" s="170"/>
      <c r="AG6" s="42">
        <v>256050.05981753752</v>
      </c>
      <c r="AH6" s="170"/>
      <c r="AI6" s="42">
        <v>0</v>
      </c>
      <c r="AJ6" s="42">
        <v>0</v>
      </c>
      <c r="AK6" s="42">
        <v>0</v>
      </c>
      <c r="AL6" s="42">
        <v>0</v>
      </c>
      <c r="AM6" s="170"/>
      <c r="AN6" s="42">
        <v>0</v>
      </c>
      <c r="AO6" s="170"/>
      <c r="AP6" s="42">
        <v>0</v>
      </c>
      <c r="AQ6" s="170"/>
      <c r="AR6" s="42">
        <v>0</v>
      </c>
      <c r="AS6" s="170"/>
      <c r="AT6" s="42">
        <v>5369.1606937201614</v>
      </c>
      <c r="AU6" s="170"/>
      <c r="AV6" s="42">
        <v>0</v>
      </c>
      <c r="AW6" s="170"/>
      <c r="AX6" s="42">
        <v>0</v>
      </c>
      <c r="AY6" s="170"/>
      <c r="AZ6" s="42">
        <v>0</v>
      </c>
      <c r="BA6" s="44">
        <f t="shared" si="0"/>
        <v>280812.43202944216</v>
      </c>
      <c r="BB6" s="42">
        <v>2020044.3527171556</v>
      </c>
      <c r="BC6" s="42">
        <v>0</v>
      </c>
      <c r="BD6" s="42">
        <v>0</v>
      </c>
      <c r="BE6" s="42">
        <v>141919.52280825144</v>
      </c>
      <c r="BF6" s="42">
        <v>1290555.1429186501</v>
      </c>
      <c r="BG6" s="44">
        <f t="shared" si="1"/>
        <v>3452519.0184440571</v>
      </c>
      <c r="BH6" s="44">
        <f t="shared" si="2"/>
        <v>3733331.4504734995</v>
      </c>
      <c r="BI6" s="42">
        <v>1505721.6934496162</v>
      </c>
      <c r="BJ6" s="42">
        <v>371267.11033808067</v>
      </c>
      <c r="BK6" s="45">
        <f>+G43</f>
        <v>1856342.6466858026</v>
      </c>
      <c r="BL6" s="44">
        <f t="shared" si="3"/>
        <v>3733331.4504734995</v>
      </c>
    </row>
    <row r="7" spans="1:64" hidden="1">
      <c r="A7" s="139">
        <v>4</v>
      </c>
      <c r="B7" s="43" t="s">
        <v>1</v>
      </c>
      <c r="C7" s="153"/>
      <c r="D7" s="162"/>
      <c r="E7" s="42">
        <v>1033.0561450114578</v>
      </c>
      <c r="F7" s="42">
        <v>34.020537281298971</v>
      </c>
      <c r="G7" s="42">
        <v>10702.630763307996</v>
      </c>
      <c r="H7" s="42">
        <v>158.3632192915571</v>
      </c>
      <c r="I7" s="170"/>
      <c r="J7" s="42">
        <v>3145.9954532311845</v>
      </c>
      <c r="K7" s="170"/>
      <c r="L7" s="42">
        <v>0</v>
      </c>
      <c r="M7" s="42">
        <v>0</v>
      </c>
      <c r="N7" s="170"/>
      <c r="O7" s="42">
        <v>975.43861639227748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136590.25560363577</v>
      </c>
      <c r="W7" s="42">
        <v>0</v>
      </c>
      <c r="X7" s="170"/>
      <c r="Y7" s="42">
        <v>0</v>
      </c>
      <c r="Z7" s="170"/>
      <c r="AA7" s="42">
        <v>0</v>
      </c>
      <c r="AB7" s="170"/>
      <c r="AC7" s="42">
        <v>0</v>
      </c>
      <c r="AD7" s="170"/>
      <c r="AE7" s="42">
        <v>0</v>
      </c>
      <c r="AF7" s="170"/>
      <c r="AG7" s="42">
        <v>0</v>
      </c>
      <c r="AH7" s="170"/>
      <c r="AI7" s="42">
        <v>0</v>
      </c>
      <c r="AJ7" s="42">
        <v>0</v>
      </c>
      <c r="AK7" s="42">
        <v>0</v>
      </c>
      <c r="AL7" s="42">
        <v>0</v>
      </c>
      <c r="AM7" s="170"/>
      <c r="AN7" s="42">
        <v>0</v>
      </c>
      <c r="AO7" s="170"/>
      <c r="AP7" s="42">
        <v>0</v>
      </c>
      <c r="AQ7" s="170"/>
      <c r="AR7" s="42">
        <v>0</v>
      </c>
      <c r="AS7" s="170"/>
      <c r="AT7" s="42">
        <v>0</v>
      </c>
      <c r="AU7" s="170"/>
      <c r="AV7" s="42">
        <v>0</v>
      </c>
      <c r="AW7" s="170"/>
      <c r="AX7" s="42">
        <v>0</v>
      </c>
      <c r="AY7" s="170"/>
      <c r="AZ7" s="42">
        <v>0</v>
      </c>
      <c r="BA7" s="44">
        <f t="shared" si="0"/>
        <v>152639.76033815154</v>
      </c>
      <c r="BB7" s="42">
        <v>277328.86383010726</v>
      </c>
      <c r="BC7" s="42">
        <v>0</v>
      </c>
      <c r="BD7" s="42">
        <v>0</v>
      </c>
      <c r="BE7" s="42">
        <v>405.535152405318</v>
      </c>
      <c r="BF7" s="42">
        <v>758.88966989947085</v>
      </c>
      <c r="BG7" s="44">
        <f t="shared" si="1"/>
        <v>278493.28865241207</v>
      </c>
      <c r="BH7" s="44">
        <f t="shared" si="2"/>
        <v>431133.04899056361</v>
      </c>
      <c r="BI7" s="42">
        <v>376117.19053030567</v>
      </c>
      <c r="BJ7" s="42">
        <v>6890.3323670187419</v>
      </c>
      <c r="BK7" s="45">
        <f>+H43</f>
        <v>48125.526093239198</v>
      </c>
      <c r="BL7" s="44">
        <f t="shared" si="3"/>
        <v>431133.04899056361</v>
      </c>
    </row>
    <row r="8" spans="1:64" hidden="1">
      <c r="A8" s="139">
        <v>5</v>
      </c>
      <c r="B8" s="43" t="s">
        <v>4</v>
      </c>
      <c r="C8" s="153"/>
      <c r="D8" s="162"/>
      <c r="E8" s="42">
        <v>0</v>
      </c>
      <c r="F8" s="42">
        <v>0</v>
      </c>
      <c r="G8" s="42">
        <v>0</v>
      </c>
      <c r="H8" s="42">
        <v>0</v>
      </c>
      <c r="I8" s="170"/>
      <c r="J8" s="42">
        <v>12419.803485349787</v>
      </c>
      <c r="K8" s="170"/>
      <c r="L8" s="42">
        <v>0</v>
      </c>
      <c r="M8" s="42">
        <v>0</v>
      </c>
      <c r="N8" s="170"/>
      <c r="O8" s="42">
        <v>2346.157607230451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170"/>
      <c r="Y8" s="42">
        <v>0</v>
      </c>
      <c r="Z8" s="170"/>
      <c r="AA8" s="42">
        <v>0</v>
      </c>
      <c r="AB8" s="170"/>
      <c r="AC8" s="42">
        <v>0</v>
      </c>
      <c r="AD8" s="170"/>
      <c r="AE8" s="42">
        <v>0</v>
      </c>
      <c r="AF8" s="170"/>
      <c r="AG8" s="42">
        <v>113800.02658557224</v>
      </c>
      <c r="AH8" s="170"/>
      <c r="AI8" s="42">
        <v>0</v>
      </c>
      <c r="AJ8" s="42">
        <v>0</v>
      </c>
      <c r="AK8" s="42">
        <v>0</v>
      </c>
      <c r="AL8" s="42">
        <v>0</v>
      </c>
      <c r="AM8" s="170"/>
      <c r="AN8" s="42">
        <v>0</v>
      </c>
      <c r="AO8" s="170"/>
      <c r="AP8" s="42">
        <v>0</v>
      </c>
      <c r="AQ8" s="170"/>
      <c r="AR8" s="42">
        <v>0</v>
      </c>
      <c r="AS8" s="170"/>
      <c r="AT8" s="42">
        <v>0</v>
      </c>
      <c r="AU8" s="170"/>
      <c r="AV8" s="42">
        <v>0</v>
      </c>
      <c r="AW8" s="170"/>
      <c r="AX8" s="42">
        <v>0</v>
      </c>
      <c r="AY8" s="170"/>
      <c r="AZ8" s="42">
        <v>0</v>
      </c>
      <c r="BA8" s="44">
        <f t="shared" si="0"/>
        <v>128565.98767815248</v>
      </c>
      <c r="BB8" s="42">
        <v>410860.54636193707</v>
      </c>
      <c r="BC8" s="42">
        <v>0</v>
      </c>
      <c r="BD8" s="42">
        <v>0</v>
      </c>
      <c r="BE8" s="42">
        <v>0</v>
      </c>
      <c r="BF8" s="42">
        <v>2889186.3402920687</v>
      </c>
      <c r="BG8" s="44">
        <f t="shared" si="1"/>
        <v>3300046.8866540059</v>
      </c>
      <c r="BH8" s="44">
        <f t="shared" si="2"/>
        <v>3428612.8743321584</v>
      </c>
      <c r="BI8" s="42">
        <v>0</v>
      </c>
      <c r="BJ8" s="42">
        <v>833039.10781075107</v>
      </c>
      <c r="BK8" s="45">
        <f>+J43</f>
        <v>2595573.7665214073</v>
      </c>
      <c r="BL8" s="44">
        <f t="shared" si="3"/>
        <v>3428612.8743321584</v>
      </c>
    </row>
    <row r="9" spans="1:64" hidden="1">
      <c r="A9" s="139">
        <v>6</v>
      </c>
      <c r="B9" s="46" t="s">
        <v>55</v>
      </c>
      <c r="C9" s="154"/>
      <c r="D9" s="163"/>
      <c r="E9" s="42">
        <v>0</v>
      </c>
      <c r="F9" s="42">
        <v>0</v>
      </c>
      <c r="G9" s="42">
        <v>0</v>
      </c>
      <c r="H9" s="42">
        <v>0</v>
      </c>
      <c r="I9" s="170"/>
      <c r="J9" s="42">
        <v>0</v>
      </c>
      <c r="K9" s="170"/>
      <c r="L9" s="42">
        <v>0</v>
      </c>
      <c r="M9" s="42">
        <v>0</v>
      </c>
      <c r="N9" s="170"/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170"/>
      <c r="Y9" s="42">
        <v>78100.881352123033</v>
      </c>
      <c r="Z9" s="170"/>
      <c r="AA9" s="42">
        <v>0</v>
      </c>
      <c r="AB9" s="170"/>
      <c r="AC9" s="42">
        <v>0</v>
      </c>
      <c r="AD9" s="170"/>
      <c r="AE9" s="42">
        <v>0</v>
      </c>
      <c r="AF9" s="170"/>
      <c r="AG9" s="42">
        <v>0</v>
      </c>
      <c r="AH9" s="170"/>
      <c r="AI9" s="42">
        <v>0</v>
      </c>
      <c r="AJ9" s="42">
        <v>0</v>
      </c>
      <c r="AK9" s="42">
        <v>0</v>
      </c>
      <c r="AL9" s="42">
        <v>0</v>
      </c>
      <c r="AM9" s="170"/>
      <c r="AN9" s="42">
        <v>0</v>
      </c>
      <c r="AO9" s="170"/>
      <c r="AP9" s="42">
        <v>0</v>
      </c>
      <c r="AQ9" s="170"/>
      <c r="AR9" s="42">
        <v>0</v>
      </c>
      <c r="AS9" s="170"/>
      <c r="AT9" s="42">
        <v>0</v>
      </c>
      <c r="AU9" s="170"/>
      <c r="AV9" s="42">
        <v>0</v>
      </c>
      <c r="AW9" s="170"/>
      <c r="AX9" s="42">
        <v>0</v>
      </c>
      <c r="AY9" s="170"/>
      <c r="AZ9" s="42">
        <v>0</v>
      </c>
      <c r="BA9" s="44">
        <f t="shared" si="0"/>
        <v>78100.881352123033</v>
      </c>
      <c r="BB9" s="42">
        <v>0</v>
      </c>
      <c r="BC9" s="42">
        <v>0</v>
      </c>
      <c r="BD9" s="42">
        <v>0</v>
      </c>
      <c r="BE9" s="42">
        <v>0</v>
      </c>
      <c r="BF9" s="42">
        <v>10038195.665109076</v>
      </c>
      <c r="BG9" s="44">
        <f t="shared" si="1"/>
        <v>10038195.665109076</v>
      </c>
      <c r="BH9" s="44">
        <f t="shared" si="2"/>
        <v>10116296.546461198</v>
      </c>
      <c r="BI9" s="42">
        <v>0</v>
      </c>
      <c r="BJ9" s="42">
        <v>3062009.7508600196</v>
      </c>
      <c r="BK9" s="45">
        <f>+L43</f>
        <v>7054286.7956011789</v>
      </c>
      <c r="BL9" s="44">
        <f t="shared" si="3"/>
        <v>10116296.546461198</v>
      </c>
    </row>
    <row r="10" spans="1:64" hidden="1">
      <c r="A10" s="139">
        <v>7</v>
      </c>
      <c r="B10" s="46" t="s">
        <v>56</v>
      </c>
      <c r="C10" s="154"/>
      <c r="D10" s="163"/>
      <c r="E10" s="42">
        <v>0</v>
      </c>
      <c r="F10" s="42">
        <v>0</v>
      </c>
      <c r="G10" s="42">
        <v>0</v>
      </c>
      <c r="H10" s="42">
        <v>0</v>
      </c>
      <c r="I10" s="170"/>
      <c r="J10" s="42">
        <v>0</v>
      </c>
      <c r="K10" s="170"/>
      <c r="L10" s="42">
        <v>0</v>
      </c>
      <c r="M10" s="42">
        <v>0</v>
      </c>
      <c r="N10" s="170"/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68751.420640864424</v>
      </c>
      <c r="X10" s="170"/>
      <c r="Y10" s="42">
        <v>0</v>
      </c>
      <c r="Z10" s="170"/>
      <c r="AA10" s="42">
        <v>0</v>
      </c>
      <c r="AB10" s="170"/>
      <c r="AC10" s="42">
        <v>334515.1430106716</v>
      </c>
      <c r="AD10" s="170"/>
      <c r="AE10" s="42">
        <v>0</v>
      </c>
      <c r="AF10" s="170"/>
      <c r="AG10" s="42">
        <v>0</v>
      </c>
      <c r="AH10" s="170"/>
      <c r="AI10" s="42">
        <v>0</v>
      </c>
      <c r="AJ10" s="42">
        <v>0</v>
      </c>
      <c r="AK10" s="42">
        <v>0</v>
      </c>
      <c r="AL10" s="42">
        <v>0</v>
      </c>
      <c r="AM10" s="170"/>
      <c r="AN10" s="42">
        <v>0</v>
      </c>
      <c r="AO10" s="170"/>
      <c r="AP10" s="42">
        <v>0</v>
      </c>
      <c r="AQ10" s="170"/>
      <c r="AR10" s="42">
        <v>0</v>
      </c>
      <c r="AS10" s="170"/>
      <c r="AT10" s="42">
        <v>0</v>
      </c>
      <c r="AU10" s="170"/>
      <c r="AV10" s="42">
        <v>0</v>
      </c>
      <c r="AW10" s="170"/>
      <c r="AX10" s="42">
        <v>0</v>
      </c>
      <c r="AY10" s="170"/>
      <c r="AZ10" s="42">
        <v>0</v>
      </c>
      <c r="BA10" s="44">
        <f t="shared" si="0"/>
        <v>403266.56365153601</v>
      </c>
      <c r="BB10" s="42">
        <v>46164.10170333834</v>
      </c>
      <c r="BC10" s="42">
        <v>0</v>
      </c>
      <c r="BD10" s="42">
        <v>0</v>
      </c>
      <c r="BE10" s="42">
        <v>70266.246072621987</v>
      </c>
      <c r="BF10" s="42">
        <v>1065462.4992345639</v>
      </c>
      <c r="BG10" s="44">
        <f t="shared" si="1"/>
        <v>1181892.8470105242</v>
      </c>
      <c r="BH10" s="44">
        <f t="shared" si="2"/>
        <v>1585159.4106620601</v>
      </c>
      <c r="BI10" s="42">
        <v>277287.41799087758</v>
      </c>
      <c r="BJ10" s="42">
        <v>159389.56266004225</v>
      </c>
      <c r="BK10" s="45">
        <f>+M43</f>
        <v>1148482.4300111402</v>
      </c>
      <c r="BL10" s="44">
        <f t="shared" si="3"/>
        <v>1585159.4106620601</v>
      </c>
    </row>
    <row r="11" spans="1:64" hidden="1">
      <c r="A11" s="139">
        <v>8</v>
      </c>
      <c r="B11" s="46" t="s">
        <v>57</v>
      </c>
      <c r="C11" s="154"/>
      <c r="D11" s="163"/>
      <c r="E11" s="42">
        <v>0</v>
      </c>
      <c r="F11" s="42">
        <v>0</v>
      </c>
      <c r="G11" s="42">
        <v>1180256.7612536789</v>
      </c>
      <c r="H11" s="42">
        <v>2.1305550933582809</v>
      </c>
      <c r="I11" s="170"/>
      <c r="J11" s="42">
        <v>553.16154393426859</v>
      </c>
      <c r="K11" s="170"/>
      <c r="L11" s="42">
        <v>0</v>
      </c>
      <c r="M11" s="42">
        <v>0</v>
      </c>
      <c r="N11" s="170"/>
      <c r="O11" s="42">
        <v>41982.430222017203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170"/>
      <c r="Y11" s="42">
        <v>0</v>
      </c>
      <c r="Z11" s="170"/>
      <c r="AA11" s="42">
        <v>0</v>
      </c>
      <c r="AB11" s="170"/>
      <c r="AC11" s="42">
        <v>0</v>
      </c>
      <c r="AD11" s="170"/>
      <c r="AE11" s="42">
        <v>0</v>
      </c>
      <c r="AF11" s="170"/>
      <c r="AG11" s="42">
        <v>5774.9658531346486</v>
      </c>
      <c r="AH11" s="170"/>
      <c r="AI11" s="42">
        <v>0</v>
      </c>
      <c r="AJ11" s="42">
        <v>0</v>
      </c>
      <c r="AK11" s="42">
        <v>0</v>
      </c>
      <c r="AL11" s="42">
        <v>0</v>
      </c>
      <c r="AM11" s="170"/>
      <c r="AN11" s="42">
        <v>0</v>
      </c>
      <c r="AO11" s="170"/>
      <c r="AP11" s="42">
        <v>0</v>
      </c>
      <c r="AQ11" s="170"/>
      <c r="AR11" s="42">
        <v>0</v>
      </c>
      <c r="AS11" s="170"/>
      <c r="AT11" s="42">
        <v>703345.79077691888</v>
      </c>
      <c r="AU11" s="170"/>
      <c r="AV11" s="42">
        <v>3910.1659286166532</v>
      </c>
      <c r="AW11" s="170"/>
      <c r="AX11" s="42">
        <v>0</v>
      </c>
      <c r="AY11" s="170"/>
      <c r="AZ11" s="42">
        <v>0</v>
      </c>
      <c r="BA11" s="44">
        <f t="shared" si="0"/>
        <v>1935825.406133394</v>
      </c>
      <c r="BB11" s="42">
        <v>1901062.8844698395</v>
      </c>
      <c r="BC11" s="42">
        <v>0</v>
      </c>
      <c r="BD11" s="42">
        <v>0</v>
      </c>
      <c r="BE11" s="42">
        <v>-59994.855083762945</v>
      </c>
      <c r="BF11" s="42">
        <v>13141.678274161835</v>
      </c>
      <c r="BG11" s="44">
        <f t="shared" si="1"/>
        <v>1854209.7076602385</v>
      </c>
      <c r="BH11" s="44">
        <f t="shared" si="2"/>
        <v>3790035.1137936325</v>
      </c>
      <c r="BI11" s="42">
        <v>3575586.632106869</v>
      </c>
      <c r="BJ11" s="42">
        <v>9710.7730581167471</v>
      </c>
      <c r="BK11" s="45">
        <f>+O43</f>
        <v>204737.70862864645</v>
      </c>
      <c r="BL11" s="44">
        <f t="shared" si="3"/>
        <v>3790035.1137936325</v>
      </c>
    </row>
    <row r="12" spans="1:64" hidden="1">
      <c r="A12" s="139">
        <v>9</v>
      </c>
      <c r="B12" s="46" t="s">
        <v>58</v>
      </c>
      <c r="C12" s="154"/>
      <c r="D12" s="163"/>
      <c r="E12" s="42">
        <v>0</v>
      </c>
      <c r="F12" s="42">
        <v>0</v>
      </c>
      <c r="G12" s="42">
        <v>0</v>
      </c>
      <c r="H12" s="42">
        <v>0</v>
      </c>
      <c r="I12" s="170"/>
      <c r="J12" s="42">
        <v>0</v>
      </c>
      <c r="K12" s="170"/>
      <c r="L12" s="42">
        <v>0</v>
      </c>
      <c r="M12" s="42">
        <v>0</v>
      </c>
      <c r="N12" s="170"/>
      <c r="O12" s="42">
        <v>0</v>
      </c>
      <c r="P12" s="42">
        <v>398897.05757550732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322155.78528599569</v>
      </c>
      <c r="W12" s="42">
        <v>34375.710320432212</v>
      </c>
      <c r="X12" s="170"/>
      <c r="Y12" s="42">
        <v>0</v>
      </c>
      <c r="Z12" s="170"/>
      <c r="AA12" s="42">
        <v>0</v>
      </c>
      <c r="AB12" s="170"/>
      <c r="AC12" s="42">
        <v>0</v>
      </c>
      <c r="AD12" s="170"/>
      <c r="AE12" s="42">
        <v>0</v>
      </c>
      <c r="AF12" s="170"/>
      <c r="AG12" s="42">
        <v>0</v>
      </c>
      <c r="AH12" s="170"/>
      <c r="AI12" s="42">
        <v>0</v>
      </c>
      <c r="AJ12" s="42">
        <v>0</v>
      </c>
      <c r="AK12" s="42">
        <v>0</v>
      </c>
      <c r="AL12" s="42">
        <v>0</v>
      </c>
      <c r="AM12" s="170"/>
      <c r="AN12" s="42">
        <v>0</v>
      </c>
      <c r="AO12" s="170"/>
      <c r="AP12" s="42">
        <v>0</v>
      </c>
      <c r="AQ12" s="170"/>
      <c r="AR12" s="42">
        <v>0</v>
      </c>
      <c r="AS12" s="170"/>
      <c r="AT12" s="42">
        <v>71000.201649023118</v>
      </c>
      <c r="AU12" s="170"/>
      <c r="AV12" s="42">
        <v>0</v>
      </c>
      <c r="AW12" s="170"/>
      <c r="AX12" s="42">
        <v>0</v>
      </c>
      <c r="AY12" s="170"/>
      <c r="AZ12" s="42">
        <v>0</v>
      </c>
      <c r="BA12" s="44">
        <f t="shared" si="0"/>
        <v>826428.75483095832</v>
      </c>
      <c r="BB12" s="42">
        <v>3183540.3696099203</v>
      </c>
      <c r="BC12" s="42">
        <v>0</v>
      </c>
      <c r="BD12" s="42">
        <v>169106.76365717768</v>
      </c>
      <c r="BE12" s="42">
        <v>692903.00024530245</v>
      </c>
      <c r="BF12" s="42">
        <v>472387.24982811487</v>
      </c>
      <c r="BG12" s="44">
        <f t="shared" si="1"/>
        <v>4517937.3833405152</v>
      </c>
      <c r="BH12" s="44">
        <f t="shared" si="2"/>
        <v>5344366.1381714735</v>
      </c>
      <c r="BI12" s="42">
        <v>3543596.7202233737</v>
      </c>
      <c r="BJ12" s="42">
        <v>137564.27619545843</v>
      </c>
      <c r="BK12" s="45">
        <f>+P43</f>
        <v>1663205.1417526407</v>
      </c>
      <c r="BL12" s="44">
        <f t="shared" si="3"/>
        <v>5344366.1381714735</v>
      </c>
    </row>
    <row r="13" spans="1:64" hidden="1">
      <c r="A13" s="139">
        <v>10</v>
      </c>
      <c r="B13" s="46" t="s">
        <v>59</v>
      </c>
      <c r="C13" s="154"/>
      <c r="D13" s="163"/>
      <c r="E13" s="42">
        <v>6.4849285486573969</v>
      </c>
      <c r="F13" s="42">
        <v>112.6243410506504</v>
      </c>
      <c r="G13" s="42">
        <v>216.93139041069961</v>
      </c>
      <c r="H13" s="42">
        <v>4.3989783136543643</v>
      </c>
      <c r="I13" s="170"/>
      <c r="J13" s="42">
        <v>953.86543052921627</v>
      </c>
      <c r="K13" s="170"/>
      <c r="L13" s="42">
        <v>0</v>
      </c>
      <c r="M13" s="42">
        <v>0</v>
      </c>
      <c r="N13" s="170"/>
      <c r="O13" s="42">
        <v>0</v>
      </c>
      <c r="P13" s="42">
        <v>131678.59400451972</v>
      </c>
      <c r="Q13" s="42">
        <v>2416743.9545477862</v>
      </c>
      <c r="R13" s="42">
        <v>79147.686591655554</v>
      </c>
      <c r="S13" s="42">
        <v>668175.02646704786</v>
      </c>
      <c r="T13" s="42">
        <v>237072.33157052862</v>
      </c>
      <c r="U13" s="42">
        <v>162241.58504378292</v>
      </c>
      <c r="V13" s="42">
        <v>1073852.6176199855</v>
      </c>
      <c r="W13" s="42">
        <v>17187.855160216106</v>
      </c>
      <c r="X13" s="170"/>
      <c r="Y13" s="42">
        <v>0</v>
      </c>
      <c r="Z13" s="170"/>
      <c r="AA13" s="42">
        <v>0</v>
      </c>
      <c r="AB13" s="170"/>
      <c r="AC13" s="42">
        <v>0</v>
      </c>
      <c r="AD13" s="170"/>
      <c r="AE13" s="42">
        <v>0</v>
      </c>
      <c r="AF13" s="170"/>
      <c r="AG13" s="42">
        <v>46.199726825077192</v>
      </c>
      <c r="AH13" s="170"/>
      <c r="AI13" s="42">
        <v>2339.356384518253</v>
      </c>
      <c r="AJ13" s="42">
        <v>4325.0786068947818</v>
      </c>
      <c r="AK13" s="42">
        <v>14373.758083637143</v>
      </c>
      <c r="AL13" s="42">
        <v>0</v>
      </c>
      <c r="AM13" s="170"/>
      <c r="AN13" s="42">
        <v>0</v>
      </c>
      <c r="AO13" s="170"/>
      <c r="AP13" s="42">
        <v>0</v>
      </c>
      <c r="AQ13" s="170"/>
      <c r="AR13" s="42">
        <v>0</v>
      </c>
      <c r="AS13" s="170"/>
      <c r="AT13" s="42">
        <v>47855.251731336946</v>
      </c>
      <c r="AU13" s="170"/>
      <c r="AV13" s="42">
        <v>0</v>
      </c>
      <c r="AW13" s="170"/>
      <c r="AX13" s="42">
        <v>0</v>
      </c>
      <c r="AY13" s="170"/>
      <c r="AZ13" s="42">
        <v>0</v>
      </c>
      <c r="BA13" s="44">
        <f t="shared" si="0"/>
        <v>4856333.600607587</v>
      </c>
      <c r="BB13" s="42">
        <v>2371632.1004142389</v>
      </c>
      <c r="BC13" s="42">
        <v>0</v>
      </c>
      <c r="BD13" s="42">
        <v>113980.6163409296</v>
      </c>
      <c r="BE13" s="42">
        <v>-3158485.6073803524</v>
      </c>
      <c r="BF13" s="42">
        <v>3772037.2400878598</v>
      </c>
      <c r="BG13" s="44">
        <f t="shared" si="1"/>
        <v>3099164.3494626759</v>
      </c>
      <c r="BH13" s="44">
        <f t="shared" si="2"/>
        <v>7955497.9500702629</v>
      </c>
      <c r="BI13" s="42">
        <v>35729.954670828512</v>
      </c>
      <c r="BJ13" s="42">
        <v>1391.0989166646389</v>
      </c>
      <c r="BK13" s="45">
        <f>+Q43</f>
        <v>7918376.8964827694</v>
      </c>
      <c r="BL13" s="44">
        <f t="shared" si="3"/>
        <v>7955497.9500702629</v>
      </c>
    </row>
    <row r="14" spans="1:64" hidden="1">
      <c r="A14" s="139">
        <v>11</v>
      </c>
      <c r="B14" s="46" t="s">
        <v>60</v>
      </c>
      <c r="C14" s="154"/>
      <c r="D14" s="163"/>
      <c r="E14" s="42">
        <v>0</v>
      </c>
      <c r="F14" s="42">
        <v>0</v>
      </c>
      <c r="G14" s="42">
        <v>0</v>
      </c>
      <c r="H14" s="42">
        <v>0</v>
      </c>
      <c r="I14" s="170"/>
      <c r="J14" s="42">
        <v>0</v>
      </c>
      <c r="K14" s="170"/>
      <c r="L14" s="42">
        <v>1100590.862567775</v>
      </c>
      <c r="M14" s="42">
        <v>81691.11066612188</v>
      </c>
      <c r="N14" s="170"/>
      <c r="O14" s="42">
        <v>0</v>
      </c>
      <c r="P14" s="42">
        <v>0</v>
      </c>
      <c r="Q14" s="42">
        <v>0</v>
      </c>
      <c r="R14" s="42">
        <v>136720.11004767299</v>
      </c>
      <c r="S14" s="42">
        <v>407651.63394881011</v>
      </c>
      <c r="T14" s="42">
        <v>0</v>
      </c>
      <c r="U14" s="42">
        <v>946409.24608873366</v>
      </c>
      <c r="V14" s="42">
        <v>615106.57673035422</v>
      </c>
      <c r="W14" s="42">
        <v>30463.563509798514</v>
      </c>
      <c r="X14" s="170"/>
      <c r="Y14" s="42">
        <v>0</v>
      </c>
      <c r="Z14" s="170"/>
      <c r="AA14" s="42">
        <v>0</v>
      </c>
      <c r="AB14" s="170"/>
      <c r="AC14" s="42">
        <v>4536447.2197782136</v>
      </c>
      <c r="AD14" s="170"/>
      <c r="AE14" s="42">
        <v>3450.0917397239432</v>
      </c>
      <c r="AF14" s="170"/>
      <c r="AG14" s="42">
        <v>53714.304122042311</v>
      </c>
      <c r="AH14" s="170"/>
      <c r="AI14" s="42">
        <v>0</v>
      </c>
      <c r="AJ14" s="42">
        <v>267.72618759160332</v>
      </c>
      <c r="AK14" s="42">
        <v>5733.3671312239412</v>
      </c>
      <c r="AL14" s="42">
        <v>46184.640440132665</v>
      </c>
      <c r="AM14" s="170"/>
      <c r="AN14" s="42">
        <v>0</v>
      </c>
      <c r="AO14" s="170"/>
      <c r="AP14" s="42">
        <v>0</v>
      </c>
      <c r="AQ14" s="170"/>
      <c r="AR14" s="42">
        <v>0</v>
      </c>
      <c r="AS14" s="170"/>
      <c r="AT14" s="42">
        <v>0</v>
      </c>
      <c r="AU14" s="170"/>
      <c r="AV14" s="42">
        <v>0</v>
      </c>
      <c r="AW14" s="170"/>
      <c r="AX14" s="42">
        <v>0</v>
      </c>
      <c r="AY14" s="170"/>
      <c r="AZ14" s="42">
        <v>83317.300545727237</v>
      </c>
      <c r="BA14" s="44">
        <f t="shared" si="0"/>
        <v>8047747.7535039214</v>
      </c>
      <c r="BB14" s="42">
        <v>4529588.6686884277</v>
      </c>
      <c r="BC14" s="42">
        <v>0</v>
      </c>
      <c r="BD14" s="42">
        <v>565696.57545295847</v>
      </c>
      <c r="BE14" s="42">
        <v>-6270774.4029859593</v>
      </c>
      <c r="BF14" s="42">
        <v>4257401.3917932557</v>
      </c>
      <c r="BG14" s="44">
        <f t="shared" si="1"/>
        <v>3081912.2329486823</v>
      </c>
      <c r="BH14" s="44">
        <f t="shared" si="2"/>
        <v>11129659.986452604</v>
      </c>
      <c r="BI14" s="42">
        <v>7946873.4262660779</v>
      </c>
      <c r="BJ14" s="42">
        <v>2368912.8815772622</v>
      </c>
      <c r="BK14" s="45">
        <f>+R43</f>
        <v>813873.67860926385</v>
      </c>
      <c r="BL14" s="44">
        <f t="shared" si="3"/>
        <v>11129659.986452604</v>
      </c>
    </row>
    <row r="15" spans="1:64" hidden="1">
      <c r="A15" s="139">
        <v>12</v>
      </c>
      <c r="B15" s="46" t="s">
        <v>61</v>
      </c>
      <c r="C15" s="154"/>
      <c r="D15" s="163"/>
      <c r="E15" s="42">
        <v>0</v>
      </c>
      <c r="F15" s="42">
        <v>0</v>
      </c>
      <c r="G15" s="42">
        <v>0</v>
      </c>
      <c r="H15" s="42">
        <v>0</v>
      </c>
      <c r="I15" s="170"/>
      <c r="J15" s="42">
        <v>0</v>
      </c>
      <c r="K15" s="170"/>
      <c r="L15" s="42">
        <v>0</v>
      </c>
      <c r="M15" s="42">
        <v>0</v>
      </c>
      <c r="N15" s="170"/>
      <c r="O15" s="42">
        <v>0</v>
      </c>
      <c r="P15" s="42">
        <v>0</v>
      </c>
      <c r="Q15" s="42">
        <v>0</v>
      </c>
      <c r="R15" s="42">
        <v>0</v>
      </c>
      <c r="S15" s="42">
        <v>1268883.8722482817</v>
      </c>
      <c r="T15" s="42">
        <v>0</v>
      </c>
      <c r="U15" s="42">
        <v>288429.48452228081</v>
      </c>
      <c r="V15" s="42">
        <v>0</v>
      </c>
      <c r="W15" s="42">
        <v>0</v>
      </c>
      <c r="X15" s="170"/>
      <c r="Y15" s="42">
        <v>0</v>
      </c>
      <c r="Z15" s="170"/>
      <c r="AA15" s="42">
        <v>0</v>
      </c>
      <c r="AB15" s="170"/>
      <c r="AC15" s="42">
        <v>0</v>
      </c>
      <c r="AD15" s="170"/>
      <c r="AE15" s="42">
        <v>2300.0611598159621</v>
      </c>
      <c r="AF15" s="170"/>
      <c r="AG15" s="42">
        <v>0</v>
      </c>
      <c r="AH15" s="170"/>
      <c r="AI15" s="42">
        <v>0</v>
      </c>
      <c r="AJ15" s="42">
        <v>0</v>
      </c>
      <c r="AK15" s="42">
        <v>0</v>
      </c>
      <c r="AL15" s="42">
        <v>0</v>
      </c>
      <c r="AM15" s="170"/>
      <c r="AN15" s="42">
        <v>560.14126135296851</v>
      </c>
      <c r="AO15" s="170"/>
      <c r="AP15" s="42">
        <v>0</v>
      </c>
      <c r="AQ15" s="170"/>
      <c r="AR15" s="42">
        <v>0</v>
      </c>
      <c r="AS15" s="170"/>
      <c r="AT15" s="42">
        <v>0</v>
      </c>
      <c r="AU15" s="170"/>
      <c r="AV15" s="42">
        <v>4098.9406592943851</v>
      </c>
      <c r="AW15" s="170"/>
      <c r="AX15" s="42">
        <v>563.5221467101652</v>
      </c>
      <c r="AY15" s="170"/>
      <c r="AZ15" s="42">
        <v>0</v>
      </c>
      <c r="BA15" s="44">
        <f t="shared" si="0"/>
        <v>1564836.0219977358</v>
      </c>
      <c r="BB15" s="42">
        <v>4539766.3734306302</v>
      </c>
      <c r="BC15" s="42">
        <v>977268.90663688642</v>
      </c>
      <c r="BD15" s="42">
        <v>35355790.756921336</v>
      </c>
      <c r="BE15" s="42">
        <v>-31638402.797134459</v>
      </c>
      <c r="BF15" s="42">
        <v>16343754.551681012</v>
      </c>
      <c r="BG15" s="44">
        <f t="shared" si="1"/>
        <v>25578177.791535407</v>
      </c>
      <c r="BH15" s="44">
        <f t="shared" si="2"/>
        <v>27143013.813533142</v>
      </c>
      <c r="BI15" s="42">
        <v>17412818.811806485</v>
      </c>
      <c r="BJ15" s="42">
        <v>3975837.6942402753</v>
      </c>
      <c r="BK15" s="45">
        <f>+S43</f>
        <v>5754357.3074863823</v>
      </c>
      <c r="BL15" s="44">
        <f t="shared" si="3"/>
        <v>27143013.813533142</v>
      </c>
    </row>
    <row r="16" spans="1:64" hidden="1">
      <c r="A16" s="139">
        <v>13</v>
      </c>
      <c r="B16" s="46" t="s">
        <v>62</v>
      </c>
      <c r="C16" s="154"/>
      <c r="D16" s="163"/>
      <c r="E16" s="42">
        <v>0</v>
      </c>
      <c r="F16" s="42">
        <v>0</v>
      </c>
      <c r="G16" s="42">
        <v>0</v>
      </c>
      <c r="H16" s="42">
        <v>0</v>
      </c>
      <c r="I16" s="170"/>
      <c r="J16" s="42">
        <v>0</v>
      </c>
      <c r="K16" s="170"/>
      <c r="L16" s="42">
        <v>0</v>
      </c>
      <c r="M16" s="42">
        <v>423.49209449968737</v>
      </c>
      <c r="N16" s="170"/>
      <c r="O16" s="42">
        <v>0</v>
      </c>
      <c r="P16" s="42">
        <v>21301.102874532095</v>
      </c>
      <c r="Q16" s="42">
        <v>116636.79723032225</v>
      </c>
      <c r="R16" s="42">
        <v>0</v>
      </c>
      <c r="S16" s="42">
        <v>0</v>
      </c>
      <c r="T16" s="42">
        <v>1615055.157883279</v>
      </c>
      <c r="U16" s="42">
        <v>99147.635304533993</v>
      </c>
      <c r="V16" s="42">
        <v>0</v>
      </c>
      <c r="W16" s="42">
        <v>30797.99811134017</v>
      </c>
      <c r="X16" s="170"/>
      <c r="Y16" s="42">
        <v>2307.8576244471346</v>
      </c>
      <c r="Z16" s="170"/>
      <c r="AA16" s="42">
        <v>270.57876846032593</v>
      </c>
      <c r="AB16" s="170"/>
      <c r="AC16" s="42">
        <v>0</v>
      </c>
      <c r="AD16" s="170"/>
      <c r="AE16" s="42">
        <v>109155.41630898108</v>
      </c>
      <c r="AF16" s="170"/>
      <c r="AG16" s="42">
        <v>13762.647525675198</v>
      </c>
      <c r="AH16" s="170"/>
      <c r="AI16" s="42">
        <v>0</v>
      </c>
      <c r="AJ16" s="42">
        <v>0</v>
      </c>
      <c r="AK16" s="42">
        <v>0</v>
      </c>
      <c r="AL16" s="42">
        <v>2759.4058345286567</v>
      </c>
      <c r="AM16" s="170"/>
      <c r="AN16" s="42">
        <v>4492.3329160508074</v>
      </c>
      <c r="AO16" s="170"/>
      <c r="AP16" s="42">
        <v>32059.897467669136</v>
      </c>
      <c r="AQ16" s="170"/>
      <c r="AR16" s="42">
        <v>1626.6613838072331</v>
      </c>
      <c r="AS16" s="170"/>
      <c r="AT16" s="42">
        <v>826076.60849771521</v>
      </c>
      <c r="AU16" s="170"/>
      <c r="AV16" s="42">
        <v>6962.5685472400019</v>
      </c>
      <c r="AW16" s="170"/>
      <c r="AX16" s="42">
        <v>2504.5428742674007</v>
      </c>
      <c r="AY16" s="170"/>
      <c r="AZ16" s="42">
        <v>0</v>
      </c>
      <c r="BA16" s="44">
        <f t="shared" si="0"/>
        <v>2885340.7012473494</v>
      </c>
      <c r="BB16" s="42">
        <v>1490389.46852888</v>
      </c>
      <c r="BC16" s="42">
        <v>0</v>
      </c>
      <c r="BD16" s="42">
        <v>2232846.4816366001</v>
      </c>
      <c r="BE16" s="42">
        <v>-371979.15283931699</v>
      </c>
      <c r="BF16" s="42">
        <v>111666.26088439576</v>
      </c>
      <c r="BG16" s="44">
        <f t="shared" si="1"/>
        <v>3462923.0582105592</v>
      </c>
      <c r="BH16" s="44">
        <f t="shared" si="2"/>
        <v>6348263.7594579086</v>
      </c>
      <c r="BI16" s="42">
        <v>478190.13658970856</v>
      </c>
      <c r="BJ16" s="42">
        <v>6830.7600765293737</v>
      </c>
      <c r="BK16" s="45">
        <f>+T43</f>
        <v>5863242.8627916705</v>
      </c>
      <c r="BL16" s="44">
        <f t="shared" si="3"/>
        <v>6348263.7594579086</v>
      </c>
    </row>
    <row r="17" spans="1:64" hidden="1">
      <c r="A17" s="139">
        <v>14</v>
      </c>
      <c r="B17" s="46" t="s">
        <v>63</v>
      </c>
      <c r="C17" s="154"/>
      <c r="D17" s="163"/>
      <c r="E17" s="42">
        <v>0</v>
      </c>
      <c r="F17" s="42">
        <v>0</v>
      </c>
      <c r="G17" s="42">
        <v>0</v>
      </c>
      <c r="H17" s="42">
        <v>0</v>
      </c>
      <c r="I17" s="170"/>
      <c r="J17" s="42">
        <v>0</v>
      </c>
      <c r="K17" s="170"/>
      <c r="L17" s="42">
        <v>0</v>
      </c>
      <c r="M17" s="42">
        <v>0</v>
      </c>
      <c r="N17" s="170"/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297442.90591360198</v>
      </c>
      <c r="V17" s="42">
        <v>0</v>
      </c>
      <c r="W17" s="42">
        <v>0</v>
      </c>
      <c r="X17" s="170"/>
      <c r="Y17" s="42">
        <v>0</v>
      </c>
      <c r="Z17" s="170"/>
      <c r="AA17" s="42">
        <v>0</v>
      </c>
      <c r="AB17" s="170"/>
      <c r="AC17" s="42">
        <v>0</v>
      </c>
      <c r="AD17" s="170"/>
      <c r="AE17" s="42">
        <v>0</v>
      </c>
      <c r="AF17" s="170"/>
      <c r="AG17" s="42">
        <v>0</v>
      </c>
      <c r="AH17" s="170"/>
      <c r="AI17" s="42">
        <v>0</v>
      </c>
      <c r="AJ17" s="42">
        <v>0</v>
      </c>
      <c r="AK17" s="42">
        <v>0</v>
      </c>
      <c r="AL17" s="42">
        <v>0</v>
      </c>
      <c r="AM17" s="170"/>
      <c r="AN17" s="42">
        <v>0</v>
      </c>
      <c r="AO17" s="170"/>
      <c r="AP17" s="42">
        <v>0</v>
      </c>
      <c r="AQ17" s="170"/>
      <c r="AR17" s="42">
        <v>0</v>
      </c>
      <c r="AS17" s="170"/>
      <c r="AT17" s="42">
        <v>0</v>
      </c>
      <c r="AU17" s="170"/>
      <c r="AV17" s="42">
        <v>0</v>
      </c>
      <c r="AW17" s="170"/>
      <c r="AX17" s="42">
        <v>0</v>
      </c>
      <c r="AY17" s="170"/>
      <c r="AZ17" s="42">
        <v>0</v>
      </c>
      <c r="BA17" s="44">
        <f t="shared" si="0"/>
        <v>297442.90591360198</v>
      </c>
      <c r="BB17" s="42">
        <v>380036.2369479537</v>
      </c>
      <c r="BC17" s="42">
        <v>0</v>
      </c>
      <c r="BD17" s="42">
        <v>2872061.6095149117</v>
      </c>
      <c r="BE17" s="42">
        <v>-1750725.2192702368</v>
      </c>
      <c r="BF17" s="42">
        <v>7867854.9378029266</v>
      </c>
      <c r="BG17" s="44">
        <f t="shared" si="1"/>
        <v>9369227.5649955552</v>
      </c>
      <c r="BH17" s="44">
        <f t="shared" si="2"/>
        <v>9666670.4709091578</v>
      </c>
      <c r="BI17" s="42">
        <v>537485.84830152383</v>
      </c>
      <c r="BJ17" s="42">
        <v>8605.6167510204614</v>
      </c>
      <c r="BK17" s="45">
        <f>+U43</f>
        <v>9120579.0058566127</v>
      </c>
      <c r="BL17" s="44">
        <f t="shared" si="3"/>
        <v>9666670.4709091578</v>
      </c>
    </row>
    <row r="18" spans="1:64" hidden="1">
      <c r="A18" s="139">
        <v>15</v>
      </c>
      <c r="B18" s="46" t="s">
        <v>64</v>
      </c>
      <c r="C18" s="154"/>
      <c r="D18" s="163"/>
      <c r="E18" s="42">
        <v>0</v>
      </c>
      <c r="F18" s="42">
        <v>0</v>
      </c>
      <c r="G18" s="42">
        <v>0</v>
      </c>
      <c r="H18" s="42">
        <v>0</v>
      </c>
      <c r="I18" s="170"/>
      <c r="J18" s="42">
        <v>0</v>
      </c>
      <c r="K18" s="170"/>
      <c r="L18" s="42">
        <v>0</v>
      </c>
      <c r="M18" s="42">
        <v>0</v>
      </c>
      <c r="N18" s="170"/>
      <c r="O18" s="42">
        <v>0</v>
      </c>
      <c r="P18" s="42">
        <v>0</v>
      </c>
      <c r="Q18" s="42">
        <v>0</v>
      </c>
      <c r="R18" s="42">
        <v>0</v>
      </c>
      <c r="S18" s="42">
        <v>147128.24143057241</v>
      </c>
      <c r="T18" s="42">
        <v>0</v>
      </c>
      <c r="U18" s="42">
        <v>63093.949739248899</v>
      </c>
      <c r="V18" s="42">
        <v>6443115.7057199124</v>
      </c>
      <c r="W18" s="42">
        <v>11866.063168685892</v>
      </c>
      <c r="X18" s="170"/>
      <c r="Y18" s="42">
        <v>0</v>
      </c>
      <c r="Z18" s="170"/>
      <c r="AA18" s="42">
        <v>0</v>
      </c>
      <c r="AB18" s="170"/>
      <c r="AC18" s="42">
        <v>212249.1427614569</v>
      </c>
      <c r="AD18" s="170"/>
      <c r="AE18" s="42">
        <v>0</v>
      </c>
      <c r="AF18" s="170"/>
      <c r="AG18" s="42">
        <v>0</v>
      </c>
      <c r="AH18" s="170"/>
      <c r="AI18" s="42">
        <v>0</v>
      </c>
      <c r="AJ18" s="42">
        <v>0</v>
      </c>
      <c r="AK18" s="42">
        <v>0</v>
      </c>
      <c r="AL18" s="42">
        <v>0</v>
      </c>
      <c r="AM18" s="170"/>
      <c r="AN18" s="42">
        <v>0</v>
      </c>
      <c r="AO18" s="170"/>
      <c r="AP18" s="42">
        <v>0</v>
      </c>
      <c r="AQ18" s="170"/>
      <c r="AR18" s="42">
        <v>0</v>
      </c>
      <c r="AS18" s="170"/>
      <c r="AT18" s="42">
        <v>0</v>
      </c>
      <c r="AU18" s="170"/>
      <c r="AV18" s="42">
        <v>0</v>
      </c>
      <c r="AW18" s="170"/>
      <c r="AX18" s="42">
        <v>0</v>
      </c>
      <c r="AY18" s="170"/>
      <c r="AZ18" s="42">
        <v>55544.867030484827</v>
      </c>
      <c r="BA18" s="44">
        <f t="shared" si="0"/>
        <v>6932997.9698503613</v>
      </c>
      <c r="BB18" s="42">
        <v>2932567.8916123784</v>
      </c>
      <c r="BC18" s="42">
        <v>310593.14487928868</v>
      </c>
      <c r="BD18" s="42">
        <v>1918903.0526771729</v>
      </c>
      <c r="BE18" s="42">
        <v>-2712557.6193759325</v>
      </c>
      <c r="BF18" s="42">
        <v>25737857.055324905</v>
      </c>
      <c r="BG18" s="44">
        <f t="shared" si="1"/>
        <v>28187363.525117811</v>
      </c>
      <c r="BH18" s="44">
        <f t="shared" si="2"/>
        <v>35120361.494968176</v>
      </c>
      <c r="BI18" s="42">
        <v>3334655.1136238719</v>
      </c>
      <c r="BJ18" s="42">
        <v>1528745.7181389334</v>
      </c>
      <c r="BK18" s="45">
        <f>+V43</f>
        <v>30256960.663205363</v>
      </c>
      <c r="BL18" s="44">
        <f t="shared" si="3"/>
        <v>35120361.494968168</v>
      </c>
    </row>
    <row r="19" spans="1:64" hidden="1">
      <c r="A19" s="139">
        <v>16</v>
      </c>
      <c r="B19" s="46" t="s">
        <v>65</v>
      </c>
      <c r="C19" s="154"/>
      <c r="D19" s="163"/>
      <c r="E19" s="42">
        <v>31265.853990199706</v>
      </c>
      <c r="F19" s="42">
        <v>5495.6112146566766</v>
      </c>
      <c r="G19" s="42">
        <v>71343.61078877344</v>
      </c>
      <c r="H19" s="42">
        <v>4591.1061462222506</v>
      </c>
      <c r="I19" s="170"/>
      <c r="J19" s="42">
        <v>50902.901384968791</v>
      </c>
      <c r="K19" s="170"/>
      <c r="L19" s="42">
        <v>229658.62229114058</v>
      </c>
      <c r="M19" s="42">
        <v>212639.32409694631</v>
      </c>
      <c r="N19" s="170"/>
      <c r="O19" s="42">
        <v>35398.957024754476</v>
      </c>
      <c r="P19" s="42">
        <v>283746.90621048678</v>
      </c>
      <c r="Q19" s="42">
        <v>1449541.6652908833</v>
      </c>
      <c r="R19" s="42">
        <v>45044.804985521507</v>
      </c>
      <c r="S19" s="42">
        <v>430319.09428567189</v>
      </c>
      <c r="T19" s="42">
        <v>408364.47172886232</v>
      </c>
      <c r="U19" s="42">
        <v>608735.25655902561</v>
      </c>
      <c r="V19" s="42">
        <v>1063567.4397591385</v>
      </c>
      <c r="W19" s="42">
        <v>702481.07635969599</v>
      </c>
      <c r="X19" s="170"/>
      <c r="Y19" s="42">
        <v>142173.94560560276</v>
      </c>
      <c r="Z19" s="170"/>
      <c r="AA19" s="42">
        <v>9979.571394767343</v>
      </c>
      <c r="AB19" s="170"/>
      <c r="AC19" s="42">
        <v>649770.75203377439</v>
      </c>
      <c r="AD19" s="170"/>
      <c r="AE19" s="42">
        <v>491333.13405660744</v>
      </c>
      <c r="AF19" s="170"/>
      <c r="AG19" s="42">
        <v>701325.94490135973</v>
      </c>
      <c r="AH19" s="170"/>
      <c r="AI19" s="42">
        <v>294348.88854037412</v>
      </c>
      <c r="AJ19" s="42">
        <v>304307.40149861987</v>
      </c>
      <c r="AK19" s="42">
        <v>771190.18191920687</v>
      </c>
      <c r="AL19" s="42">
        <v>199814.28060405527</v>
      </c>
      <c r="AM19" s="170"/>
      <c r="AN19" s="42">
        <v>23820.007139034984</v>
      </c>
      <c r="AO19" s="170"/>
      <c r="AP19" s="42">
        <v>133769.54397013746</v>
      </c>
      <c r="AQ19" s="170"/>
      <c r="AR19" s="42">
        <v>78222.061569736237</v>
      </c>
      <c r="AS19" s="170"/>
      <c r="AT19" s="42">
        <v>876083.71082987578</v>
      </c>
      <c r="AU19" s="170"/>
      <c r="AV19" s="42">
        <v>29303.06513878539</v>
      </c>
      <c r="AW19" s="170"/>
      <c r="AX19" s="42">
        <v>6386.5843293818707</v>
      </c>
      <c r="AY19" s="170"/>
      <c r="AZ19" s="42">
        <v>35409.852731934079</v>
      </c>
      <c r="BA19" s="44">
        <f t="shared" si="0"/>
        <v>10380335.6283802</v>
      </c>
      <c r="BB19" s="42">
        <v>4321617.9938778142</v>
      </c>
      <c r="BC19" s="42">
        <v>0</v>
      </c>
      <c r="BD19" s="42">
        <v>2086637.4684901957</v>
      </c>
      <c r="BE19" s="42">
        <v>-4068469.7211242048</v>
      </c>
      <c r="BF19" s="42">
        <v>2812662.2815572349</v>
      </c>
      <c r="BG19" s="44">
        <f t="shared" si="1"/>
        <v>5152448.0228010397</v>
      </c>
      <c r="BH19" s="44">
        <f t="shared" si="2"/>
        <v>15532783.65118124</v>
      </c>
      <c r="BI19" s="42">
        <v>13059803.568898914</v>
      </c>
      <c r="BJ19" s="42">
        <v>286677.10946770001</v>
      </c>
      <c r="BK19" s="45">
        <f>+W43</f>
        <v>2186302.9728146251</v>
      </c>
      <c r="BL19" s="44">
        <f t="shared" si="3"/>
        <v>15532783.65118124</v>
      </c>
    </row>
    <row r="20" spans="1:64" hidden="1">
      <c r="A20" s="139">
        <v>17</v>
      </c>
      <c r="B20" s="46" t="s">
        <v>66</v>
      </c>
      <c r="C20" s="154"/>
      <c r="D20" s="163"/>
      <c r="E20" s="42">
        <v>0</v>
      </c>
      <c r="F20" s="42">
        <v>0</v>
      </c>
      <c r="G20" s="42">
        <v>0</v>
      </c>
      <c r="H20" s="42">
        <v>0</v>
      </c>
      <c r="I20" s="170"/>
      <c r="J20" s="42">
        <v>0</v>
      </c>
      <c r="K20" s="170"/>
      <c r="L20" s="42">
        <v>32843.70081331276</v>
      </c>
      <c r="M20" s="42">
        <v>22439.369130138093</v>
      </c>
      <c r="N20" s="170"/>
      <c r="O20" s="42">
        <v>1894.7282222609788</v>
      </c>
      <c r="P20" s="42">
        <v>2950.0014332148739</v>
      </c>
      <c r="Q20" s="42">
        <v>22521.619664925438</v>
      </c>
      <c r="R20" s="42">
        <v>3532.5906275364414</v>
      </c>
      <c r="S20" s="42">
        <v>1244.1573521863695</v>
      </c>
      <c r="T20" s="42">
        <v>145675.19383498296</v>
      </c>
      <c r="U20" s="42">
        <v>41280.623671840593</v>
      </c>
      <c r="V20" s="42">
        <v>83377.12943602915</v>
      </c>
      <c r="W20" s="42">
        <v>10645.66922737116</v>
      </c>
      <c r="X20" s="170"/>
      <c r="Y20" s="42">
        <v>32783.775388983006</v>
      </c>
      <c r="Z20" s="170"/>
      <c r="AA20" s="42">
        <v>236.52917874988933</v>
      </c>
      <c r="AB20" s="170"/>
      <c r="AC20" s="42">
        <v>2017.7695303853145</v>
      </c>
      <c r="AD20" s="170"/>
      <c r="AE20" s="42">
        <v>27645.572171220454</v>
      </c>
      <c r="AF20" s="170"/>
      <c r="AG20" s="42">
        <v>10908.613793684766</v>
      </c>
      <c r="AH20" s="170"/>
      <c r="AI20" s="42">
        <v>135.274172806118</v>
      </c>
      <c r="AJ20" s="42">
        <v>1447.0057830301118</v>
      </c>
      <c r="AK20" s="42">
        <v>5861.0973961330101</v>
      </c>
      <c r="AL20" s="42">
        <v>713.41422685727537</v>
      </c>
      <c r="AM20" s="170"/>
      <c r="AN20" s="42">
        <v>5737.407727052122</v>
      </c>
      <c r="AO20" s="170"/>
      <c r="AP20" s="42">
        <v>625.12640897767562</v>
      </c>
      <c r="AQ20" s="170"/>
      <c r="AR20" s="42">
        <v>19910.024989400052</v>
      </c>
      <c r="AS20" s="170"/>
      <c r="AT20" s="42">
        <v>309.85241465105543</v>
      </c>
      <c r="AU20" s="170"/>
      <c r="AV20" s="42">
        <v>3492.3095649830198</v>
      </c>
      <c r="AW20" s="170"/>
      <c r="AX20" s="42">
        <v>2279.3696139425247</v>
      </c>
      <c r="AY20" s="170"/>
      <c r="AZ20" s="42">
        <v>7898.6021898306699</v>
      </c>
      <c r="BA20" s="44">
        <f t="shared" si="0"/>
        <v>490406.52796448587</v>
      </c>
      <c r="BB20" s="42">
        <v>185783.29729397304</v>
      </c>
      <c r="BC20" s="42">
        <v>0</v>
      </c>
      <c r="BD20" s="42">
        <v>0</v>
      </c>
      <c r="BE20" s="42">
        <v>169.98856362965131</v>
      </c>
      <c r="BF20" s="42">
        <v>0</v>
      </c>
      <c r="BG20" s="44">
        <f t="shared" si="1"/>
        <v>185953.28585760269</v>
      </c>
      <c r="BH20" s="44">
        <f t="shared" si="2"/>
        <v>676359.81382208853</v>
      </c>
      <c r="BI20" s="42">
        <v>0</v>
      </c>
      <c r="BJ20" s="42">
        <v>0</v>
      </c>
      <c r="BK20" s="45">
        <f>+Y43</f>
        <v>676359.81382208853</v>
      </c>
      <c r="BL20" s="44">
        <f t="shared" si="3"/>
        <v>676359.81382208853</v>
      </c>
    </row>
    <row r="21" spans="1:64" hidden="1">
      <c r="A21" s="139">
        <v>18</v>
      </c>
      <c r="B21" s="46" t="s">
        <v>7</v>
      </c>
      <c r="C21" s="154"/>
      <c r="D21" s="163"/>
      <c r="E21" s="42">
        <v>816.49770493629694</v>
      </c>
      <c r="F21" s="42">
        <v>11.491213494567095</v>
      </c>
      <c r="G21" s="42">
        <v>141.39113112423786</v>
      </c>
      <c r="H21" s="42">
        <v>0</v>
      </c>
      <c r="I21" s="170"/>
      <c r="J21" s="42">
        <v>0</v>
      </c>
      <c r="K21" s="170"/>
      <c r="L21" s="42">
        <v>0</v>
      </c>
      <c r="M21" s="42">
        <v>0</v>
      </c>
      <c r="N21" s="170"/>
      <c r="O21" s="42">
        <v>1243.3132812229824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170"/>
      <c r="Y21" s="42">
        <v>0</v>
      </c>
      <c r="Z21" s="170"/>
      <c r="AA21" s="42">
        <v>0</v>
      </c>
      <c r="AB21" s="170"/>
      <c r="AC21" s="42">
        <v>0</v>
      </c>
      <c r="AD21" s="170"/>
      <c r="AE21" s="42">
        <v>0</v>
      </c>
      <c r="AF21" s="170"/>
      <c r="AG21" s="42">
        <v>12950.459535391528</v>
      </c>
      <c r="AH21" s="170"/>
      <c r="AI21" s="42">
        <v>0</v>
      </c>
      <c r="AJ21" s="42">
        <v>0</v>
      </c>
      <c r="AK21" s="42">
        <v>0</v>
      </c>
      <c r="AL21" s="42">
        <v>593.73832317293773</v>
      </c>
      <c r="AM21" s="170"/>
      <c r="AN21" s="42">
        <v>0</v>
      </c>
      <c r="AO21" s="170"/>
      <c r="AP21" s="42">
        <v>0</v>
      </c>
      <c r="AQ21" s="170"/>
      <c r="AR21" s="42">
        <v>0</v>
      </c>
      <c r="AS21" s="170"/>
      <c r="AT21" s="42">
        <v>141.38506514278566</v>
      </c>
      <c r="AU21" s="170"/>
      <c r="AV21" s="42">
        <v>2.7210063663613027</v>
      </c>
      <c r="AW21" s="170"/>
      <c r="AX21" s="42">
        <v>366.45681708006617</v>
      </c>
      <c r="AY21" s="170"/>
      <c r="AZ21" s="42">
        <v>368.07743763277307</v>
      </c>
      <c r="BA21" s="44">
        <f t="shared" si="0"/>
        <v>16635.531515564537</v>
      </c>
      <c r="BB21" s="42">
        <v>39354.760973526958</v>
      </c>
      <c r="BC21" s="42">
        <v>0</v>
      </c>
      <c r="BD21" s="42">
        <v>0</v>
      </c>
      <c r="BE21" s="42">
        <v>419.3570727051781</v>
      </c>
      <c r="BF21" s="42">
        <v>0</v>
      </c>
      <c r="BG21" s="44">
        <f t="shared" si="1"/>
        <v>39774.118046232135</v>
      </c>
      <c r="BH21" s="44">
        <f t="shared" si="2"/>
        <v>56409.649561796672</v>
      </c>
      <c r="BI21" s="42">
        <v>0</v>
      </c>
      <c r="BJ21" s="42">
        <v>0</v>
      </c>
      <c r="BK21" s="45">
        <f>+AA43</f>
        <v>56409.649561796672</v>
      </c>
      <c r="BL21" s="44">
        <f t="shared" si="3"/>
        <v>56409.649561796672</v>
      </c>
    </row>
    <row r="22" spans="1:64" hidden="1">
      <c r="A22" s="139">
        <v>19</v>
      </c>
      <c r="B22" s="46" t="s">
        <v>67</v>
      </c>
      <c r="C22" s="154"/>
      <c r="D22" s="163"/>
      <c r="E22" s="42">
        <v>355.9727995534933</v>
      </c>
      <c r="F22" s="42">
        <v>41.318250836879521</v>
      </c>
      <c r="G22" s="42">
        <v>1480.0504974974274</v>
      </c>
      <c r="H22" s="42">
        <v>0</v>
      </c>
      <c r="I22" s="170"/>
      <c r="J22" s="42">
        <v>0</v>
      </c>
      <c r="K22" s="170"/>
      <c r="L22" s="42">
        <v>0</v>
      </c>
      <c r="M22" s="42">
        <v>0</v>
      </c>
      <c r="N22" s="170"/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170"/>
      <c r="Y22" s="42">
        <v>0</v>
      </c>
      <c r="Z22" s="170"/>
      <c r="AA22" s="42">
        <v>0</v>
      </c>
      <c r="AB22" s="170"/>
      <c r="AC22" s="42">
        <v>14108.118561720677</v>
      </c>
      <c r="AD22" s="170"/>
      <c r="AE22" s="42">
        <v>0</v>
      </c>
      <c r="AF22" s="170"/>
      <c r="AG22" s="42">
        <v>0</v>
      </c>
      <c r="AH22" s="170"/>
      <c r="AI22" s="42">
        <v>0</v>
      </c>
      <c r="AJ22" s="42">
        <v>0</v>
      </c>
      <c r="AK22" s="42">
        <v>0</v>
      </c>
      <c r="AL22" s="42">
        <v>0</v>
      </c>
      <c r="AM22" s="170"/>
      <c r="AN22" s="42">
        <v>0</v>
      </c>
      <c r="AO22" s="170"/>
      <c r="AP22" s="42">
        <v>0</v>
      </c>
      <c r="AQ22" s="170"/>
      <c r="AR22" s="42">
        <v>0</v>
      </c>
      <c r="AS22" s="170"/>
      <c r="AT22" s="42">
        <v>0</v>
      </c>
      <c r="AU22" s="170"/>
      <c r="AV22" s="42">
        <v>0</v>
      </c>
      <c r="AW22" s="170"/>
      <c r="AX22" s="42">
        <v>0</v>
      </c>
      <c r="AY22" s="170"/>
      <c r="AZ22" s="42">
        <v>0</v>
      </c>
      <c r="BA22" s="44">
        <f t="shared" si="0"/>
        <v>15985.460109608477</v>
      </c>
      <c r="BB22" s="42">
        <v>4909645.00165198</v>
      </c>
      <c r="BC22" s="42">
        <v>821127.71890975663</v>
      </c>
      <c r="BD22" s="42">
        <v>2999569.6806102567</v>
      </c>
      <c r="BE22" s="42">
        <v>3029497.9638658073</v>
      </c>
      <c r="BF22" s="42">
        <v>0</v>
      </c>
      <c r="BG22" s="44">
        <f t="shared" si="1"/>
        <v>11759840.365037801</v>
      </c>
      <c r="BH22" s="44">
        <f t="shared" si="2"/>
        <v>11775825.825147409</v>
      </c>
      <c r="BI22" s="42">
        <v>0</v>
      </c>
      <c r="BJ22" s="42">
        <v>0</v>
      </c>
      <c r="BK22" s="45">
        <f>+AC43</f>
        <v>11775825.825147409</v>
      </c>
      <c r="BL22" s="44">
        <f t="shared" si="3"/>
        <v>11775825.825147409</v>
      </c>
    </row>
    <row r="23" spans="1:64" hidden="1">
      <c r="A23" s="139">
        <v>20</v>
      </c>
      <c r="B23" s="46" t="s">
        <v>68</v>
      </c>
      <c r="C23" s="154"/>
      <c r="D23" s="163"/>
      <c r="E23" s="42">
        <v>0</v>
      </c>
      <c r="F23" s="42">
        <v>0</v>
      </c>
      <c r="G23" s="42">
        <v>0</v>
      </c>
      <c r="H23" s="42">
        <v>0</v>
      </c>
      <c r="I23" s="170"/>
      <c r="J23" s="42">
        <v>0</v>
      </c>
      <c r="K23" s="170"/>
      <c r="L23" s="42">
        <v>0</v>
      </c>
      <c r="M23" s="42">
        <v>0</v>
      </c>
      <c r="N23" s="170"/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170"/>
      <c r="Y23" s="42">
        <v>0</v>
      </c>
      <c r="Z23" s="170"/>
      <c r="AA23" s="42">
        <v>0</v>
      </c>
      <c r="AB23" s="170"/>
      <c r="AC23" s="42">
        <v>0</v>
      </c>
      <c r="AD23" s="170"/>
      <c r="AE23" s="42">
        <v>0</v>
      </c>
      <c r="AF23" s="170"/>
      <c r="AG23" s="42">
        <v>0</v>
      </c>
      <c r="AH23" s="170"/>
      <c r="AI23" s="42">
        <v>0</v>
      </c>
      <c r="AJ23" s="42">
        <v>0</v>
      </c>
      <c r="AK23" s="42">
        <v>0</v>
      </c>
      <c r="AL23" s="42">
        <v>0</v>
      </c>
      <c r="AM23" s="170"/>
      <c r="AN23" s="42">
        <v>0</v>
      </c>
      <c r="AO23" s="170"/>
      <c r="AP23" s="42">
        <v>0</v>
      </c>
      <c r="AQ23" s="170"/>
      <c r="AR23" s="42">
        <v>0</v>
      </c>
      <c r="AS23" s="170"/>
      <c r="AT23" s="42">
        <v>0</v>
      </c>
      <c r="AU23" s="170"/>
      <c r="AV23" s="42">
        <v>0</v>
      </c>
      <c r="AW23" s="170"/>
      <c r="AX23" s="42">
        <v>0</v>
      </c>
      <c r="AY23" s="170"/>
      <c r="AZ23" s="42">
        <v>0</v>
      </c>
      <c r="BA23" s="44">
        <f t="shared" si="0"/>
        <v>0</v>
      </c>
      <c r="BB23" s="42">
        <v>0</v>
      </c>
      <c r="BC23" s="42">
        <v>0</v>
      </c>
      <c r="BD23" s="42">
        <v>0</v>
      </c>
      <c r="BE23" s="42">
        <v>0</v>
      </c>
      <c r="BF23" s="42">
        <v>0</v>
      </c>
      <c r="BG23" s="44">
        <f t="shared" si="1"/>
        <v>0</v>
      </c>
      <c r="BH23" s="44">
        <f t="shared" si="2"/>
        <v>0</v>
      </c>
      <c r="BI23" s="42">
        <v>0</v>
      </c>
      <c r="BJ23" s="42">
        <v>-12823982.433734361</v>
      </c>
      <c r="BK23" s="45">
        <f>+AE43</f>
        <v>12823982.433734361</v>
      </c>
      <c r="BL23" s="44">
        <f t="shared" si="3"/>
        <v>0</v>
      </c>
    </row>
    <row r="24" spans="1:64" hidden="1">
      <c r="A24" s="139">
        <v>21</v>
      </c>
      <c r="B24" s="46" t="s">
        <v>69</v>
      </c>
      <c r="C24" s="154"/>
      <c r="D24" s="163"/>
      <c r="E24" s="42">
        <v>0</v>
      </c>
      <c r="F24" s="42">
        <v>0</v>
      </c>
      <c r="G24" s="42">
        <v>0</v>
      </c>
      <c r="H24" s="42">
        <v>0</v>
      </c>
      <c r="I24" s="170"/>
      <c r="J24" s="42">
        <v>0</v>
      </c>
      <c r="K24" s="170"/>
      <c r="L24" s="42">
        <v>1774.8294349801349</v>
      </c>
      <c r="M24" s="42">
        <v>0</v>
      </c>
      <c r="N24" s="170"/>
      <c r="O24" s="42">
        <v>85.566939645369303</v>
      </c>
      <c r="P24" s="42">
        <v>2307.8004451652632</v>
      </c>
      <c r="Q24" s="42">
        <v>3293.4123466024689</v>
      </c>
      <c r="R24" s="42">
        <v>348.11166671501695</v>
      </c>
      <c r="S24" s="42">
        <v>1314.9811120675404</v>
      </c>
      <c r="T24" s="42">
        <v>7919.5489219035444</v>
      </c>
      <c r="U24" s="42">
        <v>4896.3013210520166</v>
      </c>
      <c r="V24" s="42">
        <v>5445.315487495689</v>
      </c>
      <c r="W24" s="42">
        <v>596.90386687231558</v>
      </c>
      <c r="X24" s="170"/>
      <c r="Y24" s="42">
        <v>823.76189886923078</v>
      </c>
      <c r="Z24" s="170"/>
      <c r="AA24" s="42">
        <v>238.49040221166118</v>
      </c>
      <c r="AB24" s="170"/>
      <c r="AC24" s="42">
        <v>0</v>
      </c>
      <c r="AD24" s="170"/>
      <c r="AE24" s="42">
        <v>4573.9613826554596</v>
      </c>
      <c r="AF24" s="170"/>
      <c r="AG24" s="42">
        <v>0</v>
      </c>
      <c r="AH24" s="170"/>
      <c r="AI24" s="42">
        <v>0</v>
      </c>
      <c r="AJ24" s="42">
        <v>0</v>
      </c>
      <c r="AK24" s="42">
        <v>12421.892801506541</v>
      </c>
      <c r="AL24" s="42">
        <v>7412.3280651695186</v>
      </c>
      <c r="AM24" s="170"/>
      <c r="AN24" s="42">
        <v>0</v>
      </c>
      <c r="AO24" s="170"/>
      <c r="AP24" s="42">
        <v>324004.1241386701</v>
      </c>
      <c r="AQ24" s="170"/>
      <c r="AR24" s="42">
        <v>11304.852453697711</v>
      </c>
      <c r="AS24" s="170"/>
      <c r="AT24" s="42">
        <v>14502.202019713824</v>
      </c>
      <c r="AU24" s="170"/>
      <c r="AV24" s="42">
        <v>4529.512271990181</v>
      </c>
      <c r="AW24" s="170"/>
      <c r="AX24" s="42">
        <v>467033.12379602168</v>
      </c>
      <c r="AY24" s="170"/>
      <c r="AZ24" s="42">
        <v>0</v>
      </c>
      <c r="BA24" s="44">
        <f t="shared" si="0"/>
        <v>874827.02077300521</v>
      </c>
      <c r="BB24" s="42">
        <v>2759829.3172686249</v>
      </c>
      <c r="BC24" s="42">
        <v>0</v>
      </c>
      <c r="BD24" s="42">
        <v>0</v>
      </c>
      <c r="BE24" s="42">
        <v>0</v>
      </c>
      <c r="BF24" s="42">
        <v>1586375.502123931</v>
      </c>
      <c r="BG24" s="44">
        <f t="shared" si="1"/>
        <v>4346204.8193925563</v>
      </c>
      <c r="BH24" s="44">
        <f t="shared" si="2"/>
        <v>5221031.8401655611</v>
      </c>
      <c r="BI24" s="42">
        <v>0</v>
      </c>
      <c r="BJ24" s="42">
        <v>0</v>
      </c>
      <c r="BK24" s="45">
        <f>+AG43</f>
        <v>5221031.8401655601</v>
      </c>
      <c r="BL24" s="44">
        <f t="shared" si="3"/>
        <v>5221031.8401655601</v>
      </c>
    </row>
    <row r="25" spans="1:64" hidden="1">
      <c r="A25" s="139">
        <v>22</v>
      </c>
      <c r="B25" s="46" t="s">
        <v>70</v>
      </c>
      <c r="C25" s="154"/>
      <c r="D25" s="163"/>
      <c r="E25" s="42">
        <v>2959.0788765619745</v>
      </c>
      <c r="F25" s="42">
        <v>2394.7683975995333</v>
      </c>
      <c r="G25" s="42">
        <v>19740.756527373665</v>
      </c>
      <c r="H25" s="42">
        <v>866.59872778990973</v>
      </c>
      <c r="I25" s="170"/>
      <c r="J25" s="42">
        <v>0</v>
      </c>
      <c r="K25" s="170"/>
      <c r="L25" s="42">
        <v>78810.46497323121</v>
      </c>
      <c r="M25" s="42">
        <v>0</v>
      </c>
      <c r="N25" s="170"/>
      <c r="O25" s="42">
        <v>1901.2150298272472</v>
      </c>
      <c r="P25" s="42">
        <v>40726.568473264757</v>
      </c>
      <c r="Q25" s="42">
        <v>83301.431089641192</v>
      </c>
      <c r="R25" s="42">
        <v>15457.734571955676</v>
      </c>
      <c r="S25" s="42">
        <v>54056.127113817274</v>
      </c>
      <c r="T25" s="42">
        <v>74004.516249233624</v>
      </c>
      <c r="U25" s="42">
        <v>110695.40357981098</v>
      </c>
      <c r="V25" s="42">
        <v>391305.9641620238</v>
      </c>
      <c r="W25" s="42">
        <v>13139.475433531708</v>
      </c>
      <c r="X25" s="170"/>
      <c r="Y25" s="42">
        <v>0</v>
      </c>
      <c r="Z25" s="170"/>
      <c r="AA25" s="42">
        <v>12.243865188304488</v>
      </c>
      <c r="AB25" s="170"/>
      <c r="AC25" s="42">
        <v>0</v>
      </c>
      <c r="AD25" s="170"/>
      <c r="AE25" s="42">
        <v>18191.776576749005</v>
      </c>
      <c r="AF25" s="170"/>
      <c r="AG25" s="42">
        <v>0</v>
      </c>
      <c r="AH25" s="170"/>
      <c r="AI25" s="42">
        <v>0</v>
      </c>
      <c r="AJ25" s="42">
        <v>0</v>
      </c>
      <c r="AK25" s="42">
        <v>0</v>
      </c>
      <c r="AL25" s="42">
        <v>241350.87606798857</v>
      </c>
      <c r="AM25" s="170"/>
      <c r="AN25" s="42">
        <v>851.41471725651218</v>
      </c>
      <c r="AO25" s="170"/>
      <c r="AP25" s="42">
        <v>8671.5750774582775</v>
      </c>
      <c r="AQ25" s="170"/>
      <c r="AR25" s="42">
        <v>528.36457298505354</v>
      </c>
      <c r="AS25" s="170"/>
      <c r="AT25" s="42">
        <v>1.1169051011649314</v>
      </c>
      <c r="AU25" s="170"/>
      <c r="AV25" s="42">
        <v>130.81725508386336</v>
      </c>
      <c r="AW25" s="170"/>
      <c r="AX25" s="42">
        <v>469.60178892513755</v>
      </c>
      <c r="AY25" s="170"/>
      <c r="AZ25" s="42">
        <v>8678.8854735132536</v>
      </c>
      <c r="BA25" s="44">
        <f t="shared" si="0"/>
        <v>1168246.775505912</v>
      </c>
      <c r="BB25" s="42">
        <v>903028.78700924513</v>
      </c>
      <c r="BC25" s="42">
        <v>0</v>
      </c>
      <c r="BD25" s="42">
        <v>0</v>
      </c>
      <c r="BE25" s="42">
        <v>0</v>
      </c>
      <c r="BF25" s="42">
        <v>147608.1848645742</v>
      </c>
      <c r="BG25" s="44">
        <f t="shared" si="1"/>
        <v>1050636.9718738194</v>
      </c>
      <c r="BH25" s="44">
        <f t="shared" si="2"/>
        <v>2218883.7473797314</v>
      </c>
      <c r="BI25" s="42">
        <v>221298.15843131253</v>
      </c>
      <c r="BJ25" s="42">
        <v>0</v>
      </c>
      <c r="BK25" s="45">
        <f>+AI43</f>
        <v>1997585.5889484189</v>
      </c>
      <c r="BL25" s="44">
        <f t="shared" si="3"/>
        <v>2218883.7473797314</v>
      </c>
    </row>
    <row r="26" spans="1:64" hidden="1">
      <c r="A26" s="139">
        <v>23</v>
      </c>
      <c r="B26" s="46" t="s">
        <v>71</v>
      </c>
      <c r="C26" s="154"/>
      <c r="D26" s="163"/>
      <c r="E26" s="42">
        <v>0</v>
      </c>
      <c r="F26" s="42">
        <v>0</v>
      </c>
      <c r="G26" s="42">
        <v>0</v>
      </c>
      <c r="H26" s="42">
        <v>0</v>
      </c>
      <c r="I26" s="170"/>
      <c r="J26" s="42">
        <v>27036.486415953885</v>
      </c>
      <c r="K26" s="170"/>
      <c r="L26" s="42">
        <v>44330.856069978952</v>
      </c>
      <c r="M26" s="42">
        <v>0</v>
      </c>
      <c r="N26" s="170"/>
      <c r="O26" s="42">
        <v>1069.4327190428312</v>
      </c>
      <c r="P26" s="42">
        <v>22908.679016494581</v>
      </c>
      <c r="Q26" s="42">
        <v>46857.022773719968</v>
      </c>
      <c r="R26" s="42">
        <v>8694.9697189333747</v>
      </c>
      <c r="S26" s="42">
        <v>30406.55059701865</v>
      </c>
      <c r="T26" s="42">
        <v>41627.511771279525</v>
      </c>
      <c r="U26" s="42">
        <v>62266.121705684935</v>
      </c>
      <c r="V26" s="42">
        <v>220109.45351588889</v>
      </c>
      <c r="W26" s="42">
        <v>7390.9498500835571</v>
      </c>
      <c r="X26" s="170"/>
      <c r="Y26" s="42">
        <v>0</v>
      </c>
      <c r="Z26" s="170"/>
      <c r="AA26" s="42">
        <v>13.60556814300017</v>
      </c>
      <c r="AB26" s="170"/>
      <c r="AC26" s="42">
        <v>0</v>
      </c>
      <c r="AD26" s="170"/>
      <c r="AE26" s="42">
        <v>4547.9441441872514</v>
      </c>
      <c r="AF26" s="170"/>
      <c r="AG26" s="42">
        <v>0</v>
      </c>
      <c r="AH26" s="170"/>
      <c r="AI26" s="42">
        <v>0</v>
      </c>
      <c r="AJ26" s="42">
        <v>0</v>
      </c>
      <c r="AK26" s="42">
        <v>0</v>
      </c>
      <c r="AL26" s="42">
        <v>2635.1343159454095</v>
      </c>
      <c r="AM26" s="170"/>
      <c r="AN26" s="42">
        <v>33070.740070279266</v>
      </c>
      <c r="AO26" s="170"/>
      <c r="AP26" s="42">
        <v>104742.42273150817</v>
      </c>
      <c r="AQ26" s="170"/>
      <c r="AR26" s="42">
        <v>32077.386066234263</v>
      </c>
      <c r="AS26" s="170"/>
      <c r="AT26" s="42">
        <v>200.5503098985848</v>
      </c>
      <c r="AU26" s="170"/>
      <c r="AV26" s="42">
        <v>0</v>
      </c>
      <c r="AW26" s="170"/>
      <c r="AX26" s="42">
        <v>0</v>
      </c>
      <c r="AY26" s="170"/>
      <c r="AZ26" s="42">
        <v>0</v>
      </c>
      <c r="BA26" s="44">
        <f t="shared" si="0"/>
        <v>689985.81736027496</v>
      </c>
      <c r="BB26" s="42">
        <v>1074183.0291621606</v>
      </c>
      <c r="BC26" s="42">
        <v>0</v>
      </c>
      <c r="BD26" s="42">
        <v>0</v>
      </c>
      <c r="BE26" s="42">
        <v>0</v>
      </c>
      <c r="BF26" s="42">
        <v>148908.16230597126</v>
      </c>
      <c r="BG26" s="44">
        <f t="shared" si="1"/>
        <v>1223091.1914681317</v>
      </c>
      <c r="BH26" s="44">
        <f t="shared" si="2"/>
        <v>1913077.0088284067</v>
      </c>
      <c r="BI26" s="42">
        <v>578846.43641226366</v>
      </c>
      <c r="BJ26" s="42">
        <v>0</v>
      </c>
      <c r="BK26" s="45">
        <f>+AJ43</f>
        <v>1334230.572416143</v>
      </c>
      <c r="BL26" s="44">
        <f t="shared" si="3"/>
        <v>1913077.0088284067</v>
      </c>
    </row>
    <row r="27" spans="1:64" hidden="1">
      <c r="A27" s="139">
        <v>24</v>
      </c>
      <c r="B27" s="46" t="s">
        <v>72</v>
      </c>
      <c r="C27" s="154"/>
      <c r="D27" s="163"/>
      <c r="E27" s="42">
        <v>0</v>
      </c>
      <c r="F27" s="42">
        <v>0</v>
      </c>
      <c r="G27" s="42">
        <v>0</v>
      </c>
      <c r="H27" s="42">
        <v>0</v>
      </c>
      <c r="I27" s="170"/>
      <c r="J27" s="42">
        <v>0</v>
      </c>
      <c r="K27" s="170"/>
      <c r="L27" s="42">
        <v>398977.70462981105</v>
      </c>
      <c r="M27" s="42">
        <v>0</v>
      </c>
      <c r="N27" s="170"/>
      <c r="O27" s="42">
        <v>9624.8944713854908</v>
      </c>
      <c r="P27" s="42">
        <v>206178.11114845145</v>
      </c>
      <c r="Q27" s="42">
        <v>421713.20496348018</v>
      </c>
      <c r="R27" s="42">
        <v>78254.727470400467</v>
      </c>
      <c r="S27" s="42">
        <v>273658.95537316811</v>
      </c>
      <c r="T27" s="42">
        <v>374647.60594151611</v>
      </c>
      <c r="U27" s="42">
        <v>560395.09535116504</v>
      </c>
      <c r="V27" s="42">
        <v>1980985.0816430021</v>
      </c>
      <c r="W27" s="42">
        <v>66518.548650752069</v>
      </c>
      <c r="X27" s="170"/>
      <c r="Y27" s="42">
        <v>0</v>
      </c>
      <c r="Z27" s="170"/>
      <c r="AA27" s="42">
        <v>452.54739231769202</v>
      </c>
      <c r="AB27" s="170"/>
      <c r="AC27" s="42">
        <v>0</v>
      </c>
      <c r="AD27" s="170"/>
      <c r="AE27" s="42">
        <v>8454.4636085604834</v>
      </c>
      <c r="AF27" s="170"/>
      <c r="AG27" s="42">
        <v>0</v>
      </c>
      <c r="AH27" s="170"/>
      <c r="AI27" s="42">
        <v>0</v>
      </c>
      <c r="AJ27" s="42">
        <v>0</v>
      </c>
      <c r="AK27" s="42">
        <v>10332.225030824955</v>
      </c>
      <c r="AL27" s="42">
        <v>40225.145995241379</v>
      </c>
      <c r="AM27" s="170"/>
      <c r="AN27" s="42">
        <v>0</v>
      </c>
      <c r="AO27" s="170"/>
      <c r="AP27" s="42">
        <v>8843.6840202390085</v>
      </c>
      <c r="AQ27" s="170"/>
      <c r="AR27" s="42">
        <v>48116.079099351395</v>
      </c>
      <c r="AS27" s="170"/>
      <c r="AT27" s="42">
        <v>11169.051011649317</v>
      </c>
      <c r="AU27" s="170"/>
      <c r="AV27" s="42">
        <v>0</v>
      </c>
      <c r="AW27" s="170"/>
      <c r="AX27" s="42">
        <v>0</v>
      </c>
      <c r="AY27" s="170"/>
      <c r="AZ27" s="42">
        <v>0</v>
      </c>
      <c r="BA27" s="44">
        <f t="shared" si="0"/>
        <v>4498547.1258013155</v>
      </c>
      <c r="BB27" s="42">
        <v>2404071.0548403426</v>
      </c>
      <c r="BC27" s="42">
        <v>0</v>
      </c>
      <c r="BD27" s="42">
        <v>0</v>
      </c>
      <c r="BE27" s="42">
        <v>0</v>
      </c>
      <c r="BF27" s="42">
        <v>351417.49889983417</v>
      </c>
      <c r="BG27" s="44">
        <f t="shared" si="1"/>
        <v>2755488.5537401768</v>
      </c>
      <c r="BH27" s="44">
        <f t="shared" si="2"/>
        <v>7254035.6795414928</v>
      </c>
      <c r="BI27" s="42">
        <v>5675799.2317635361</v>
      </c>
      <c r="BJ27" s="42">
        <v>0</v>
      </c>
      <c r="BK27" s="45">
        <f>+AK43</f>
        <v>1578236.447777957</v>
      </c>
      <c r="BL27" s="44">
        <f t="shared" si="3"/>
        <v>7254035.6795414928</v>
      </c>
    </row>
    <row r="28" spans="1:64" hidden="1">
      <c r="A28" s="139">
        <v>25</v>
      </c>
      <c r="B28" s="46" t="s">
        <v>73</v>
      </c>
      <c r="C28" s="154"/>
      <c r="D28" s="163"/>
      <c r="E28" s="42">
        <v>0</v>
      </c>
      <c r="F28" s="42">
        <v>0</v>
      </c>
      <c r="G28" s="42">
        <v>0</v>
      </c>
      <c r="H28" s="42">
        <v>0</v>
      </c>
      <c r="I28" s="170"/>
      <c r="J28" s="42">
        <v>0</v>
      </c>
      <c r="K28" s="170"/>
      <c r="L28" s="42">
        <v>0</v>
      </c>
      <c r="M28" s="42">
        <v>0</v>
      </c>
      <c r="N28" s="170"/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170"/>
      <c r="Y28" s="42">
        <v>0</v>
      </c>
      <c r="Z28" s="170"/>
      <c r="AA28" s="42">
        <v>0</v>
      </c>
      <c r="AB28" s="170"/>
      <c r="AC28" s="42">
        <v>0</v>
      </c>
      <c r="AD28" s="170"/>
      <c r="AE28" s="42">
        <v>0</v>
      </c>
      <c r="AF28" s="170"/>
      <c r="AG28" s="42">
        <v>0</v>
      </c>
      <c r="AH28" s="170"/>
      <c r="AI28" s="42">
        <v>41579.936072024073</v>
      </c>
      <c r="AJ28" s="42">
        <v>62999.945910461676</v>
      </c>
      <c r="AK28" s="42">
        <v>36261.37502258653</v>
      </c>
      <c r="AL28" s="42">
        <v>2681.6763980737524</v>
      </c>
      <c r="AM28" s="170"/>
      <c r="AN28" s="42">
        <v>0</v>
      </c>
      <c r="AO28" s="170"/>
      <c r="AP28" s="42">
        <v>0</v>
      </c>
      <c r="AQ28" s="170"/>
      <c r="AR28" s="42">
        <v>0</v>
      </c>
      <c r="AS28" s="170"/>
      <c r="AT28" s="42">
        <v>0</v>
      </c>
      <c r="AU28" s="170"/>
      <c r="AV28" s="42">
        <v>0</v>
      </c>
      <c r="AW28" s="170"/>
      <c r="AX28" s="42">
        <v>0</v>
      </c>
      <c r="AY28" s="170"/>
      <c r="AZ28" s="42">
        <v>0</v>
      </c>
      <c r="BA28" s="44">
        <f t="shared" si="0"/>
        <v>143522.93340314605</v>
      </c>
      <c r="BB28" s="42">
        <v>131310.81840873393</v>
      </c>
      <c r="BC28" s="42">
        <v>0</v>
      </c>
      <c r="BD28" s="42">
        <v>335086.03158838558</v>
      </c>
      <c r="BE28" s="42">
        <v>0</v>
      </c>
      <c r="BF28" s="42">
        <v>196639.6057933814</v>
      </c>
      <c r="BG28" s="44">
        <f t="shared" si="1"/>
        <v>663036.45579050086</v>
      </c>
      <c r="BH28" s="44">
        <f t="shared" si="2"/>
        <v>806559.38919364684</v>
      </c>
      <c r="BI28" s="42">
        <v>0</v>
      </c>
      <c r="BJ28" s="42">
        <v>0</v>
      </c>
      <c r="BK28" s="45">
        <f>+AL43</f>
        <v>806559.38919364684</v>
      </c>
      <c r="BL28" s="44">
        <f t="shared" si="3"/>
        <v>806559.38919364684</v>
      </c>
    </row>
    <row r="29" spans="1:64" hidden="1">
      <c r="A29" s="139">
        <v>26</v>
      </c>
      <c r="B29" s="46" t="s">
        <v>14</v>
      </c>
      <c r="C29" s="154"/>
      <c r="D29" s="163"/>
      <c r="E29" s="42">
        <v>0</v>
      </c>
      <c r="F29" s="42">
        <v>0</v>
      </c>
      <c r="G29" s="42">
        <v>0</v>
      </c>
      <c r="H29" s="42">
        <v>0</v>
      </c>
      <c r="I29" s="170"/>
      <c r="J29" s="42">
        <v>0</v>
      </c>
      <c r="K29" s="170"/>
      <c r="L29" s="42">
        <v>1477.6969682024007</v>
      </c>
      <c r="M29" s="42">
        <v>102.8733548865446</v>
      </c>
      <c r="N29" s="170"/>
      <c r="O29" s="42">
        <v>35.647799901076709</v>
      </c>
      <c r="P29" s="42">
        <v>763.62354642460377</v>
      </c>
      <c r="Q29" s="42">
        <v>1561.9026256207758</v>
      </c>
      <c r="R29" s="42">
        <v>289.83267031878074</v>
      </c>
      <c r="S29" s="42">
        <v>101.35528977780169</v>
      </c>
      <c r="T29" s="42">
        <v>1387.5853838944083</v>
      </c>
      <c r="U29" s="42">
        <v>2075.5398704903923</v>
      </c>
      <c r="V29" s="42">
        <v>7336.9905516753697</v>
      </c>
      <c r="W29" s="42">
        <v>246.36528941295595</v>
      </c>
      <c r="X29" s="170"/>
      <c r="Y29" s="42">
        <v>410.04536464220303</v>
      </c>
      <c r="Z29" s="170"/>
      <c r="AA29" s="42">
        <v>69.123521145936806</v>
      </c>
      <c r="AB29" s="170"/>
      <c r="AC29" s="42">
        <v>5595.6894631273344</v>
      </c>
      <c r="AD29" s="170"/>
      <c r="AE29" s="42">
        <v>1707.7868330909878</v>
      </c>
      <c r="AF29" s="170"/>
      <c r="AG29" s="42">
        <v>564.58882587744665</v>
      </c>
      <c r="AH29" s="170"/>
      <c r="AI29" s="42">
        <v>1703.5075882938868</v>
      </c>
      <c r="AJ29" s="42">
        <v>2500.3804860625396</v>
      </c>
      <c r="AK29" s="42">
        <v>855.90377588477793</v>
      </c>
      <c r="AL29" s="42">
        <v>502.25566613251419</v>
      </c>
      <c r="AM29" s="170"/>
      <c r="AN29" s="42">
        <v>949.95078001148056</v>
      </c>
      <c r="AO29" s="170"/>
      <c r="AP29" s="42">
        <v>503.99948867335735</v>
      </c>
      <c r="AQ29" s="170"/>
      <c r="AR29" s="42">
        <v>4265.3071275008715</v>
      </c>
      <c r="AS29" s="170"/>
      <c r="AT29" s="42">
        <v>81876.879292609781</v>
      </c>
      <c r="AU29" s="170"/>
      <c r="AV29" s="42">
        <v>784.90949189639559</v>
      </c>
      <c r="AW29" s="170"/>
      <c r="AX29" s="42">
        <v>676.23171203689685</v>
      </c>
      <c r="AY29" s="170"/>
      <c r="AZ29" s="42">
        <v>1041.4741668253505</v>
      </c>
      <c r="BA29" s="44">
        <f t="shared" si="0"/>
        <v>119387.44693441688</v>
      </c>
      <c r="BB29" s="42">
        <v>278687.51318853052</v>
      </c>
      <c r="BC29" s="42">
        <v>0</v>
      </c>
      <c r="BD29" s="42">
        <v>0</v>
      </c>
      <c r="BE29" s="42">
        <v>0</v>
      </c>
      <c r="BF29" s="42">
        <v>11107.097599632243</v>
      </c>
      <c r="BG29" s="44">
        <f t="shared" si="1"/>
        <v>289794.61078816274</v>
      </c>
      <c r="BH29" s="44">
        <f t="shared" si="2"/>
        <v>409182.05772257963</v>
      </c>
      <c r="BI29" s="42">
        <v>0</v>
      </c>
      <c r="BJ29" s="42">
        <v>0</v>
      </c>
      <c r="BK29" s="45">
        <f>+AN43</f>
        <v>409182.05772257963</v>
      </c>
      <c r="BL29" s="44">
        <f t="shared" si="3"/>
        <v>409182.05772257963</v>
      </c>
    </row>
    <row r="30" spans="1:64" hidden="1">
      <c r="A30" s="139">
        <v>27</v>
      </c>
      <c r="B30" s="46" t="s">
        <v>74</v>
      </c>
      <c r="C30" s="154"/>
      <c r="D30" s="163"/>
      <c r="E30" s="42">
        <v>2500.9582344928444</v>
      </c>
      <c r="F30" s="42">
        <v>114.36802368234099</v>
      </c>
      <c r="G30" s="42">
        <v>433.86278082139921</v>
      </c>
      <c r="H30" s="42">
        <v>0</v>
      </c>
      <c r="I30" s="170"/>
      <c r="J30" s="42">
        <v>1907.7308610584325</v>
      </c>
      <c r="K30" s="170"/>
      <c r="L30" s="42">
        <v>10007.417184124601</v>
      </c>
      <c r="M30" s="42">
        <v>0</v>
      </c>
      <c r="N30" s="170"/>
      <c r="O30" s="42">
        <v>4343.5370648720018</v>
      </c>
      <c r="P30" s="42">
        <v>1625.5550951518326</v>
      </c>
      <c r="Q30" s="42">
        <v>19968.728053070754</v>
      </c>
      <c r="R30" s="42">
        <v>1962.8357558297482</v>
      </c>
      <c r="S30" s="42">
        <v>19052.970383362241</v>
      </c>
      <c r="T30" s="42">
        <v>5192.1735276307836</v>
      </c>
      <c r="U30" s="42">
        <v>47789.694523995306</v>
      </c>
      <c r="V30" s="42">
        <v>33701.778670919935</v>
      </c>
      <c r="W30" s="42">
        <v>74253.935057942814</v>
      </c>
      <c r="X30" s="170"/>
      <c r="Y30" s="42">
        <v>2660.5063900827827</v>
      </c>
      <c r="Z30" s="170"/>
      <c r="AA30" s="42">
        <v>1162.9047878131553</v>
      </c>
      <c r="AB30" s="170"/>
      <c r="AC30" s="42">
        <v>242734.2352332045</v>
      </c>
      <c r="AD30" s="170"/>
      <c r="AE30" s="42">
        <v>126076.26888320345</v>
      </c>
      <c r="AF30" s="170"/>
      <c r="AG30" s="42">
        <v>19857.525697196434</v>
      </c>
      <c r="AH30" s="170"/>
      <c r="AI30" s="42">
        <v>55711.984533268274</v>
      </c>
      <c r="AJ30" s="42">
        <v>77953.749203481988</v>
      </c>
      <c r="AK30" s="42">
        <v>117097.90394322087</v>
      </c>
      <c r="AL30" s="42">
        <v>13700.871660028126</v>
      </c>
      <c r="AM30" s="170"/>
      <c r="AN30" s="42">
        <v>0</v>
      </c>
      <c r="AO30" s="170"/>
      <c r="AP30" s="42">
        <v>3022532.0495151263</v>
      </c>
      <c r="AQ30" s="170"/>
      <c r="AR30" s="42">
        <v>0</v>
      </c>
      <c r="AS30" s="170"/>
      <c r="AT30" s="42">
        <v>0</v>
      </c>
      <c r="AU30" s="170"/>
      <c r="AV30" s="42">
        <v>0</v>
      </c>
      <c r="AW30" s="170"/>
      <c r="AX30" s="42">
        <v>0</v>
      </c>
      <c r="AY30" s="170"/>
      <c r="AZ30" s="42">
        <v>0</v>
      </c>
      <c r="BA30" s="44">
        <f t="shared" si="0"/>
        <v>3902343.5450635809</v>
      </c>
      <c r="BB30" s="42">
        <v>536097.86999710789</v>
      </c>
      <c r="BC30" s="42">
        <v>0</v>
      </c>
      <c r="BD30" s="42">
        <v>1441337.8811076067</v>
      </c>
      <c r="BE30" s="42">
        <v>0</v>
      </c>
      <c r="BF30" s="42">
        <v>843963.38968138199</v>
      </c>
      <c r="BG30" s="44">
        <f t="shared" si="1"/>
        <v>2821399.1407860965</v>
      </c>
      <c r="BH30" s="44">
        <f t="shared" si="2"/>
        <v>6723742.6858496778</v>
      </c>
      <c r="BI30" s="42">
        <v>192736.16878366843</v>
      </c>
      <c r="BJ30" s="42">
        <v>0</v>
      </c>
      <c r="BK30" s="45">
        <f>+AP43</f>
        <v>6531006.5170660093</v>
      </c>
      <c r="BL30" s="44">
        <f t="shared" si="3"/>
        <v>6723742.6858496778</v>
      </c>
    </row>
    <row r="31" spans="1:64" hidden="1">
      <c r="A31" s="139">
        <v>28</v>
      </c>
      <c r="B31" s="46" t="s">
        <v>75</v>
      </c>
      <c r="C31" s="154"/>
      <c r="D31" s="163"/>
      <c r="E31" s="42">
        <v>5735.0410323886754</v>
      </c>
      <c r="F31" s="42">
        <v>1141.2361549796162</v>
      </c>
      <c r="G31" s="42">
        <v>2097.1746109433934</v>
      </c>
      <c r="H31" s="42">
        <v>303.52950364215104</v>
      </c>
      <c r="I31" s="170"/>
      <c r="J31" s="42">
        <v>8584.7888747629477</v>
      </c>
      <c r="K31" s="170"/>
      <c r="L31" s="42">
        <v>29415.823916258028</v>
      </c>
      <c r="M31" s="42">
        <v>3153.0443796960531</v>
      </c>
      <c r="N31" s="170"/>
      <c r="O31" s="42">
        <v>131.63912477800986</v>
      </c>
      <c r="P31" s="42">
        <v>28469.446468541686</v>
      </c>
      <c r="Q31" s="42">
        <v>109858.06161615934</v>
      </c>
      <c r="R31" s="42">
        <v>5769.5637053701757</v>
      </c>
      <c r="S31" s="42">
        <v>69303.710342189617</v>
      </c>
      <c r="T31" s="42">
        <v>132008.27605508381</v>
      </c>
      <c r="U31" s="42">
        <v>33945.243505755185</v>
      </c>
      <c r="V31" s="42">
        <v>125597.46851465431</v>
      </c>
      <c r="W31" s="42">
        <v>5009.9564215983919</v>
      </c>
      <c r="X31" s="170"/>
      <c r="Y31" s="42">
        <v>50930.835272630531</v>
      </c>
      <c r="Z31" s="170"/>
      <c r="AA31" s="42">
        <v>1452.5342780755066</v>
      </c>
      <c r="AB31" s="170"/>
      <c r="AC31" s="42">
        <v>485794.710924924</v>
      </c>
      <c r="AD31" s="170"/>
      <c r="AE31" s="42">
        <v>40205.069073583021</v>
      </c>
      <c r="AF31" s="170"/>
      <c r="AG31" s="42">
        <v>1011345.1491010512</v>
      </c>
      <c r="AH31" s="170"/>
      <c r="AI31" s="42">
        <v>44046.043285240245</v>
      </c>
      <c r="AJ31" s="42">
        <v>62034.087595550329</v>
      </c>
      <c r="AK31" s="42">
        <v>129009.40004599014</v>
      </c>
      <c r="AL31" s="42">
        <v>7325.3993808950381</v>
      </c>
      <c r="AM31" s="170"/>
      <c r="AN31" s="42">
        <v>4201.0594601472649</v>
      </c>
      <c r="AO31" s="170"/>
      <c r="AP31" s="42">
        <v>172995.21824013855</v>
      </c>
      <c r="AQ31" s="170"/>
      <c r="AR31" s="42">
        <v>54105.129295785846</v>
      </c>
      <c r="AS31" s="170"/>
      <c r="AT31" s="42">
        <v>0</v>
      </c>
      <c r="AU31" s="170"/>
      <c r="AV31" s="42">
        <v>0</v>
      </c>
      <c r="AW31" s="170"/>
      <c r="AX31" s="42">
        <v>11270.4429342033</v>
      </c>
      <c r="AY31" s="170"/>
      <c r="AZ31" s="42">
        <v>0</v>
      </c>
      <c r="BA31" s="44">
        <f t="shared" si="0"/>
        <v>2635239.0831150166</v>
      </c>
      <c r="BB31" s="42">
        <v>6045610.8666034536</v>
      </c>
      <c r="BC31" s="42">
        <v>0</v>
      </c>
      <c r="BD31" s="42">
        <v>0</v>
      </c>
      <c r="BE31" s="42">
        <v>0</v>
      </c>
      <c r="BF31" s="42">
        <v>394369.96740845294</v>
      </c>
      <c r="BG31" s="44">
        <f t="shared" si="1"/>
        <v>6439980.8340119068</v>
      </c>
      <c r="BH31" s="44">
        <f t="shared" si="2"/>
        <v>9075219.9171269238</v>
      </c>
      <c r="BI31" s="42">
        <v>7679714.861070862</v>
      </c>
      <c r="BJ31" s="42">
        <v>0</v>
      </c>
      <c r="BK31" s="45">
        <f>+AR43</f>
        <v>1395505.0560560622</v>
      </c>
      <c r="BL31" s="44">
        <f t="shared" si="3"/>
        <v>9075219.9171269238</v>
      </c>
    </row>
    <row r="32" spans="1:64" hidden="1">
      <c r="A32" s="139">
        <v>29</v>
      </c>
      <c r="B32" s="46" t="s">
        <v>19</v>
      </c>
      <c r="C32" s="154"/>
      <c r="D32" s="163"/>
      <c r="E32" s="42">
        <v>0</v>
      </c>
      <c r="F32" s="42">
        <v>0</v>
      </c>
      <c r="G32" s="42">
        <v>0</v>
      </c>
      <c r="H32" s="42">
        <v>0</v>
      </c>
      <c r="I32" s="170"/>
      <c r="J32" s="42">
        <v>0</v>
      </c>
      <c r="K32" s="170"/>
      <c r="L32" s="42">
        <v>0</v>
      </c>
      <c r="M32" s="42">
        <v>0</v>
      </c>
      <c r="N32" s="170"/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170"/>
      <c r="Y32" s="42">
        <v>0</v>
      </c>
      <c r="Z32" s="170"/>
      <c r="AA32" s="42">
        <v>0</v>
      </c>
      <c r="AB32" s="170"/>
      <c r="AC32" s="42">
        <v>0</v>
      </c>
      <c r="AD32" s="170"/>
      <c r="AE32" s="42">
        <v>0</v>
      </c>
      <c r="AF32" s="170"/>
      <c r="AG32" s="42">
        <v>0</v>
      </c>
      <c r="AH32" s="170"/>
      <c r="AI32" s="42">
        <v>0</v>
      </c>
      <c r="AJ32" s="42">
        <v>0</v>
      </c>
      <c r="AK32" s="42">
        <v>0</v>
      </c>
      <c r="AL32" s="42">
        <v>0</v>
      </c>
      <c r="AM32" s="170"/>
      <c r="AN32" s="42">
        <v>0</v>
      </c>
      <c r="AO32" s="170"/>
      <c r="AP32" s="42">
        <v>0</v>
      </c>
      <c r="AQ32" s="170"/>
      <c r="AR32" s="42">
        <v>0</v>
      </c>
      <c r="AS32" s="170"/>
      <c r="AT32" s="42">
        <v>0</v>
      </c>
      <c r="AU32" s="170"/>
      <c r="AV32" s="42">
        <v>3910.1659286166532</v>
      </c>
      <c r="AW32" s="170"/>
      <c r="AX32" s="42">
        <v>0</v>
      </c>
      <c r="AY32" s="170"/>
      <c r="AZ32" s="42">
        <v>0</v>
      </c>
      <c r="BA32" s="44">
        <f t="shared" si="0"/>
        <v>3910.1659286166532</v>
      </c>
      <c r="BB32" s="42">
        <v>159437.71924941055</v>
      </c>
      <c r="BC32" s="42">
        <v>3433307.0018531764</v>
      </c>
      <c r="BD32" s="42">
        <v>0</v>
      </c>
      <c r="BE32" s="42">
        <v>0</v>
      </c>
      <c r="BF32" s="42">
        <v>50147.876967110991</v>
      </c>
      <c r="BG32" s="44">
        <f t="shared" si="1"/>
        <v>3642892.5980696981</v>
      </c>
      <c r="BH32" s="44">
        <f t="shared" si="2"/>
        <v>3646802.7639983147</v>
      </c>
      <c r="BI32" s="42">
        <v>0</v>
      </c>
      <c r="BJ32" s="42">
        <v>0</v>
      </c>
      <c r="BK32" s="45">
        <f>+AT43</f>
        <v>3646802.7639983147</v>
      </c>
      <c r="BL32" s="44">
        <f t="shared" si="3"/>
        <v>3646802.7639983147</v>
      </c>
    </row>
    <row r="33" spans="1:64" hidden="1">
      <c r="A33" s="139">
        <v>30</v>
      </c>
      <c r="B33" s="46" t="s">
        <v>76</v>
      </c>
      <c r="C33" s="154"/>
      <c r="D33" s="163"/>
      <c r="E33" s="42">
        <v>0</v>
      </c>
      <c r="F33" s="42">
        <v>0</v>
      </c>
      <c r="G33" s="42">
        <v>0</v>
      </c>
      <c r="H33" s="42">
        <v>0</v>
      </c>
      <c r="I33" s="170"/>
      <c r="J33" s="42">
        <v>0</v>
      </c>
      <c r="K33" s="170"/>
      <c r="L33" s="42">
        <v>0</v>
      </c>
      <c r="M33" s="42">
        <v>0</v>
      </c>
      <c r="N33" s="170"/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170"/>
      <c r="Y33" s="42">
        <v>118.18774929437537</v>
      </c>
      <c r="Z33" s="170"/>
      <c r="AA33" s="42">
        <v>14.750404697141045</v>
      </c>
      <c r="AB33" s="170"/>
      <c r="AC33" s="42">
        <v>0</v>
      </c>
      <c r="AD33" s="170"/>
      <c r="AE33" s="42">
        <v>0</v>
      </c>
      <c r="AF33" s="170"/>
      <c r="AG33" s="42">
        <v>70.945701367959558</v>
      </c>
      <c r="AH33" s="170"/>
      <c r="AI33" s="42">
        <v>0</v>
      </c>
      <c r="AJ33" s="42">
        <v>0</v>
      </c>
      <c r="AK33" s="42">
        <v>0</v>
      </c>
      <c r="AL33" s="42">
        <v>11.688596641772124</v>
      </c>
      <c r="AM33" s="170"/>
      <c r="AN33" s="42">
        <v>0</v>
      </c>
      <c r="AO33" s="170"/>
      <c r="AP33" s="42">
        <v>720.19905924564262</v>
      </c>
      <c r="AQ33" s="170"/>
      <c r="AR33" s="42">
        <v>0</v>
      </c>
      <c r="AS33" s="170"/>
      <c r="AT33" s="42">
        <v>1294.5374362008743</v>
      </c>
      <c r="AU33" s="170"/>
      <c r="AV33" s="42">
        <v>385.03330839703955</v>
      </c>
      <c r="AW33" s="170"/>
      <c r="AX33" s="42">
        <v>0</v>
      </c>
      <c r="AY33" s="170"/>
      <c r="AZ33" s="42">
        <v>0</v>
      </c>
      <c r="BA33" s="44">
        <f t="shared" si="0"/>
        <v>2615.3422558448042</v>
      </c>
      <c r="BB33" s="42">
        <v>197165.83469632795</v>
      </c>
      <c r="BC33" s="42">
        <v>0</v>
      </c>
      <c r="BD33" s="42">
        <v>0</v>
      </c>
      <c r="BE33" s="42">
        <v>0</v>
      </c>
      <c r="BF33" s="42">
        <v>41803.445302657565</v>
      </c>
      <c r="BG33" s="44">
        <f t="shared" si="1"/>
        <v>238969.27999898553</v>
      </c>
      <c r="BH33" s="44">
        <f t="shared" si="2"/>
        <v>241584.62225483032</v>
      </c>
      <c r="BI33" s="42">
        <v>0</v>
      </c>
      <c r="BJ33" s="42">
        <v>0</v>
      </c>
      <c r="BK33" s="45">
        <f>+AV43</f>
        <v>241584.62225483032</v>
      </c>
      <c r="BL33" s="44">
        <f t="shared" si="3"/>
        <v>241584.62225483032</v>
      </c>
    </row>
    <row r="34" spans="1:64" hidden="1">
      <c r="A34" s="139">
        <v>31</v>
      </c>
      <c r="B34" s="46" t="s">
        <v>77</v>
      </c>
      <c r="C34" s="154"/>
      <c r="D34" s="163"/>
      <c r="E34" s="42">
        <v>0</v>
      </c>
      <c r="F34" s="42">
        <v>0</v>
      </c>
      <c r="G34" s="42">
        <v>0</v>
      </c>
      <c r="H34" s="42">
        <v>0</v>
      </c>
      <c r="I34" s="170"/>
      <c r="J34" s="42">
        <v>0</v>
      </c>
      <c r="K34" s="170"/>
      <c r="L34" s="42">
        <v>0</v>
      </c>
      <c r="M34" s="42">
        <v>0</v>
      </c>
      <c r="N34" s="170"/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170"/>
      <c r="Y34" s="42">
        <v>0</v>
      </c>
      <c r="Z34" s="170"/>
      <c r="AA34" s="42">
        <v>0</v>
      </c>
      <c r="AB34" s="170"/>
      <c r="AC34" s="42">
        <v>0</v>
      </c>
      <c r="AD34" s="170"/>
      <c r="AE34" s="42">
        <v>0</v>
      </c>
      <c r="AF34" s="170"/>
      <c r="AG34" s="42">
        <v>69061.286040687555</v>
      </c>
      <c r="AH34" s="170"/>
      <c r="AI34" s="42">
        <v>0</v>
      </c>
      <c r="AJ34" s="42">
        <v>0</v>
      </c>
      <c r="AK34" s="42">
        <v>0</v>
      </c>
      <c r="AL34" s="42">
        <v>137.00871660028125</v>
      </c>
      <c r="AM34" s="170"/>
      <c r="AN34" s="42">
        <v>0</v>
      </c>
      <c r="AO34" s="170"/>
      <c r="AP34" s="42">
        <v>11615.284806625288</v>
      </c>
      <c r="AQ34" s="170"/>
      <c r="AR34" s="42">
        <v>0</v>
      </c>
      <c r="AS34" s="170"/>
      <c r="AT34" s="42">
        <v>0</v>
      </c>
      <c r="AU34" s="170"/>
      <c r="AV34" s="42">
        <v>0</v>
      </c>
      <c r="AW34" s="170"/>
      <c r="AX34" s="42">
        <v>51656.196781765124</v>
      </c>
      <c r="AY34" s="170"/>
      <c r="AZ34" s="42">
        <v>0</v>
      </c>
      <c r="BA34" s="44">
        <f t="shared" si="0"/>
        <v>132469.77634567826</v>
      </c>
      <c r="BB34" s="42">
        <v>2951617.0049711624</v>
      </c>
      <c r="BC34" s="42">
        <v>0</v>
      </c>
      <c r="BD34" s="42">
        <v>0</v>
      </c>
      <c r="BE34" s="42">
        <v>0</v>
      </c>
      <c r="BF34" s="42">
        <v>913689.89975973871</v>
      </c>
      <c r="BG34" s="44">
        <f t="shared" si="1"/>
        <v>3865306.9047309011</v>
      </c>
      <c r="BH34" s="44">
        <f t="shared" si="2"/>
        <v>3997776.6810765793</v>
      </c>
      <c r="BI34" s="42">
        <v>3226096.8152557942</v>
      </c>
      <c r="BJ34" s="42">
        <v>0</v>
      </c>
      <c r="BK34" s="45">
        <f>+AX43</f>
        <v>771679.86582078482</v>
      </c>
      <c r="BL34" s="44">
        <f t="shared" si="3"/>
        <v>3997776.6810765788</v>
      </c>
    </row>
    <row r="35" spans="1:64" hidden="1">
      <c r="A35" s="139">
        <v>32</v>
      </c>
      <c r="B35" s="46" t="s">
        <v>78</v>
      </c>
      <c r="C35" s="154"/>
      <c r="D35" s="163"/>
      <c r="E35" s="42">
        <v>876.12569759334997</v>
      </c>
      <c r="F35" s="42">
        <v>3304.7302627144863</v>
      </c>
      <c r="G35" s="42">
        <v>13973.256507778944</v>
      </c>
      <c r="H35" s="42">
        <v>1332.8904290372723</v>
      </c>
      <c r="I35" s="170"/>
      <c r="J35" s="42">
        <v>5985.6894334098906</v>
      </c>
      <c r="K35" s="170"/>
      <c r="L35" s="42">
        <v>16741.019115361527</v>
      </c>
      <c r="M35" s="42">
        <v>716.67892915331697</v>
      </c>
      <c r="N35" s="170"/>
      <c r="O35" s="42">
        <v>1.5933794384032423</v>
      </c>
      <c r="P35" s="42">
        <v>2518.8055170010666</v>
      </c>
      <c r="Q35" s="42">
        <v>11729.625722925541</v>
      </c>
      <c r="R35" s="42">
        <v>3283.5516201711462</v>
      </c>
      <c r="S35" s="42">
        <v>36827.423652468002</v>
      </c>
      <c r="T35" s="42">
        <v>5665.0561101301701</v>
      </c>
      <c r="U35" s="42">
        <v>283007.73167474085</v>
      </c>
      <c r="V35" s="42">
        <v>4796.9438248608549</v>
      </c>
      <c r="W35" s="42">
        <v>272.95351224675568</v>
      </c>
      <c r="X35" s="170"/>
      <c r="Y35" s="42">
        <v>4689.2785494446171</v>
      </c>
      <c r="Z35" s="170"/>
      <c r="AA35" s="42">
        <v>139.96946990737337</v>
      </c>
      <c r="AB35" s="170"/>
      <c r="AC35" s="42">
        <v>16751.08167588793</v>
      </c>
      <c r="AD35" s="170"/>
      <c r="AE35" s="42">
        <v>240678.42322376618</v>
      </c>
      <c r="AF35" s="170"/>
      <c r="AG35" s="42">
        <v>178579.56590972756</v>
      </c>
      <c r="AH35" s="170"/>
      <c r="AI35" s="42">
        <v>52236.231822477319</v>
      </c>
      <c r="AJ35" s="42">
        <v>97454.201025032293</v>
      </c>
      <c r="AK35" s="42">
        <v>882.18190734856466</v>
      </c>
      <c r="AL35" s="42">
        <v>30801.88105877646</v>
      </c>
      <c r="AM35" s="170"/>
      <c r="AN35" s="42">
        <v>2716.6851175618976</v>
      </c>
      <c r="AO35" s="170"/>
      <c r="AP35" s="42">
        <v>94262.007686651326</v>
      </c>
      <c r="AQ35" s="170"/>
      <c r="AR35" s="42">
        <v>43233.429691946709</v>
      </c>
      <c r="AS35" s="170"/>
      <c r="AT35" s="42">
        <v>0</v>
      </c>
      <c r="AU35" s="170"/>
      <c r="AV35" s="42">
        <v>654.08627541931685</v>
      </c>
      <c r="AW35" s="170"/>
      <c r="AX35" s="42">
        <v>2535.8496601957427</v>
      </c>
      <c r="AY35" s="170"/>
      <c r="AZ35" s="42">
        <v>24529.940772430731</v>
      </c>
      <c r="BA35" s="44">
        <f t="shared" si="0"/>
        <v>1181178.8892356055</v>
      </c>
      <c r="BB35" s="42">
        <v>397296.06250053825</v>
      </c>
      <c r="BC35" s="42">
        <v>0</v>
      </c>
      <c r="BD35" s="42">
        <v>0</v>
      </c>
      <c r="BE35" s="42">
        <v>0</v>
      </c>
      <c r="BF35" s="42">
        <v>49305.377117689553</v>
      </c>
      <c r="BG35" s="44">
        <f t="shared" si="1"/>
        <v>446601.43961822777</v>
      </c>
      <c r="BH35" s="44">
        <f t="shared" si="2"/>
        <v>1627780.3288538333</v>
      </c>
      <c r="BI35" s="42">
        <v>893279.84086111747</v>
      </c>
      <c r="BJ35" s="42">
        <v>0</v>
      </c>
      <c r="BK35" s="45">
        <f>+AZ43</f>
        <v>734500.48799271579</v>
      </c>
      <c r="BL35" s="44">
        <f t="shared" si="3"/>
        <v>1627780.3288538333</v>
      </c>
    </row>
    <row r="36" spans="1:64" hidden="1">
      <c r="A36" s="533" t="s">
        <v>79</v>
      </c>
      <c r="B36" s="534"/>
      <c r="C36" s="155"/>
      <c r="D36" s="164"/>
      <c r="E36" s="44">
        <f>SUM(E4:E35)</f>
        <v>63510.316191421385</v>
      </c>
      <c r="F36" s="44">
        <f t="shared" ref="F36:BL36" si="4">SUM(F4:F35)</f>
        <v>13588.532124797744</v>
      </c>
      <c r="G36" s="44">
        <f t="shared" si="4"/>
        <v>1317180.6698645935</v>
      </c>
      <c r="H36" s="44">
        <f t="shared" si="4"/>
        <v>7259.0175593901531</v>
      </c>
      <c r="I36" s="171"/>
      <c r="J36" s="44">
        <f t="shared" si="4"/>
        <v>113231.29613549793</v>
      </c>
      <c r="K36" s="171"/>
      <c r="L36" s="44">
        <f t="shared" si="4"/>
        <v>1944628.9979641766</v>
      </c>
      <c r="M36" s="44">
        <f t="shared" si="4"/>
        <v>321165.89265144186</v>
      </c>
      <c r="N36" s="171"/>
      <c r="O36" s="44">
        <f t="shared" si="4"/>
        <v>108607.36942502666</v>
      </c>
      <c r="P36" s="44">
        <f t="shared" si="4"/>
        <v>1144072.2518087558</v>
      </c>
      <c r="Q36" s="44">
        <f t="shared" si="4"/>
        <v>5012078.0624154573</v>
      </c>
      <c r="R36" s="44">
        <f t="shared" si="4"/>
        <v>378506.51943208091</v>
      </c>
      <c r="S36" s="44">
        <f t="shared" si="4"/>
        <v>3408124.0995964394</v>
      </c>
      <c r="T36" s="44">
        <f t="shared" si="4"/>
        <v>3048619.4289783249</v>
      </c>
      <c r="U36" s="44">
        <f t="shared" si="4"/>
        <v>3611851.818375743</v>
      </c>
      <c r="V36" s="44">
        <f t="shared" si="4"/>
        <v>12507044.506525574</v>
      </c>
      <c r="W36" s="44">
        <f t="shared" si="4"/>
        <v>1073998.4445808448</v>
      </c>
      <c r="X36" s="171"/>
      <c r="Y36" s="44">
        <f t="shared" si="4"/>
        <v>314999.07519611967</v>
      </c>
      <c r="Z36" s="171"/>
      <c r="AA36" s="44">
        <f t="shared" si="4"/>
        <v>14042.84903147733</v>
      </c>
      <c r="AB36" s="171"/>
      <c r="AC36" s="44">
        <f t="shared" si="4"/>
        <v>6499983.8629733669</v>
      </c>
      <c r="AD36" s="171"/>
      <c r="AE36" s="44">
        <f t="shared" si="4"/>
        <v>1078319.9691621447</v>
      </c>
      <c r="AF36" s="171"/>
      <c r="AG36" s="44">
        <f t="shared" si="4"/>
        <v>2786625.9986532666</v>
      </c>
      <c r="AH36" s="171"/>
      <c r="AI36" s="44">
        <f t="shared" si="4"/>
        <v>492101.22239900223</v>
      </c>
      <c r="AJ36" s="44">
        <f t="shared" si="4"/>
        <v>613289.57629672519</v>
      </c>
      <c r="AK36" s="44">
        <f t="shared" si="4"/>
        <v>1104019.2870575634</v>
      </c>
      <c r="AL36" s="44">
        <f t="shared" si="4"/>
        <v>596849.74535023957</v>
      </c>
      <c r="AM36" s="171"/>
      <c r="AN36" s="44">
        <f t="shared" si="4"/>
        <v>76399.739188747306</v>
      </c>
      <c r="AO36" s="171"/>
      <c r="AP36" s="44">
        <f t="shared" si="4"/>
        <v>3915345.1326111206</v>
      </c>
      <c r="AQ36" s="171"/>
      <c r="AR36" s="44">
        <f t="shared" si="4"/>
        <v>293389.29625044536</v>
      </c>
      <c r="AS36" s="171"/>
      <c r="AT36" s="44">
        <f t="shared" si="4"/>
        <v>2639835.4110924792</v>
      </c>
      <c r="AU36" s="171"/>
      <c r="AV36" s="44">
        <f t="shared" si="4"/>
        <v>58164.295376689261</v>
      </c>
      <c r="AW36" s="171"/>
      <c r="AX36" s="44">
        <f t="shared" si="4"/>
        <v>545741.92245452991</v>
      </c>
      <c r="AY36" s="171"/>
      <c r="AZ36" s="44">
        <f t="shared" si="4"/>
        <v>216789.00034837893</v>
      </c>
      <c r="BA36" s="44">
        <f t="shared" si="4"/>
        <v>55319363.607071869</v>
      </c>
      <c r="BB36" s="44">
        <f t="shared" si="4"/>
        <v>54199784.628953561</v>
      </c>
      <c r="BC36" s="44">
        <f t="shared" si="4"/>
        <v>5542296.7722791079</v>
      </c>
      <c r="BD36" s="44">
        <f t="shared" si="4"/>
        <v>50091016.917997524</v>
      </c>
      <c r="BE36" s="44">
        <f t="shared" si="4"/>
        <v>-46095807.7614135</v>
      </c>
      <c r="BF36" s="44">
        <f t="shared" si="4"/>
        <v>81410818.365602911</v>
      </c>
      <c r="BG36" s="44">
        <f t="shared" si="4"/>
        <v>145148108.92341959</v>
      </c>
      <c r="BH36" s="44">
        <f t="shared" si="4"/>
        <v>200467472.53049144</v>
      </c>
      <c r="BI36" s="44">
        <f t="shared" si="4"/>
        <v>73533594.611022249</v>
      </c>
      <c r="BJ36" s="44">
        <f t="shared" si="4"/>
        <v>0</v>
      </c>
      <c r="BK36" s="44">
        <f t="shared" si="4"/>
        <v>126933877.91946916</v>
      </c>
      <c r="BL36" s="44">
        <f t="shared" si="4"/>
        <v>200467472.53049144</v>
      </c>
    </row>
    <row r="37" spans="1:64" hidden="1">
      <c r="A37" s="533" t="s">
        <v>80</v>
      </c>
      <c r="B37" s="534"/>
      <c r="C37" s="155"/>
      <c r="D37" s="164"/>
      <c r="E37" s="42"/>
      <c r="F37" s="42"/>
      <c r="G37" s="42"/>
      <c r="H37" s="42"/>
      <c r="I37" s="170"/>
      <c r="J37" s="42"/>
      <c r="K37" s="170"/>
      <c r="L37" s="42"/>
      <c r="M37" s="42"/>
      <c r="N37" s="170"/>
      <c r="O37" s="42"/>
      <c r="P37" s="42"/>
      <c r="Q37" s="42"/>
      <c r="R37" s="42"/>
      <c r="S37" s="42"/>
      <c r="T37" s="42"/>
      <c r="U37" s="42"/>
      <c r="V37" s="42"/>
      <c r="W37" s="42"/>
      <c r="X37" s="170"/>
      <c r="Y37" s="42"/>
      <c r="Z37" s="170"/>
      <c r="AA37" s="42"/>
      <c r="AB37" s="170"/>
      <c r="AC37" s="42"/>
      <c r="AD37" s="170"/>
      <c r="AE37" s="42"/>
      <c r="AF37" s="170"/>
      <c r="AG37" s="42"/>
      <c r="AH37" s="170"/>
      <c r="AI37" s="42"/>
      <c r="AJ37" s="42"/>
      <c r="AK37" s="42"/>
      <c r="AL37" s="42"/>
      <c r="AM37" s="170"/>
      <c r="AN37" s="42"/>
      <c r="AO37" s="170"/>
      <c r="AP37" s="42"/>
      <c r="AQ37" s="170"/>
      <c r="AR37" s="42"/>
      <c r="AS37" s="170"/>
      <c r="AT37" s="42"/>
      <c r="AU37" s="170"/>
      <c r="AV37" s="42"/>
      <c r="AW37" s="170"/>
      <c r="AX37" s="42"/>
      <c r="AY37" s="170"/>
      <c r="AZ37" s="42"/>
      <c r="BA37" s="44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hidden="1">
      <c r="A38" s="531" t="s">
        <v>81</v>
      </c>
      <c r="B38" s="532"/>
      <c r="C38" s="156"/>
      <c r="D38" s="165"/>
      <c r="E38" s="42">
        <v>136650.54158825494</v>
      </c>
      <c r="F38" s="42">
        <v>154922.13399801045</v>
      </c>
      <c r="G38" s="42">
        <v>159498.08647634581</v>
      </c>
      <c r="H38" s="42">
        <v>21352.640734478286</v>
      </c>
      <c r="I38" s="170"/>
      <c r="J38" s="42">
        <v>701326.39926988585</v>
      </c>
      <c r="K38" s="170"/>
      <c r="L38" s="42">
        <v>522816.91806774249</v>
      </c>
      <c r="M38" s="42">
        <v>250931.36503179086</v>
      </c>
      <c r="N38" s="170"/>
      <c r="O38" s="42">
        <v>18840.515869276089</v>
      </c>
      <c r="P38" s="42">
        <v>268055.91375080554</v>
      </c>
      <c r="Q38" s="42">
        <v>582670.87664040842</v>
      </c>
      <c r="R38" s="42">
        <v>44546.489296051535</v>
      </c>
      <c r="S38" s="42">
        <v>652552.96479628142</v>
      </c>
      <c r="T38" s="42">
        <v>503713.81068374863</v>
      </c>
      <c r="U38" s="42">
        <v>534567.53276422736</v>
      </c>
      <c r="V38" s="42">
        <v>1450230.735957457</v>
      </c>
      <c r="W38" s="42">
        <v>91272.610925500674</v>
      </c>
      <c r="X38" s="170"/>
      <c r="Y38" s="42">
        <v>93073.554547216088</v>
      </c>
      <c r="Z38" s="170"/>
      <c r="AA38" s="42">
        <v>3490.7976504569451</v>
      </c>
      <c r="AB38" s="170"/>
      <c r="AC38" s="42">
        <v>2827761.2639940274</v>
      </c>
      <c r="AD38" s="170"/>
      <c r="AE38" s="42">
        <v>1972140.7355222609</v>
      </c>
      <c r="AF38" s="170"/>
      <c r="AG38" s="42">
        <v>1029904.011796128</v>
      </c>
      <c r="AH38" s="170"/>
      <c r="AI38" s="42">
        <v>309484.11898880568</v>
      </c>
      <c r="AJ38" s="42">
        <v>191587.68114437515</v>
      </c>
      <c r="AK38" s="42">
        <v>190144.66969931012</v>
      </c>
      <c r="AL38" s="42">
        <v>104845.59059838434</v>
      </c>
      <c r="AM38" s="170"/>
      <c r="AN38" s="42">
        <v>131177.95953230342</v>
      </c>
      <c r="AO38" s="170"/>
      <c r="AP38" s="42">
        <v>1153984.1771519587</v>
      </c>
      <c r="AQ38" s="170"/>
      <c r="AR38" s="42">
        <v>384311.78043959331</v>
      </c>
      <c r="AS38" s="170"/>
      <c r="AT38" s="42">
        <v>0</v>
      </c>
      <c r="AU38" s="170"/>
      <c r="AV38" s="42">
        <v>176864.92887338324</v>
      </c>
      <c r="AW38" s="170"/>
      <c r="AX38" s="42">
        <v>137123.72236614017</v>
      </c>
      <c r="AY38" s="170"/>
      <c r="AZ38" s="42">
        <v>365554.65614437824</v>
      </c>
      <c r="BA38" s="44">
        <f>SUM(E38:AZ38)</f>
        <v>15165399.184298987</v>
      </c>
      <c r="BB38" s="36">
        <f>+BB36-BB44</f>
        <v>0</v>
      </c>
      <c r="BC38" s="36">
        <f t="shared" ref="BC38:BL38" si="5">+BC36-BC44</f>
        <v>0</v>
      </c>
      <c r="BD38" s="36">
        <f t="shared" si="5"/>
        <v>0</v>
      </c>
      <c r="BE38" s="36">
        <f t="shared" si="5"/>
        <v>0</v>
      </c>
      <c r="BF38" s="36">
        <f t="shared" si="5"/>
        <v>0</v>
      </c>
      <c r="BG38" s="36">
        <f t="shared" si="5"/>
        <v>145148108.92341959</v>
      </c>
      <c r="BH38" s="36">
        <f t="shared" si="5"/>
        <v>200467472.53049144</v>
      </c>
      <c r="BI38" s="36">
        <f t="shared" si="5"/>
        <v>0</v>
      </c>
      <c r="BJ38" s="36">
        <f t="shared" si="5"/>
        <v>-12823982.433734361</v>
      </c>
      <c r="BK38" s="36">
        <f t="shared" si="5"/>
        <v>126933877.91946916</v>
      </c>
      <c r="BL38" s="36">
        <f t="shared" si="5"/>
        <v>200467472.53049144</v>
      </c>
    </row>
    <row r="39" spans="1:64" hidden="1">
      <c r="A39" s="531" t="s">
        <v>82</v>
      </c>
      <c r="B39" s="532"/>
      <c r="C39" s="156"/>
      <c r="D39" s="165"/>
      <c r="E39" s="42">
        <v>45304.653821787419</v>
      </c>
      <c r="F39" s="42">
        <v>31242.215199442588</v>
      </c>
      <c r="G39" s="42">
        <v>335409.88670108054</v>
      </c>
      <c r="H39" s="42">
        <v>18867.217987263572</v>
      </c>
      <c r="I39" s="170"/>
      <c r="J39" s="42">
        <v>836689.29489209934</v>
      </c>
      <c r="K39" s="170"/>
      <c r="L39" s="42">
        <v>4380076.9836996291</v>
      </c>
      <c r="M39" s="42">
        <v>409339.81094989215</v>
      </c>
      <c r="N39" s="170"/>
      <c r="O39" s="42">
        <v>74866.347849601865</v>
      </c>
      <c r="P39" s="42">
        <v>243170.74813512212</v>
      </c>
      <c r="Q39" s="42">
        <v>2266950.8117280728</v>
      </c>
      <c r="R39" s="42">
        <v>373203.40204632684</v>
      </c>
      <c r="S39" s="42">
        <v>1577168.052849981</v>
      </c>
      <c r="T39" s="42">
        <v>2162338.2576495633</v>
      </c>
      <c r="U39" s="42">
        <v>4456950.2873774637</v>
      </c>
      <c r="V39" s="42">
        <v>16210024.459333509</v>
      </c>
      <c r="W39" s="42">
        <v>867059.89739034756</v>
      </c>
      <c r="X39" s="170"/>
      <c r="Y39" s="42">
        <v>150688.5170867758</v>
      </c>
      <c r="Z39" s="170"/>
      <c r="AA39" s="42">
        <v>21439.361708535573</v>
      </c>
      <c r="AB39" s="170"/>
      <c r="AC39" s="42">
        <v>2033907.1157521615</v>
      </c>
      <c r="AD39" s="170"/>
      <c r="AE39" s="42">
        <v>9619932.2714068294</v>
      </c>
      <c r="AF39" s="170"/>
      <c r="AG39" s="42">
        <v>871053.98055339674</v>
      </c>
      <c r="AH39" s="170"/>
      <c r="AI39" s="42">
        <v>784761.29304427933</v>
      </c>
      <c r="AJ39" s="42">
        <v>288245.84782264597</v>
      </c>
      <c r="AK39" s="42">
        <v>172554.74541854687</v>
      </c>
      <c r="AL39" s="42">
        <v>72612.141941203343</v>
      </c>
      <c r="AM39" s="170"/>
      <c r="AN39" s="42">
        <v>191019.08951511115</v>
      </c>
      <c r="AO39" s="170"/>
      <c r="AP39" s="42">
        <v>1365883.8814068558</v>
      </c>
      <c r="AQ39" s="170"/>
      <c r="AR39" s="42">
        <v>557365.44393566856</v>
      </c>
      <c r="AS39" s="170"/>
      <c r="AT39" s="42">
        <v>0</v>
      </c>
      <c r="AU39" s="170"/>
      <c r="AV39" s="42">
        <v>-17304.215797482346</v>
      </c>
      <c r="AW39" s="170"/>
      <c r="AX39" s="42">
        <v>84399.964184218508</v>
      </c>
      <c r="AY39" s="170"/>
      <c r="AZ39" s="42">
        <v>112667.90259547326</v>
      </c>
      <c r="BA39" s="44">
        <f>SUM(E39:AZ39)</f>
        <v>50597889.668185405</v>
      </c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64" hidden="1">
      <c r="A40" s="531" t="s">
        <v>83</v>
      </c>
      <c r="B40" s="532"/>
      <c r="C40" s="156"/>
      <c r="D40" s="165"/>
      <c r="E40" s="42">
        <v>586.5560344383448</v>
      </c>
      <c r="F40" s="42">
        <v>536.65284316467921</v>
      </c>
      <c r="G40" s="42">
        <v>25380.972678051847</v>
      </c>
      <c r="H40" s="42">
        <v>299.13052532849679</v>
      </c>
      <c r="I40" s="170"/>
      <c r="J40" s="42">
        <v>446409.02148767316</v>
      </c>
      <c r="K40" s="170"/>
      <c r="L40" s="42">
        <v>187519.3537502457</v>
      </c>
      <c r="M40" s="42">
        <v>94194.819547790117</v>
      </c>
      <c r="N40" s="170"/>
      <c r="O40" s="42">
        <v>1997.0114901597331</v>
      </c>
      <c r="P40" s="42">
        <v>3356.7305397236546</v>
      </c>
      <c r="Q40" s="42">
        <v>41245.839086381195</v>
      </c>
      <c r="R40" s="42">
        <v>15977.541269151247</v>
      </c>
      <c r="S40" s="42">
        <v>77507.343956620985</v>
      </c>
      <c r="T40" s="42">
        <v>92791.433827529298</v>
      </c>
      <c r="U40" s="42">
        <v>253653.33913392387</v>
      </c>
      <c r="V40" s="42">
        <v>77491.691432831547</v>
      </c>
      <c r="W40" s="42">
        <v>150580.64632596119</v>
      </c>
      <c r="X40" s="170"/>
      <c r="Y40" s="42">
        <v>95036.015855355334</v>
      </c>
      <c r="Z40" s="170"/>
      <c r="AA40" s="42">
        <v>17354.937282344163</v>
      </c>
      <c r="AB40" s="170"/>
      <c r="AC40" s="42">
        <v>73802.309645084417</v>
      </c>
      <c r="AD40" s="170"/>
      <c r="AE40" s="42">
        <v>149403.63084982435</v>
      </c>
      <c r="AF40" s="170"/>
      <c r="AG40" s="42">
        <v>491515.11963631184</v>
      </c>
      <c r="AH40" s="170"/>
      <c r="AI40" s="42">
        <v>336841.20470366027</v>
      </c>
      <c r="AJ40" s="42">
        <v>189638.18666220451</v>
      </c>
      <c r="AK40" s="42">
        <v>29239.241951485787</v>
      </c>
      <c r="AL40" s="42">
        <v>29848.319435450092</v>
      </c>
      <c r="AM40" s="170"/>
      <c r="AN40" s="42">
        <v>8848.8315762235234</v>
      </c>
      <c r="AO40" s="170"/>
      <c r="AP40" s="42">
        <v>75861.925015380024</v>
      </c>
      <c r="AQ40" s="170"/>
      <c r="AR40" s="42">
        <v>121937.88886309598</v>
      </c>
      <c r="AS40" s="170"/>
      <c r="AT40" s="42">
        <v>0</v>
      </c>
      <c r="AU40" s="170"/>
      <c r="AV40" s="42">
        <v>21475.832709600898</v>
      </c>
      <c r="AW40" s="170"/>
      <c r="AX40" s="42">
        <v>3882.04145511447</v>
      </c>
      <c r="AY40" s="170"/>
      <c r="AZ40" s="42">
        <v>31243.987704647716</v>
      </c>
      <c r="BA40" s="44">
        <f>SUM(E40:AZ40)</f>
        <v>3145457.5572747584</v>
      </c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</row>
    <row r="41" spans="1:64" hidden="1">
      <c r="A41" s="531" t="s">
        <v>84</v>
      </c>
      <c r="B41" s="532"/>
      <c r="C41" s="156"/>
      <c r="D41" s="165"/>
      <c r="E41" s="42">
        <v>181.22956190980642</v>
      </c>
      <c r="F41" s="42">
        <v>2424.7538865457582</v>
      </c>
      <c r="G41" s="42">
        <v>18873.030965730868</v>
      </c>
      <c r="H41" s="42">
        <v>347.51928677869483</v>
      </c>
      <c r="I41" s="170"/>
      <c r="J41" s="42">
        <v>497917.75473625102</v>
      </c>
      <c r="K41" s="170"/>
      <c r="L41" s="42">
        <v>19244.542119385271</v>
      </c>
      <c r="M41" s="42">
        <v>72850.541830225397</v>
      </c>
      <c r="N41" s="170"/>
      <c r="O41" s="42">
        <v>426.46399458212824</v>
      </c>
      <c r="P41" s="42">
        <v>4549.4975182336975</v>
      </c>
      <c r="Q41" s="42">
        <v>15431.306612449682</v>
      </c>
      <c r="R41" s="42">
        <v>1639.7265656531986</v>
      </c>
      <c r="S41" s="42">
        <v>39004.846287059379</v>
      </c>
      <c r="T41" s="42">
        <v>55779.931652504063</v>
      </c>
      <c r="U41" s="42">
        <v>263556.02820525545</v>
      </c>
      <c r="V41" s="42">
        <v>12169.26995599263</v>
      </c>
      <c r="W41" s="42">
        <v>3391.3735919706919</v>
      </c>
      <c r="X41" s="170"/>
      <c r="Y41" s="42">
        <v>22562.651136621684</v>
      </c>
      <c r="Z41" s="170"/>
      <c r="AA41" s="42">
        <v>81.703888982658128</v>
      </c>
      <c r="AB41" s="170"/>
      <c r="AC41" s="42">
        <v>340371.27278276742</v>
      </c>
      <c r="AD41" s="170"/>
      <c r="AE41" s="42">
        <v>4185.8267932995832</v>
      </c>
      <c r="AF41" s="170"/>
      <c r="AG41" s="42">
        <v>41932.729526457057</v>
      </c>
      <c r="AH41" s="170"/>
      <c r="AI41" s="42">
        <v>74397.74981267142</v>
      </c>
      <c r="AJ41" s="42">
        <v>51469.280490192075</v>
      </c>
      <c r="AK41" s="42">
        <v>82278.503651050676</v>
      </c>
      <c r="AL41" s="42">
        <v>2403.591868369544</v>
      </c>
      <c r="AM41" s="170"/>
      <c r="AN41" s="42">
        <v>1736.4379101942031</v>
      </c>
      <c r="AO41" s="170"/>
      <c r="AP41" s="42">
        <v>19931.400880694542</v>
      </c>
      <c r="AQ41" s="170"/>
      <c r="AR41" s="42">
        <v>38500.646567258882</v>
      </c>
      <c r="AS41" s="170"/>
      <c r="AT41" s="42">
        <v>1006967.3529058355</v>
      </c>
      <c r="AU41" s="170"/>
      <c r="AV41" s="42">
        <v>2383.7810926392876</v>
      </c>
      <c r="AW41" s="170"/>
      <c r="AX41" s="42">
        <v>532.2153607818226</v>
      </c>
      <c r="AY41" s="170"/>
      <c r="AZ41" s="42">
        <v>8244.941199837589</v>
      </c>
      <c r="BA41" s="44">
        <f>SUM(E41:AZ41)</f>
        <v>2705767.902638182</v>
      </c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</row>
    <row r="42" spans="1:64" hidden="1">
      <c r="A42" s="533" t="s">
        <v>85</v>
      </c>
      <c r="B42" s="534"/>
      <c r="C42" s="155"/>
      <c r="D42" s="164"/>
      <c r="E42" s="44">
        <f>SUM(E38:E41)</f>
        <v>182722.9810063905</v>
      </c>
      <c r="F42" s="44">
        <f t="shared" ref="F42:AZ42" si="6">SUM(F38:F41)</f>
        <v>189125.75592716347</v>
      </c>
      <c r="G42" s="44">
        <f t="shared" si="6"/>
        <v>539161.97682120907</v>
      </c>
      <c r="H42" s="44">
        <f t="shared" si="6"/>
        <v>40866.508533849046</v>
      </c>
      <c r="I42" s="171"/>
      <c r="J42" s="44">
        <f t="shared" si="6"/>
        <v>2482342.4703859095</v>
      </c>
      <c r="K42" s="171"/>
      <c r="L42" s="44">
        <f t="shared" si="6"/>
        <v>5109657.7976370025</v>
      </c>
      <c r="M42" s="44">
        <f t="shared" si="6"/>
        <v>827316.53735969844</v>
      </c>
      <c r="N42" s="171"/>
      <c r="O42" s="44">
        <f t="shared" si="6"/>
        <v>96130.339203619806</v>
      </c>
      <c r="P42" s="44">
        <f t="shared" si="6"/>
        <v>519132.88994388503</v>
      </c>
      <c r="Q42" s="44">
        <f t="shared" si="6"/>
        <v>2906298.8340673121</v>
      </c>
      <c r="R42" s="44">
        <f t="shared" si="6"/>
        <v>435367.15917718288</v>
      </c>
      <c r="S42" s="44">
        <f t="shared" si="6"/>
        <v>2346233.2078899429</v>
      </c>
      <c r="T42" s="44">
        <f t="shared" si="6"/>
        <v>2814623.4338133452</v>
      </c>
      <c r="U42" s="44">
        <f t="shared" si="6"/>
        <v>5508727.1874808697</v>
      </c>
      <c r="V42" s="44">
        <f t="shared" si="6"/>
        <v>17749916.15667979</v>
      </c>
      <c r="W42" s="44">
        <f t="shared" si="6"/>
        <v>1112304.5282337801</v>
      </c>
      <c r="X42" s="171"/>
      <c r="Y42" s="44">
        <f t="shared" si="6"/>
        <v>361360.73862596886</v>
      </c>
      <c r="Z42" s="171"/>
      <c r="AA42" s="44">
        <f t="shared" si="6"/>
        <v>42366.800530319342</v>
      </c>
      <c r="AB42" s="171"/>
      <c r="AC42" s="44">
        <f t="shared" si="6"/>
        <v>5275841.9621740412</v>
      </c>
      <c r="AD42" s="171"/>
      <c r="AE42" s="44">
        <f t="shared" si="6"/>
        <v>11745662.464572215</v>
      </c>
      <c r="AF42" s="171"/>
      <c r="AG42" s="44">
        <f t="shared" si="6"/>
        <v>2434405.8415122936</v>
      </c>
      <c r="AH42" s="171"/>
      <c r="AI42" s="44">
        <f t="shared" si="6"/>
        <v>1505484.3665494167</v>
      </c>
      <c r="AJ42" s="44">
        <f t="shared" si="6"/>
        <v>720940.99611941772</v>
      </c>
      <c r="AK42" s="44">
        <f t="shared" si="6"/>
        <v>474217.16072039347</v>
      </c>
      <c r="AL42" s="44">
        <f t="shared" si="6"/>
        <v>209709.64384340734</v>
      </c>
      <c r="AM42" s="171"/>
      <c r="AN42" s="44">
        <f t="shared" si="6"/>
        <v>332782.31853383232</v>
      </c>
      <c r="AO42" s="171"/>
      <c r="AP42" s="44">
        <f t="shared" si="6"/>
        <v>2615661.3844548888</v>
      </c>
      <c r="AQ42" s="171"/>
      <c r="AR42" s="44">
        <f t="shared" si="6"/>
        <v>1102115.7598056169</v>
      </c>
      <c r="AS42" s="171"/>
      <c r="AT42" s="44">
        <f t="shared" si="6"/>
        <v>1006967.3529058355</v>
      </c>
      <c r="AU42" s="171"/>
      <c r="AV42" s="44">
        <f t="shared" si="6"/>
        <v>183420.32687814106</v>
      </c>
      <c r="AW42" s="171"/>
      <c r="AX42" s="44">
        <f t="shared" si="6"/>
        <v>225937.94336625494</v>
      </c>
      <c r="AY42" s="171"/>
      <c r="AZ42" s="44">
        <f t="shared" si="6"/>
        <v>517711.48764433683</v>
      </c>
      <c r="BA42" s="44">
        <f>SUM(E42:AZ42)</f>
        <v>71614514.312397331</v>
      </c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</row>
    <row r="43" spans="1:64" hidden="1">
      <c r="A43" s="533" t="s">
        <v>86</v>
      </c>
      <c r="B43" s="534"/>
      <c r="C43" s="155"/>
      <c r="D43" s="164"/>
      <c r="E43" s="44">
        <f>+E42+E36</f>
        <v>246233.29719781189</v>
      </c>
      <c r="F43" s="44">
        <f t="shared" ref="F43:AZ43" si="7">+F42+F36</f>
        <v>202714.28805196122</v>
      </c>
      <c r="G43" s="44">
        <f t="shared" si="7"/>
        <v>1856342.6466858026</v>
      </c>
      <c r="H43" s="44">
        <f t="shared" si="7"/>
        <v>48125.526093239198</v>
      </c>
      <c r="I43" s="171"/>
      <c r="J43" s="44">
        <f t="shared" si="7"/>
        <v>2595573.7665214073</v>
      </c>
      <c r="K43" s="171"/>
      <c r="L43" s="44">
        <f t="shared" si="7"/>
        <v>7054286.7956011789</v>
      </c>
      <c r="M43" s="44">
        <f t="shared" si="7"/>
        <v>1148482.4300111402</v>
      </c>
      <c r="N43" s="171"/>
      <c r="O43" s="44">
        <f t="shared" si="7"/>
        <v>204737.70862864645</v>
      </c>
      <c r="P43" s="44">
        <f t="shared" si="7"/>
        <v>1663205.1417526407</v>
      </c>
      <c r="Q43" s="44">
        <f t="shared" si="7"/>
        <v>7918376.8964827694</v>
      </c>
      <c r="R43" s="44">
        <f t="shared" si="7"/>
        <v>813873.67860926385</v>
      </c>
      <c r="S43" s="44">
        <f t="shared" si="7"/>
        <v>5754357.3074863823</v>
      </c>
      <c r="T43" s="44">
        <f t="shared" si="7"/>
        <v>5863242.8627916705</v>
      </c>
      <c r="U43" s="44">
        <f t="shared" si="7"/>
        <v>9120579.0058566127</v>
      </c>
      <c r="V43" s="44">
        <f t="shared" si="7"/>
        <v>30256960.663205363</v>
      </c>
      <c r="W43" s="44">
        <f t="shared" si="7"/>
        <v>2186302.9728146251</v>
      </c>
      <c r="X43" s="171"/>
      <c r="Y43" s="44">
        <f t="shared" si="7"/>
        <v>676359.81382208853</v>
      </c>
      <c r="Z43" s="171"/>
      <c r="AA43" s="44">
        <f t="shared" si="7"/>
        <v>56409.649561796672</v>
      </c>
      <c r="AB43" s="171"/>
      <c r="AC43" s="44">
        <f t="shared" si="7"/>
        <v>11775825.825147409</v>
      </c>
      <c r="AD43" s="171"/>
      <c r="AE43" s="44">
        <f t="shared" si="7"/>
        <v>12823982.433734361</v>
      </c>
      <c r="AF43" s="171"/>
      <c r="AG43" s="44">
        <f t="shared" si="7"/>
        <v>5221031.8401655601</v>
      </c>
      <c r="AH43" s="171"/>
      <c r="AI43" s="44">
        <f t="shared" si="7"/>
        <v>1997585.5889484189</v>
      </c>
      <c r="AJ43" s="44">
        <f t="shared" si="7"/>
        <v>1334230.572416143</v>
      </c>
      <c r="AK43" s="44">
        <f t="shared" si="7"/>
        <v>1578236.447777957</v>
      </c>
      <c r="AL43" s="44">
        <f t="shared" si="7"/>
        <v>806559.38919364684</v>
      </c>
      <c r="AM43" s="171"/>
      <c r="AN43" s="44">
        <f t="shared" si="7"/>
        <v>409182.05772257963</v>
      </c>
      <c r="AO43" s="171"/>
      <c r="AP43" s="44">
        <f t="shared" si="7"/>
        <v>6531006.5170660093</v>
      </c>
      <c r="AQ43" s="171"/>
      <c r="AR43" s="44">
        <f t="shared" si="7"/>
        <v>1395505.0560560622</v>
      </c>
      <c r="AS43" s="171"/>
      <c r="AT43" s="44">
        <f t="shared" si="7"/>
        <v>3646802.7639983147</v>
      </c>
      <c r="AU43" s="171"/>
      <c r="AV43" s="44">
        <f t="shared" si="7"/>
        <v>241584.62225483032</v>
      </c>
      <c r="AW43" s="171"/>
      <c r="AX43" s="44">
        <f t="shared" si="7"/>
        <v>771679.86582078482</v>
      </c>
      <c r="AY43" s="171"/>
      <c r="AZ43" s="44">
        <f t="shared" si="7"/>
        <v>734500.48799271579</v>
      </c>
      <c r="BA43" s="44">
        <f>+BA42+BA36</f>
        <v>126933877.91946921</v>
      </c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</row>
    <row r="44" spans="1:64" hidden="1">
      <c r="E44" s="36">
        <v>182722.98100639053</v>
      </c>
      <c r="F44" s="36">
        <v>189125.75592716347</v>
      </c>
      <c r="G44" s="36">
        <v>539161.97682120907</v>
      </c>
      <c r="H44" s="36">
        <v>40866.508533849046</v>
      </c>
      <c r="J44" s="36">
        <v>2482342.4703859091</v>
      </c>
      <c r="L44" s="36">
        <v>5109657.7976370025</v>
      </c>
      <c r="M44" s="36">
        <v>827316.53735969844</v>
      </c>
      <c r="O44" s="36">
        <v>96130.33920361982</v>
      </c>
      <c r="P44" s="36">
        <v>519132.88994388503</v>
      </c>
      <c r="Q44" s="36">
        <v>2906298.8340673121</v>
      </c>
      <c r="R44" s="36">
        <v>435367.15917718282</v>
      </c>
      <c r="S44" s="36">
        <v>2346233.2078899425</v>
      </c>
      <c r="T44" s="36">
        <v>2814623.4338133452</v>
      </c>
      <c r="U44" s="36">
        <v>5508727.1874808697</v>
      </c>
      <c r="V44" s="36">
        <v>17749916.15667979</v>
      </c>
      <c r="W44" s="36">
        <v>1112304.5282337801</v>
      </c>
      <c r="Y44" s="36">
        <v>361360.73862596892</v>
      </c>
      <c r="AA44" s="36">
        <v>42366.800530319342</v>
      </c>
      <c r="AC44" s="36">
        <v>5275841.9621740412</v>
      </c>
      <c r="AE44" s="36">
        <v>11745662.464572215</v>
      </c>
      <c r="AG44" s="36">
        <v>2434405.8415122936</v>
      </c>
      <c r="AI44" s="36">
        <v>1505484.3665494167</v>
      </c>
      <c r="AJ44" s="36">
        <v>720940.99611941772</v>
      </c>
      <c r="AK44" s="36">
        <v>474217.16072039353</v>
      </c>
      <c r="AL44" s="36">
        <v>209709.64384340734</v>
      </c>
      <c r="AN44" s="36">
        <v>332782.31853383227</v>
      </c>
      <c r="AP44" s="36">
        <v>2615661.3844548892</v>
      </c>
      <c r="AR44" s="36">
        <v>1102115.7598056167</v>
      </c>
      <c r="AT44" s="36">
        <v>1006967.3529058355</v>
      </c>
      <c r="AV44" s="36">
        <v>183420.32687814109</v>
      </c>
      <c r="AX44" s="36">
        <v>225937.94336625497</v>
      </c>
      <c r="AZ44" s="36">
        <v>517711.48764433688</v>
      </c>
      <c r="BB44" s="36">
        <v>54199784.628953561</v>
      </c>
      <c r="BC44" s="36">
        <v>5542296.7722791079</v>
      </c>
      <c r="BD44" s="36">
        <v>50091016.917997539</v>
      </c>
      <c r="BE44" s="36">
        <v>-46095807.7614135</v>
      </c>
      <c r="BF44" s="36">
        <v>81410818.365602911</v>
      </c>
      <c r="BI44" s="36">
        <v>73533594.611022249</v>
      </c>
      <c r="BJ44" s="36">
        <v>12823982.433734361</v>
      </c>
    </row>
    <row r="45" spans="1:64" hidden="1"/>
    <row r="46" spans="1:64" hidden="1"/>
    <row r="47" spans="1:64" hidden="1"/>
    <row r="48" spans="1:64" hidden="1"/>
    <row r="49" spans="1:64" hidden="1"/>
    <row r="50" spans="1:64" hidden="1">
      <c r="BK50" s="36">
        <f>+BF60-BM60</f>
        <v>927579.41580004245</v>
      </c>
    </row>
    <row r="51" spans="1:64" ht="38.25" hidden="1">
      <c r="A51" s="140" t="s">
        <v>87</v>
      </c>
      <c r="BB51" s="37" t="s">
        <v>45</v>
      </c>
      <c r="BC51" s="37" t="s">
        <v>46</v>
      </c>
      <c r="BD51" s="37" t="s">
        <v>47</v>
      </c>
      <c r="BE51" s="37" t="s">
        <v>48</v>
      </c>
      <c r="BF51" s="37" t="s">
        <v>49</v>
      </c>
      <c r="BG51" s="37"/>
      <c r="BH51" s="37"/>
      <c r="BI51" s="37" t="s">
        <v>50</v>
      </c>
      <c r="BJ51" s="37" t="s">
        <v>51</v>
      </c>
    </row>
    <row r="52" spans="1:64" hidden="1"/>
    <row r="53" spans="1:64" hidden="1">
      <c r="A53" s="537" t="s">
        <v>52</v>
      </c>
      <c r="B53" s="538"/>
      <c r="C53" s="392"/>
      <c r="D53" s="147"/>
      <c r="E53" s="39">
        <v>1</v>
      </c>
      <c r="F53" s="39">
        <v>2</v>
      </c>
      <c r="G53" s="39">
        <v>3</v>
      </c>
      <c r="H53" s="39">
        <v>4</v>
      </c>
      <c r="I53" s="148"/>
      <c r="J53" s="39">
        <v>5</v>
      </c>
      <c r="K53" s="148"/>
      <c r="L53" s="39">
        <v>6</v>
      </c>
      <c r="M53" s="39">
        <v>7</v>
      </c>
      <c r="N53" s="148"/>
      <c r="O53" s="39">
        <v>8</v>
      </c>
      <c r="P53" s="39">
        <v>9</v>
      </c>
      <c r="Q53" s="39">
        <v>10</v>
      </c>
      <c r="R53" s="39">
        <v>11</v>
      </c>
      <c r="S53" s="39">
        <v>12</v>
      </c>
      <c r="T53" s="39">
        <v>13</v>
      </c>
      <c r="U53" s="39">
        <v>14</v>
      </c>
      <c r="V53" s="39">
        <v>15</v>
      </c>
      <c r="W53" s="39">
        <v>16</v>
      </c>
      <c r="X53" s="148"/>
      <c r="Y53" s="39">
        <v>17</v>
      </c>
      <c r="Z53" s="148"/>
      <c r="AA53" s="39">
        <v>18</v>
      </c>
      <c r="AB53" s="148"/>
      <c r="AC53" s="39">
        <v>19</v>
      </c>
      <c r="AD53" s="148"/>
      <c r="AE53" s="39">
        <v>20</v>
      </c>
      <c r="AF53" s="148"/>
      <c r="AG53" s="39">
        <v>21</v>
      </c>
      <c r="AH53" s="148"/>
      <c r="AI53" s="39">
        <v>22</v>
      </c>
      <c r="AJ53" s="39">
        <v>23</v>
      </c>
      <c r="AK53" s="39">
        <v>24</v>
      </c>
      <c r="AL53" s="39">
        <v>25</v>
      </c>
      <c r="AM53" s="148"/>
      <c r="AN53" s="39">
        <v>26</v>
      </c>
      <c r="AO53" s="148"/>
      <c r="AP53" s="39">
        <v>27</v>
      </c>
      <c r="AQ53" s="148"/>
      <c r="AR53" s="39">
        <v>28</v>
      </c>
      <c r="AS53" s="148"/>
      <c r="AT53" s="39">
        <v>29</v>
      </c>
      <c r="AU53" s="148"/>
      <c r="AV53" s="39">
        <v>30</v>
      </c>
      <c r="AW53" s="148"/>
      <c r="AX53" s="39">
        <v>31</v>
      </c>
      <c r="AY53" s="148"/>
      <c r="AZ53" s="39">
        <v>32</v>
      </c>
      <c r="BA53" s="40"/>
      <c r="BB53" s="41">
        <v>301</v>
      </c>
      <c r="BC53" s="41">
        <v>302</v>
      </c>
      <c r="BD53" s="41">
        <v>303</v>
      </c>
      <c r="BE53" s="41">
        <v>304</v>
      </c>
      <c r="BF53" s="41">
        <v>305</v>
      </c>
      <c r="BG53" s="40"/>
      <c r="BH53" s="40"/>
      <c r="BI53" s="41">
        <v>409</v>
      </c>
      <c r="BJ53" s="41">
        <v>509</v>
      </c>
      <c r="BK53" s="40"/>
      <c r="BL53" s="40"/>
    </row>
    <row r="54" spans="1:64" s="52" customFormat="1" hidden="1">
      <c r="A54" s="141">
        <v>1</v>
      </c>
      <c r="B54" s="49" t="s">
        <v>0</v>
      </c>
      <c r="C54" s="157"/>
      <c r="D54" s="166"/>
      <c r="E54" s="48">
        <v>5713.111157330487</v>
      </c>
      <c r="F54" s="48">
        <v>0</v>
      </c>
      <c r="G54" s="48">
        <v>10629.200384971997</v>
      </c>
      <c r="H54" s="48">
        <v>0</v>
      </c>
      <c r="I54" s="172"/>
      <c r="J54" s="48">
        <v>1440.1194919906798</v>
      </c>
      <c r="K54" s="172"/>
      <c r="L54" s="48">
        <v>0</v>
      </c>
      <c r="M54" s="48">
        <v>0</v>
      </c>
      <c r="N54" s="172"/>
      <c r="O54" s="48">
        <v>4770.1184418403718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172"/>
      <c r="Y54" s="48">
        <v>0</v>
      </c>
      <c r="Z54" s="172"/>
      <c r="AA54" s="48">
        <v>0</v>
      </c>
      <c r="AB54" s="172"/>
      <c r="AC54" s="48">
        <v>0</v>
      </c>
      <c r="AD54" s="172"/>
      <c r="AE54" s="48">
        <v>0</v>
      </c>
      <c r="AF54" s="172"/>
      <c r="AG54" s="48">
        <v>298224.92806770053</v>
      </c>
      <c r="AH54" s="172"/>
      <c r="AI54" s="48">
        <v>0</v>
      </c>
      <c r="AJ54" s="48">
        <v>0</v>
      </c>
      <c r="AK54" s="48">
        <v>0</v>
      </c>
      <c r="AL54" s="48">
        <v>0</v>
      </c>
      <c r="AM54" s="172"/>
      <c r="AN54" s="48">
        <v>0</v>
      </c>
      <c r="AO54" s="172"/>
      <c r="AP54" s="48">
        <v>0</v>
      </c>
      <c r="AQ54" s="172"/>
      <c r="AR54" s="48">
        <v>0</v>
      </c>
      <c r="AS54" s="172"/>
      <c r="AT54" s="48">
        <v>0</v>
      </c>
      <c r="AU54" s="172"/>
      <c r="AV54" s="48">
        <v>0</v>
      </c>
      <c r="AW54" s="172"/>
      <c r="AX54" s="48">
        <v>0</v>
      </c>
      <c r="AY54" s="172"/>
      <c r="AZ54" s="48">
        <v>0</v>
      </c>
      <c r="BA54" s="50">
        <f t="shared" ref="BA54:BA85" si="8">SUM(E54:AZ54)</f>
        <v>320777.47754383407</v>
      </c>
      <c r="BB54" s="48">
        <v>2564285.650641806</v>
      </c>
      <c r="BC54" s="48">
        <v>0</v>
      </c>
      <c r="BD54" s="48">
        <v>0</v>
      </c>
      <c r="BE54" s="48">
        <v>0</v>
      </c>
      <c r="BF54" s="48">
        <v>2440.6632075917687</v>
      </c>
      <c r="BG54" s="50">
        <f>SUM(BB54:BF54)</f>
        <v>2566726.3138493979</v>
      </c>
      <c r="BH54" s="50">
        <f>+BA54+BG54</f>
        <v>2887503.7913932321</v>
      </c>
      <c r="BI54" s="48">
        <v>2641270.4941954203</v>
      </c>
      <c r="BJ54" s="48"/>
      <c r="BK54" s="51">
        <f>+E93</f>
        <v>246233.29719781189</v>
      </c>
      <c r="BL54" s="50">
        <f>SUM(BI54:BK54)</f>
        <v>2887503.7913932321</v>
      </c>
    </row>
    <row r="55" spans="1:64" s="52" customFormat="1" hidden="1">
      <c r="A55" s="141">
        <v>2</v>
      </c>
      <c r="B55" s="49" t="s">
        <v>53</v>
      </c>
      <c r="C55" s="157"/>
      <c r="D55" s="166"/>
      <c r="E55" s="48">
        <v>0</v>
      </c>
      <c r="F55" s="48">
        <v>518.68798883560873</v>
      </c>
      <c r="G55" s="48">
        <v>0</v>
      </c>
      <c r="H55" s="48">
        <v>0</v>
      </c>
      <c r="I55" s="172"/>
      <c r="J55" s="48">
        <v>0</v>
      </c>
      <c r="K55" s="172"/>
      <c r="L55" s="48">
        <v>0</v>
      </c>
      <c r="M55" s="48">
        <v>0</v>
      </c>
      <c r="N55" s="172"/>
      <c r="O55" s="48">
        <v>1337.8728224654124</v>
      </c>
      <c r="P55" s="48">
        <v>0</v>
      </c>
      <c r="Q55" s="48">
        <v>294495.5860449156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172"/>
      <c r="Y55" s="48">
        <v>0</v>
      </c>
      <c r="Z55" s="172"/>
      <c r="AA55" s="48">
        <v>0</v>
      </c>
      <c r="AB55" s="172"/>
      <c r="AC55" s="48">
        <v>0</v>
      </c>
      <c r="AD55" s="172"/>
      <c r="AE55" s="48">
        <v>0</v>
      </c>
      <c r="AF55" s="172"/>
      <c r="AG55" s="48">
        <v>24646.688270057886</v>
      </c>
      <c r="AH55" s="172"/>
      <c r="AI55" s="48">
        <v>0</v>
      </c>
      <c r="AJ55" s="48">
        <v>0</v>
      </c>
      <c r="AK55" s="48">
        <v>0</v>
      </c>
      <c r="AL55" s="48">
        <v>0</v>
      </c>
      <c r="AM55" s="172"/>
      <c r="AN55" s="48">
        <v>0</v>
      </c>
      <c r="AO55" s="172"/>
      <c r="AP55" s="48">
        <v>0</v>
      </c>
      <c r="AQ55" s="172"/>
      <c r="AR55" s="48">
        <v>0</v>
      </c>
      <c r="AS55" s="172"/>
      <c r="AT55" s="48">
        <v>580.45207480419299</v>
      </c>
      <c r="AU55" s="172"/>
      <c r="AV55" s="48">
        <v>0</v>
      </c>
      <c r="AW55" s="172"/>
      <c r="AX55" s="48">
        <v>0</v>
      </c>
      <c r="AY55" s="172"/>
      <c r="AZ55" s="48">
        <v>0</v>
      </c>
      <c r="BA55" s="50">
        <f t="shared" si="8"/>
        <v>321579.28720107867</v>
      </c>
      <c r="BB55" s="48">
        <v>66530.182751416753</v>
      </c>
      <c r="BC55" s="48">
        <v>0</v>
      </c>
      <c r="BD55" s="48">
        <v>0</v>
      </c>
      <c r="BE55" s="48">
        <v>0</v>
      </c>
      <c r="BF55" s="48">
        <v>0</v>
      </c>
      <c r="BG55" s="50">
        <f t="shared" ref="BG55:BG85" si="9">SUM(BB55:BF55)</f>
        <v>66530.182751416753</v>
      </c>
      <c r="BH55" s="50">
        <f t="shared" ref="BH55:BH85" si="10">+BA55+BG55</f>
        <v>388109.46995249542</v>
      </c>
      <c r="BI55" s="48">
        <v>185395.1819005342</v>
      </c>
      <c r="BJ55" s="48"/>
      <c r="BK55" s="51">
        <f>+F93</f>
        <v>202714.28805196122</v>
      </c>
      <c r="BL55" s="50">
        <f t="shared" ref="BL55:BL85" si="11">SUM(BI55:BK55)</f>
        <v>388109.46995249542</v>
      </c>
    </row>
    <row r="56" spans="1:64" s="52" customFormat="1" hidden="1">
      <c r="A56" s="141">
        <v>3</v>
      </c>
      <c r="B56" s="49" t="s">
        <v>54</v>
      </c>
      <c r="C56" s="157"/>
      <c r="D56" s="166"/>
      <c r="E56" s="48">
        <v>11365.686950833575</v>
      </c>
      <c r="F56" s="48">
        <v>374.29405798086435</v>
      </c>
      <c r="G56" s="48">
        <v>5357.2362397642182</v>
      </c>
      <c r="H56" s="48">
        <v>0</v>
      </c>
      <c r="I56" s="172"/>
      <c r="J56" s="48">
        <v>218.12468265824859</v>
      </c>
      <c r="K56" s="172"/>
      <c r="L56" s="48">
        <v>0</v>
      </c>
      <c r="M56" s="48">
        <v>0</v>
      </c>
      <c r="N56" s="172"/>
      <c r="O56" s="48">
        <v>1104.87686448044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172"/>
      <c r="Y56" s="48">
        <v>0</v>
      </c>
      <c r="Z56" s="172"/>
      <c r="AA56" s="48">
        <v>0</v>
      </c>
      <c r="AB56" s="172"/>
      <c r="AC56" s="48">
        <v>0</v>
      </c>
      <c r="AD56" s="172"/>
      <c r="AE56" s="48">
        <v>0</v>
      </c>
      <c r="AF56" s="172"/>
      <c r="AG56" s="48">
        <v>243203.56223996304</v>
      </c>
      <c r="AH56" s="172"/>
      <c r="AI56" s="48">
        <v>0</v>
      </c>
      <c r="AJ56" s="48">
        <v>0</v>
      </c>
      <c r="AK56" s="48">
        <v>0</v>
      </c>
      <c r="AL56" s="48">
        <v>0</v>
      </c>
      <c r="AM56" s="172"/>
      <c r="AN56" s="48">
        <v>0</v>
      </c>
      <c r="AO56" s="172"/>
      <c r="AP56" s="48">
        <v>0</v>
      </c>
      <c r="AQ56" s="172"/>
      <c r="AR56" s="48">
        <v>0</v>
      </c>
      <c r="AS56" s="172"/>
      <c r="AT56" s="48">
        <v>5099.7801284719599</v>
      </c>
      <c r="AU56" s="172"/>
      <c r="AV56" s="48">
        <v>0</v>
      </c>
      <c r="AW56" s="172"/>
      <c r="AX56" s="48">
        <v>0</v>
      </c>
      <c r="AY56" s="172"/>
      <c r="AZ56" s="48">
        <v>0</v>
      </c>
      <c r="BA56" s="50">
        <f t="shared" si="8"/>
        <v>266723.56116415234</v>
      </c>
      <c r="BB56" s="48">
        <v>1948181.4935845672</v>
      </c>
      <c r="BC56" s="48">
        <v>0</v>
      </c>
      <c r="BD56" s="48">
        <v>0</v>
      </c>
      <c r="BE56" s="48">
        <v>141919.52280825144</v>
      </c>
      <c r="BF56" s="48">
        <v>1005239.7625784439</v>
      </c>
      <c r="BG56" s="50">
        <f t="shared" si="9"/>
        <v>3095340.7789712623</v>
      </c>
      <c r="BH56" s="50">
        <f t="shared" si="10"/>
        <v>3362064.3401354146</v>
      </c>
      <c r="BI56" s="48">
        <v>1505721.6934496127</v>
      </c>
      <c r="BJ56" s="48"/>
      <c r="BK56" s="51">
        <f>+G93</f>
        <v>1856342.6466858026</v>
      </c>
      <c r="BL56" s="50">
        <f t="shared" si="11"/>
        <v>3362064.3401354151</v>
      </c>
    </row>
    <row r="57" spans="1:64" s="52" customFormat="1" hidden="1">
      <c r="A57" s="141">
        <v>4</v>
      </c>
      <c r="B57" s="49" t="s">
        <v>1</v>
      </c>
      <c r="C57" s="157"/>
      <c r="D57" s="166"/>
      <c r="E57" s="48">
        <v>984.14013456190798</v>
      </c>
      <c r="F57" s="48">
        <v>32.409638430169373</v>
      </c>
      <c r="G57" s="48">
        <v>10195.852887987538</v>
      </c>
      <c r="H57" s="48">
        <v>150.86459791739716</v>
      </c>
      <c r="I57" s="172"/>
      <c r="J57" s="48">
        <v>2997.0301262181142</v>
      </c>
      <c r="K57" s="172"/>
      <c r="L57" s="48">
        <v>0</v>
      </c>
      <c r="M57" s="48">
        <v>0</v>
      </c>
      <c r="N57" s="172"/>
      <c r="O57" s="48">
        <v>929.25084065254748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130122.60096290949</v>
      </c>
      <c r="W57" s="48">
        <v>0</v>
      </c>
      <c r="X57" s="172"/>
      <c r="Y57" s="48">
        <v>0</v>
      </c>
      <c r="Z57" s="172"/>
      <c r="AA57" s="48">
        <v>0</v>
      </c>
      <c r="AB57" s="172"/>
      <c r="AC57" s="48">
        <v>0</v>
      </c>
      <c r="AD57" s="172"/>
      <c r="AE57" s="48">
        <v>0</v>
      </c>
      <c r="AF57" s="172"/>
      <c r="AG57" s="48">
        <v>0</v>
      </c>
      <c r="AH57" s="172"/>
      <c r="AI57" s="48">
        <v>0</v>
      </c>
      <c r="AJ57" s="48">
        <v>0</v>
      </c>
      <c r="AK57" s="48">
        <v>0</v>
      </c>
      <c r="AL57" s="48">
        <v>0</v>
      </c>
      <c r="AM57" s="172"/>
      <c r="AN57" s="48">
        <v>0</v>
      </c>
      <c r="AO57" s="172"/>
      <c r="AP57" s="48">
        <v>0</v>
      </c>
      <c r="AQ57" s="172"/>
      <c r="AR57" s="48">
        <v>0</v>
      </c>
      <c r="AS57" s="172"/>
      <c r="AT57" s="48">
        <v>0</v>
      </c>
      <c r="AU57" s="172"/>
      <c r="AV57" s="48">
        <v>0</v>
      </c>
      <c r="AW57" s="172"/>
      <c r="AX57" s="48">
        <v>0</v>
      </c>
      <c r="AY57" s="172"/>
      <c r="AZ57" s="48">
        <v>0</v>
      </c>
      <c r="BA57" s="50">
        <f t="shared" si="8"/>
        <v>145412.14918867717</v>
      </c>
      <c r="BB57" s="48">
        <v>264197.12683150987</v>
      </c>
      <c r="BC57" s="48">
        <v>0</v>
      </c>
      <c r="BD57" s="48">
        <v>0</v>
      </c>
      <c r="BE57" s="48">
        <v>405.535152405318</v>
      </c>
      <c r="BF57" s="48">
        <v>722.95565488768625</v>
      </c>
      <c r="BG57" s="50">
        <f t="shared" si="9"/>
        <v>265325.61763880285</v>
      </c>
      <c r="BH57" s="50">
        <f t="shared" si="10"/>
        <v>410737.76682748005</v>
      </c>
      <c r="BI57" s="48">
        <v>362612.24073424086</v>
      </c>
      <c r="BJ57" s="48"/>
      <c r="BK57" s="51">
        <f>+H93</f>
        <v>48125.526093239198</v>
      </c>
      <c r="BL57" s="50">
        <f t="shared" si="11"/>
        <v>410737.76682748005</v>
      </c>
    </row>
    <row r="58" spans="1:64" s="52" customFormat="1" hidden="1">
      <c r="A58" s="141">
        <v>5</v>
      </c>
      <c r="B58" s="49" t="s">
        <v>4</v>
      </c>
      <c r="C58" s="157"/>
      <c r="D58" s="166"/>
      <c r="E58" s="48">
        <v>0</v>
      </c>
      <c r="F58" s="48">
        <v>0</v>
      </c>
      <c r="G58" s="48">
        <v>0</v>
      </c>
      <c r="H58" s="48">
        <v>0</v>
      </c>
      <c r="I58" s="172"/>
      <c r="J58" s="48">
        <v>11835.418232120652</v>
      </c>
      <c r="K58" s="172"/>
      <c r="L58" s="48">
        <v>0</v>
      </c>
      <c r="M58" s="48">
        <v>0</v>
      </c>
      <c r="N58" s="172"/>
      <c r="O58" s="48">
        <v>2235.7645636501634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172"/>
      <c r="Y58" s="48">
        <v>0</v>
      </c>
      <c r="Z58" s="172"/>
      <c r="AA58" s="48">
        <v>0</v>
      </c>
      <c r="AB58" s="172"/>
      <c r="AC58" s="48">
        <v>0</v>
      </c>
      <c r="AD58" s="172"/>
      <c r="AE58" s="48">
        <v>0</v>
      </c>
      <c r="AF58" s="172"/>
      <c r="AG58" s="48">
        <v>108445.42838825472</v>
      </c>
      <c r="AH58" s="172"/>
      <c r="AI58" s="48">
        <v>0</v>
      </c>
      <c r="AJ58" s="48">
        <v>0</v>
      </c>
      <c r="AK58" s="48">
        <v>0</v>
      </c>
      <c r="AL58" s="48">
        <v>0</v>
      </c>
      <c r="AM58" s="172"/>
      <c r="AN58" s="48">
        <v>0</v>
      </c>
      <c r="AO58" s="172"/>
      <c r="AP58" s="48">
        <v>0</v>
      </c>
      <c r="AQ58" s="172"/>
      <c r="AR58" s="48">
        <v>0</v>
      </c>
      <c r="AS58" s="172"/>
      <c r="AT58" s="48">
        <v>0</v>
      </c>
      <c r="AU58" s="172"/>
      <c r="AV58" s="48">
        <v>0</v>
      </c>
      <c r="AW58" s="172"/>
      <c r="AX58" s="48">
        <v>0</v>
      </c>
      <c r="AY58" s="172"/>
      <c r="AZ58" s="48">
        <v>0</v>
      </c>
      <c r="BA58" s="50">
        <f t="shared" si="8"/>
        <v>122516.61118402553</v>
      </c>
      <c r="BB58" s="48">
        <v>391528.44946436537</v>
      </c>
      <c r="BC58" s="48">
        <v>0</v>
      </c>
      <c r="BD58" s="48">
        <v>0</v>
      </c>
      <c r="BE58" s="48">
        <v>0</v>
      </c>
      <c r="BF58" s="48">
        <v>2081528.7058730163</v>
      </c>
      <c r="BG58" s="50">
        <f t="shared" si="9"/>
        <v>2473057.1553373816</v>
      </c>
      <c r="BH58" s="50">
        <f t="shared" si="10"/>
        <v>2595573.7665214073</v>
      </c>
      <c r="BI58" s="48">
        <v>0</v>
      </c>
      <c r="BJ58" s="48"/>
      <c r="BK58" s="51">
        <f>+J93</f>
        <v>2595573.7665214073</v>
      </c>
      <c r="BL58" s="50">
        <f t="shared" si="11"/>
        <v>2595573.7665214073</v>
      </c>
    </row>
    <row r="59" spans="1:64" s="57" customFormat="1" hidden="1">
      <c r="A59" s="142">
        <v>6</v>
      </c>
      <c r="B59" s="54" t="s">
        <v>55</v>
      </c>
      <c r="C59" s="158"/>
      <c r="D59" s="167"/>
      <c r="E59" s="53">
        <v>0</v>
      </c>
      <c r="F59" s="53">
        <v>0</v>
      </c>
      <c r="G59" s="53">
        <v>0</v>
      </c>
      <c r="H59" s="53">
        <v>0</v>
      </c>
      <c r="I59" s="173"/>
      <c r="J59" s="53">
        <v>0</v>
      </c>
      <c r="K59" s="173"/>
      <c r="L59" s="53">
        <v>0</v>
      </c>
      <c r="M59" s="53">
        <v>0</v>
      </c>
      <c r="N59" s="173"/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173"/>
      <c r="Y59" s="53">
        <v>74426.024227353206</v>
      </c>
      <c r="Z59" s="173"/>
      <c r="AA59" s="53">
        <v>0</v>
      </c>
      <c r="AB59" s="173"/>
      <c r="AC59" s="53">
        <v>0</v>
      </c>
      <c r="AD59" s="173"/>
      <c r="AE59" s="53">
        <v>0</v>
      </c>
      <c r="AF59" s="173"/>
      <c r="AG59" s="53">
        <v>0</v>
      </c>
      <c r="AH59" s="173"/>
      <c r="AI59" s="53">
        <v>0</v>
      </c>
      <c r="AJ59" s="53">
        <v>0</v>
      </c>
      <c r="AK59" s="53">
        <v>0</v>
      </c>
      <c r="AL59" s="53">
        <v>0</v>
      </c>
      <c r="AM59" s="173"/>
      <c r="AN59" s="53">
        <v>0</v>
      </c>
      <c r="AO59" s="173"/>
      <c r="AP59" s="53">
        <v>0</v>
      </c>
      <c r="AQ59" s="173"/>
      <c r="AR59" s="53">
        <v>0</v>
      </c>
      <c r="AS59" s="173"/>
      <c r="AT59" s="53">
        <v>0</v>
      </c>
      <c r="AU59" s="173"/>
      <c r="AV59" s="53">
        <v>0</v>
      </c>
      <c r="AW59" s="173"/>
      <c r="AX59" s="53">
        <v>0</v>
      </c>
      <c r="AY59" s="173"/>
      <c r="AZ59" s="53">
        <v>0</v>
      </c>
      <c r="BA59" s="55">
        <f t="shared" si="8"/>
        <v>74426.024227353206</v>
      </c>
      <c r="BB59" s="53">
        <v>0</v>
      </c>
      <c r="BC59" s="53">
        <v>0</v>
      </c>
      <c r="BD59" s="53">
        <v>0</v>
      </c>
      <c r="BE59" s="53">
        <v>0</v>
      </c>
      <c r="BF59" s="53">
        <v>6979860.7713738261</v>
      </c>
      <c r="BG59" s="55">
        <f t="shared" si="9"/>
        <v>6979860.7713738261</v>
      </c>
      <c r="BH59" s="55">
        <f t="shared" si="10"/>
        <v>7054286.7956011789</v>
      </c>
      <c r="BI59" s="53">
        <v>0</v>
      </c>
      <c r="BJ59" s="53"/>
      <c r="BK59" s="56">
        <f>+L93</f>
        <v>7054286.7956011789</v>
      </c>
      <c r="BL59" s="55">
        <f t="shared" si="11"/>
        <v>7054286.7956011789</v>
      </c>
    </row>
    <row r="60" spans="1:64" s="57" customFormat="1" hidden="1">
      <c r="A60" s="142">
        <v>7</v>
      </c>
      <c r="B60" s="54" t="s">
        <v>56</v>
      </c>
      <c r="C60" s="158"/>
      <c r="D60" s="167"/>
      <c r="E60" s="53">
        <v>0</v>
      </c>
      <c r="F60" s="53">
        <v>0</v>
      </c>
      <c r="G60" s="53">
        <v>0</v>
      </c>
      <c r="H60" s="53">
        <v>0</v>
      </c>
      <c r="I60" s="173"/>
      <c r="J60" s="53">
        <v>0</v>
      </c>
      <c r="K60" s="173"/>
      <c r="L60" s="53">
        <v>0</v>
      </c>
      <c r="M60" s="53">
        <v>0</v>
      </c>
      <c r="N60" s="173"/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65467.754098140147</v>
      </c>
      <c r="X60" s="173"/>
      <c r="Y60" s="53">
        <v>0</v>
      </c>
      <c r="Z60" s="173"/>
      <c r="AA60" s="53">
        <v>0</v>
      </c>
      <c r="AB60" s="173"/>
      <c r="AC60" s="53">
        <v>318478.32087453158</v>
      </c>
      <c r="AD60" s="173"/>
      <c r="AE60" s="53">
        <v>0</v>
      </c>
      <c r="AF60" s="173"/>
      <c r="AG60" s="53">
        <v>0</v>
      </c>
      <c r="AH60" s="173"/>
      <c r="AI60" s="53">
        <v>0</v>
      </c>
      <c r="AJ60" s="53">
        <v>0</v>
      </c>
      <c r="AK60" s="53">
        <v>0</v>
      </c>
      <c r="AL60" s="53">
        <v>0</v>
      </c>
      <c r="AM60" s="173"/>
      <c r="AN60" s="53">
        <v>0</v>
      </c>
      <c r="AO60" s="173"/>
      <c r="AP60" s="53">
        <v>0</v>
      </c>
      <c r="AQ60" s="173"/>
      <c r="AR60" s="53">
        <v>0</v>
      </c>
      <c r="AS60" s="173"/>
      <c r="AT60" s="53">
        <v>0</v>
      </c>
      <c r="AU60" s="173"/>
      <c r="AV60" s="53">
        <v>0</v>
      </c>
      <c r="AW60" s="173"/>
      <c r="AX60" s="53">
        <v>0</v>
      </c>
      <c r="AY60" s="173"/>
      <c r="AZ60" s="53">
        <v>0</v>
      </c>
      <c r="BA60" s="55">
        <f t="shared" si="8"/>
        <v>383946.07497267175</v>
      </c>
      <c r="BB60" s="53">
        <v>43978.111156681582</v>
      </c>
      <c r="BC60" s="53">
        <v>0</v>
      </c>
      <c r="BD60" s="53">
        <v>0</v>
      </c>
      <c r="BE60" s="53">
        <v>70266.246072621987</v>
      </c>
      <c r="BF60" s="53">
        <v>927579.41580004245</v>
      </c>
      <c r="BG60" s="55">
        <f t="shared" si="9"/>
        <v>1041823.773029346</v>
      </c>
      <c r="BH60" s="55">
        <f t="shared" si="10"/>
        <v>1425769.8480020177</v>
      </c>
      <c r="BI60" s="53">
        <v>277287.41799087758</v>
      </c>
      <c r="BJ60" s="53"/>
      <c r="BK60" s="56">
        <f>+M93</f>
        <v>1148482.4300111402</v>
      </c>
      <c r="BL60" s="55">
        <f t="shared" si="11"/>
        <v>1425769.8480020177</v>
      </c>
    </row>
    <row r="61" spans="1:64" s="61" customFormat="1" hidden="1">
      <c r="A61" s="143">
        <v>8</v>
      </c>
      <c r="B61" s="43" t="s">
        <v>57</v>
      </c>
      <c r="C61" s="153"/>
      <c r="D61" s="162"/>
      <c r="E61" s="58">
        <v>0</v>
      </c>
      <c r="F61" s="58">
        <v>0</v>
      </c>
      <c r="G61" s="58">
        <v>1136881.6202520337</v>
      </c>
      <c r="H61" s="58">
        <v>2.0522559209917302</v>
      </c>
      <c r="I61" s="174"/>
      <c r="J61" s="58">
        <v>532.83252676401264</v>
      </c>
      <c r="K61" s="174"/>
      <c r="L61" s="58">
        <v>0</v>
      </c>
      <c r="M61" s="58">
        <v>0</v>
      </c>
      <c r="N61" s="174"/>
      <c r="O61" s="58">
        <v>40439.550833181973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174"/>
      <c r="Y61" s="58">
        <v>0</v>
      </c>
      <c r="Z61" s="174"/>
      <c r="AA61" s="58">
        <v>0</v>
      </c>
      <c r="AB61" s="174"/>
      <c r="AC61" s="58">
        <v>0</v>
      </c>
      <c r="AD61" s="174"/>
      <c r="AE61" s="58">
        <v>0</v>
      </c>
      <c r="AF61" s="174"/>
      <c r="AG61" s="58">
        <v>5562.7324083600306</v>
      </c>
      <c r="AH61" s="174"/>
      <c r="AI61" s="58">
        <v>0</v>
      </c>
      <c r="AJ61" s="58">
        <v>0</v>
      </c>
      <c r="AK61" s="58">
        <v>0</v>
      </c>
      <c r="AL61" s="58">
        <v>0</v>
      </c>
      <c r="AM61" s="174"/>
      <c r="AN61" s="58">
        <v>0</v>
      </c>
      <c r="AO61" s="174"/>
      <c r="AP61" s="58">
        <v>0</v>
      </c>
      <c r="AQ61" s="174"/>
      <c r="AR61" s="58">
        <v>0</v>
      </c>
      <c r="AS61" s="174"/>
      <c r="AT61" s="58">
        <v>677497.41282273794</v>
      </c>
      <c r="AU61" s="174"/>
      <c r="AV61" s="58">
        <v>3766.4649950050366</v>
      </c>
      <c r="AW61" s="174"/>
      <c r="AX61" s="58">
        <v>0</v>
      </c>
      <c r="AY61" s="174"/>
      <c r="AZ61" s="58">
        <v>0</v>
      </c>
      <c r="BA61" s="59">
        <f t="shared" si="8"/>
        <v>1864682.6660940035</v>
      </c>
      <c r="BB61" s="58">
        <v>1831197.6878669539</v>
      </c>
      <c r="BC61" s="58">
        <v>0</v>
      </c>
      <c r="BD61" s="58">
        <v>0</v>
      </c>
      <c r="BE61" s="58">
        <v>-59994.855083762945</v>
      </c>
      <c r="BF61" s="58">
        <v>12658.713747413822</v>
      </c>
      <c r="BG61" s="59">
        <f t="shared" si="9"/>
        <v>1783861.5465306048</v>
      </c>
      <c r="BH61" s="59">
        <f t="shared" si="10"/>
        <v>3648544.2126246085</v>
      </c>
      <c r="BI61" s="58">
        <v>3443806.503995962</v>
      </c>
      <c r="BJ61" s="58"/>
      <c r="BK61" s="60">
        <f>+O93</f>
        <v>204737.70862864645</v>
      </c>
      <c r="BL61" s="59">
        <f t="shared" si="11"/>
        <v>3648544.2126246085</v>
      </c>
    </row>
    <row r="62" spans="1:64" s="61" customFormat="1" hidden="1">
      <c r="A62" s="143">
        <v>9</v>
      </c>
      <c r="B62" s="43" t="s">
        <v>58</v>
      </c>
      <c r="C62" s="153"/>
      <c r="D62" s="162"/>
      <c r="E62" s="58">
        <v>0</v>
      </c>
      <c r="F62" s="58">
        <v>0</v>
      </c>
      <c r="G62" s="58">
        <v>0</v>
      </c>
      <c r="H62" s="58">
        <v>0</v>
      </c>
      <c r="I62" s="174"/>
      <c r="J62" s="58">
        <v>0</v>
      </c>
      <c r="K62" s="174"/>
      <c r="L62" s="58">
        <v>0</v>
      </c>
      <c r="M62" s="58">
        <v>0</v>
      </c>
      <c r="N62" s="174"/>
      <c r="O62" s="58">
        <v>0</v>
      </c>
      <c r="P62" s="58">
        <v>386930.14584824204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312491.11172741582</v>
      </c>
      <c r="W62" s="58">
        <v>33344.439010819246</v>
      </c>
      <c r="X62" s="174"/>
      <c r="Y62" s="58">
        <v>0</v>
      </c>
      <c r="Z62" s="174"/>
      <c r="AA62" s="58">
        <v>0</v>
      </c>
      <c r="AB62" s="174"/>
      <c r="AC62" s="58">
        <v>0</v>
      </c>
      <c r="AD62" s="174"/>
      <c r="AE62" s="58">
        <v>0</v>
      </c>
      <c r="AF62" s="174"/>
      <c r="AG62" s="58">
        <v>0</v>
      </c>
      <c r="AH62" s="174"/>
      <c r="AI62" s="58">
        <v>0</v>
      </c>
      <c r="AJ62" s="58">
        <v>0</v>
      </c>
      <c r="AK62" s="58">
        <v>0</v>
      </c>
      <c r="AL62" s="58">
        <v>0</v>
      </c>
      <c r="AM62" s="174"/>
      <c r="AN62" s="58">
        <v>0</v>
      </c>
      <c r="AO62" s="174"/>
      <c r="AP62" s="58">
        <v>0</v>
      </c>
      <c r="AQ62" s="174"/>
      <c r="AR62" s="58">
        <v>0</v>
      </c>
      <c r="AS62" s="174"/>
      <c r="AT62" s="58">
        <v>68870.195599552419</v>
      </c>
      <c r="AU62" s="174"/>
      <c r="AV62" s="58">
        <v>0</v>
      </c>
      <c r="AW62" s="174"/>
      <c r="AX62" s="58">
        <v>0</v>
      </c>
      <c r="AY62" s="174"/>
      <c r="AZ62" s="58">
        <v>0</v>
      </c>
      <c r="BA62" s="59">
        <f t="shared" si="8"/>
        <v>801635.89218602958</v>
      </c>
      <c r="BB62" s="58">
        <v>3088034.1585216224</v>
      </c>
      <c r="BC62" s="58">
        <v>0</v>
      </c>
      <c r="BD62" s="58">
        <v>164033.56074746232</v>
      </c>
      <c r="BE62" s="58">
        <v>692903.00024530245</v>
      </c>
      <c r="BF62" s="58">
        <v>458215.63233327144</v>
      </c>
      <c r="BG62" s="59">
        <f t="shared" si="9"/>
        <v>4403186.3518476589</v>
      </c>
      <c r="BH62" s="59">
        <f t="shared" si="10"/>
        <v>5204822.2440336887</v>
      </c>
      <c r="BI62" s="58">
        <v>3541617.102281048</v>
      </c>
      <c r="BJ62" s="58"/>
      <c r="BK62" s="60">
        <f>+P93</f>
        <v>1663205.1417526407</v>
      </c>
      <c r="BL62" s="59">
        <f t="shared" si="11"/>
        <v>5204822.2440336887</v>
      </c>
    </row>
    <row r="63" spans="1:64" s="61" customFormat="1" hidden="1">
      <c r="A63" s="143">
        <v>10</v>
      </c>
      <c r="B63" s="43" t="s">
        <v>59</v>
      </c>
      <c r="C63" s="153"/>
      <c r="D63" s="162"/>
      <c r="E63" s="58">
        <v>6.2724801997762185</v>
      </c>
      <c r="F63" s="58">
        <v>108.93473134708702</v>
      </c>
      <c r="G63" s="58">
        <v>209.82464815942328</v>
      </c>
      <c r="H63" s="58">
        <v>4.2548663666239737</v>
      </c>
      <c r="I63" s="174"/>
      <c r="J63" s="58">
        <v>922.61649166269285</v>
      </c>
      <c r="K63" s="174"/>
      <c r="L63" s="58">
        <v>0</v>
      </c>
      <c r="M63" s="58">
        <v>0</v>
      </c>
      <c r="N63" s="174"/>
      <c r="O63" s="58">
        <v>0</v>
      </c>
      <c r="P63" s="58">
        <v>127364.76083436904</v>
      </c>
      <c r="Q63" s="58">
        <v>2337570.6438536309</v>
      </c>
      <c r="R63" s="58">
        <v>76554.782875292556</v>
      </c>
      <c r="S63" s="58">
        <v>646285.39729511947</v>
      </c>
      <c r="T63" s="58">
        <v>229305.7655968761</v>
      </c>
      <c r="U63" s="58">
        <v>156926.49843892694</v>
      </c>
      <c r="V63" s="58">
        <v>1038672.8598411074</v>
      </c>
      <c r="W63" s="58">
        <v>16624.775486754974</v>
      </c>
      <c r="X63" s="174"/>
      <c r="Y63" s="58">
        <v>0</v>
      </c>
      <c r="Z63" s="174"/>
      <c r="AA63" s="58">
        <v>0</v>
      </c>
      <c r="AB63" s="174"/>
      <c r="AC63" s="58">
        <v>0</v>
      </c>
      <c r="AD63" s="174"/>
      <c r="AE63" s="58">
        <v>0</v>
      </c>
      <c r="AF63" s="174"/>
      <c r="AG63" s="58">
        <v>44.686208887430638</v>
      </c>
      <c r="AH63" s="174"/>
      <c r="AI63" s="58">
        <v>2262.7183155547264</v>
      </c>
      <c r="AJ63" s="58">
        <v>4183.3876380704087</v>
      </c>
      <c r="AK63" s="58">
        <v>13902.86913718631</v>
      </c>
      <c r="AL63" s="58">
        <v>0</v>
      </c>
      <c r="AM63" s="174"/>
      <c r="AN63" s="58">
        <v>0</v>
      </c>
      <c r="AO63" s="174"/>
      <c r="AP63" s="58">
        <v>0</v>
      </c>
      <c r="AQ63" s="174"/>
      <c r="AR63" s="58">
        <v>0</v>
      </c>
      <c r="AS63" s="174"/>
      <c r="AT63" s="58">
        <v>46287.498264304435</v>
      </c>
      <c r="AU63" s="174"/>
      <c r="AV63" s="58">
        <v>0</v>
      </c>
      <c r="AW63" s="174"/>
      <c r="AX63" s="58">
        <v>0</v>
      </c>
      <c r="AY63" s="174"/>
      <c r="AZ63" s="58">
        <v>0</v>
      </c>
      <c r="BA63" s="59">
        <f t="shared" si="8"/>
        <v>4697238.5470038159</v>
      </c>
      <c r="BB63" s="58">
        <v>2293936.6685978128</v>
      </c>
      <c r="BC63" s="58">
        <v>0</v>
      </c>
      <c r="BD63" s="58">
        <v>110246.57462182647</v>
      </c>
      <c r="BE63" s="58">
        <v>-2908224.3036847482</v>
      </c>
      <c r="BF63" s="58">
        <v>3759679.9245436369</v>
      </c>
      <c r="BG63" s="59">
        <f t="shared" si="9"/>
        <v>3255638.8640785278</v>
      </c>
      <c r="BH63" s="59">
        <f t="shared" si="10"/>
        <v>7952877.4110823441</v>
      </c>
      <c r="BI63" s="58">
        <v>34500.514599574184</v>
      </c>
      <c r="BJ63" s="58"/>
      <c r="BK63" s="60">
        <f>+Q93</f>
        <v>7918376.8964827703</v>
      </c>
      <c r="BL63" s="59">
        <f t="shared" si="11"/>
        <v>7952877.4110823441</v>
      </c>
    </row>
    <row r="64" spans="1:64" s="61" customFormat="1" hidden="1">
      <c r="A64" s="143">
        <v>11</v>
      </c>
      <c r="B64" s="43" t="s">
        <v>60</v>
      </c>
      <c r="C64" s="153"/>
      <c r="D64" s="162"/>
      <c r="E64" s="58">
        <v>0</v>
      </c>
      <c r="F64" s="58">
        <v>0</v>
      </c>
      <c r="G64" s="58">
        <v>0</v>
      </c>
      <c r="H64" s="58">
        <v>0</v>
      </c>
      <c r="I64" s="174"/>
      <c r="J64" s="58">
        <v>0</v>
      </c>
      <c r="K64" s="174"/>
      <c r="L64" s="58">
        <v>1066266.017950668</v>
      </c>
      <c r="M64" s="58">
        <v>79143.356749946834</v>
      </c>
      <c r="N64" s="174"/>
      <c r="O64" s="58">
        <v>0</v>
      </c>
      <c r="P64" s="58">
        <v>0</v>
      </c>
      <c r="Q64" s="58">
        <v>0</v>
      </c>
      <c r="R64" s="58">
        <v>132456.13085882962</v>
      </c>
      <c r="S64" s="58">
        <v>394937.93672570505</v>
      </c>
      <c r="T64" s="58">
        <v>0</v>
      </c>
      <c r="U64" s="58">
        <v>916892.96404328931</v>
      </c>
      <c r="V64" s="58">
        <v>595922.84698361566</v>
      </c>
      <c r="W64" s="58">
        <v>29513.476497884207</v>
      </c>
      <c r="X64" s="174"/>
      <c r="Y64" s="58">
        <v>0</v>
      </c>
      <c r="Z64" s="174"/>
      <c r="AA64" s="58">
        <v>0</v>
      </c>
      <c r="AB64" s="174"/>
      <c r="AC64" s="58">
        <v>4394966.0833917977</v>
      </c>
      <c r="AD64" s="174"/>
      <c r="AE64" s="58">
        <v>3342.4914798012906</v>
      </c>
      <c r="AF64" s="174"/>
      <c r="AG64" s="58">
        <v>52039.081107375867</v>
      </c>
      <c r="AH64" s="174"/>
      <c r="AI64" s="58">
        <v>0</v>
      </c>
      <c r="AJ64" s="58">
        <v>259.37643647012663</v>
      </c>
      <c r="AK64" s="58">
        <v>5554.5568733839427</v>
      </c>
      <c r="AL64" s="58">
        <v>44744.249954692954</v>
      </c>
      <c r="AM64" s="174"/>
      <c r="AN64" s="58">
        <v>0</v>
      </c>
      <c r="AO64" s="174"/>
      <c r="AP64" s="58">
        <v>0</v>
      </c>
      <c r="AQ64" s="174"/>
      <c r="AR64" s="58">
        <v>0</v>
      </c>
      <c r="AS64" s="174"/>
      <c r="AT64" s="58">
        <v>0</v>
      </c>
      <c r="AU64" s="174"/>
      <c r="AV64" s="58">
        <v>0</v>
      </c>
      <c r="AW64" s="174"/>
      <c r="AX64" s="58">
        <v>0</v>
      </c>
      <c r="AY64" s="174"/>
      <c r="AZ64" s="58">
        <v>80718.829585795218</v>
      </c>
      <c r="BA64" s="59">
        <f t="shared" si="8"/>
        <v>7796757.3986392561</v>
      </c>
      <c r="BB64" s="58">
        <v>4388321.4344053837</v>
      </c>
      <c r="BC64" s="58">
        <v>0</v>
      </c>
      <c r="BD64" s="58">
        <v>548053.82762244332</v>
      </c>
      <c r="BE64" s="58">
        <v>-6270774.4029859593</v>
      </c>
      <c r="BF64" s="58">
        <v>1955033.554130272</v>
      </c>
      <c r="BG64" s="59">
        <f t="shared" si="9"/>
        <v>620634.41317213979</v>
      </c>
      <c r="BH64" s="59">
        <f t="shared" si="10"/>
        <v>8417391.811811395</v>
      </c>
      <c r="BI64" s="58">
        <v>7603518.1332021309</v>
      </c>
      <c r="BJ64" s="58"/>
      <c r="BK64" s="60">
        <f>+R93</f>
        <v>813873.67860926385</v>
      </c>
      <c r="BL64" s="59">
        <f t="shared" si="11"/>
        <v>8417391.811811395</v>
      </c>
    </row>
    <row r="65" spans="1:64" s="61" customFormat="1" hidden="1">
      <c r="A65" s="143">
        <v>12</v>
      </c>
      <c r="B65" s="43" t="s">
        <v>61</v>
      </c>
      <c r="C65" s="153"/>
      <c r="D65" s="162"/>
      <c r="E65" s="58">
        <v>0</v>
      </c>
      <c r="F65" s="58">
        <v>0</v>
      </c>
      <c r="G65" s="58">
        <v>0</v>
      </c>
      <c r="H65" s="58">
        <v>0</v>
      </c>
      <c r="I65" s="174"/>
      <c r="J65" s="58">
        <v>0</v>
      </c>
      <c r="K65" s="174"/>
      <c r="L65" s="58">
        <v>0</v>
      </c>
      <c r="M65" s="58">
        <v>0</v>
      </c>
      <c r="N65" s="174"/>
      <c r="O65" s="58">
        <v>0</v>
      </c>
      <c r="P65" s="58">
        <v>0</v>
      </c>
      <c r="Q65" s="58">
        <v>0</v>
      </c>
      <c r="R65" s="58">
        <v>0</v>
      </c>
      <c r="S65" s="58">
        <v>1225282.7602857102</v>
      </c>
      <c r="T65" s="58">
        <v>0</v>
      </c>
      <c r="U65" s="58">
        <v>278518.53323429561</v>
      </c>
      <c r="V65" s="58">
        <v>0</v>
      </c>
      <c r="W65" s="58">
        <v>0</v>
      </c>
      <c r="X65" s="174"/>
      <c r="Y65" s="58">
        <v>0</v>
      </c>
      <c r="Z65" s="174"/>
      <c r="AA65" s="58">
        <v>0</v>
      </c>
      <c r="AB65" s="174"/>
      <c r="AC65" s="58">
        <v>0</v>
      </c>
      <c r="AD65" s="174"/>
      <c r="AE65" s="58">
        <v>2221.0269579136188</v>
      </c>
      <c r="AF65" s="174"/>
      <c r="AG65" s="58">
        <v>0</v>
      </c>
      <c r="AH65" s="174"/>
      <c r="AI65" s="58">
        <v>0</v>
      </c>
      <c r="AJ65" s="58">
        <v>0</v>
      </c>
      <c r="AK65" s="58">
        <v>0</v>
      </c>
      <c r="AL65" s="58">
        <v>0</v>
      </c>
      <c r="AM65" s="174"/>
      <c r="AN65" s="58">
        <v>540.89380901689856</v>
      </c>
      <c r="AO65" s="174"/>
      <c r="AP65" s="58">
        <v>0</v>
      </c>
      <c r="AQ65" s="174"/>
      <c r="AR65" s="58">
        <v>0</v>
      </c>
      <c r="AS65" s="174"/>
      <c r="AT65" s="58">
        <v>0</v>
      </c>
      <c r="AU65" s="174"/>
      <c r="AV65" s="58">
        <v>3958.0937508242137</v>
      </c>
      <c r="AW65" s="174"/>
      <c r="AX65" s="58">
        <v>544.15852112592347</v>
      </c>
      <c r="AY65" s="174"/>
      <c r="AZ65" s="58">
        <v>0</v>
      </c>
      <c r="BA65" s="59">
        <f t="shared" si="8"/>
        <v>1511065.4665588865</v>
      </c>
      <c r="BB65" s="58">
        <v>4383771.9075374305</v>
      </c>
      <c r="BC65" s="58">
        <v>943688.20477146213</v>
      </c>
      <c r="BD65" s="58">
        <v>34140902.755715705</v>
      </c>
      <c r="BE65" s="58">
        <v>-30694217.567089207</v>
      </c>
      <c r="BF65" s="58">
        <v>12096382.649715625</v>
      </c>
      <c r="BG65" s="59">
        <f t="shared" si="9"/>
        <v>20870527.950651012</v>
      </c>
      <c r="BH65" s="59">
        <f t="shared" si="10"/>
        <v>22381593.417209897</v>
      </c>
      <c r="BI65" s="58">
        <v>16627236.109723516</v>
      </c>
      <c r="BJ65" s="58"/>
      <c r="BK65" s="60">
        <f>+S93</f>
        <v>5754357.3074863823</v>
      </c>
      <c r="BL65" s="59">
        <f t="shared" si="11"/>
        <v>22381593.417209897</v>
      </c>
    </row>
    <row r="66" spans="1:64" s="61" customFormat="1" hidden="1">
      <c r="A66" s="143">
        <v>13</v>
      </c>
      <c r="B66" s="43" t="s">
        <v>62</v>
      </c>
      <c r="C66" s="153"/>
      <c r="D66" s="162"/>
      <c r="E66" s="58">
        <v>0</v>
      </c>
      <c r="F66" s="58">
        <v>0</v>
      </c>
      <c r="G66" s="58">
        <v>0</v>
      </c>
      <c r="H66" s="58">
        <v>0</v>
      </c>
      <c r="I66" s="174"/>
      <c r="J66" s="58">
        <v>0</v>
      </c>
      <c r="K66" s="174"/>
      <c r="L66" s="58">
        <v>0</v>
      </c>
      <c r="M66" s="58">
        <v>405.42481708845941</v>
      </c>
      <c r="N66" s="174"/>
      <c r="O66" s="58">
        <v>0</v>
      </c>
      <c r="P66" s="58">
        <v>20392.34226294632</v>
      </c>
      <c r="Q66" s="58">
        <v>111660.76721869489</v>
      </c>
      <c r="R66" s="58">
        <v>0</v>
      </c>
      <c r="S66" s="58">
        <v>0</v>
      </c>
      <c r="T66" s="58">
        <v>1546152.6920500398</v>
      </c>
      <c r="U66" s="58">
        <v>94917.738560344354</v>
      </c>
      <c r="V66" s="58">
        <v>0</v>
      </c>
      <c r="W66" s="58">
        <v>29484.075176732786</v>
      </c>
      <c r="X66" s="174"/>
      <c r="Y66" s="58">
        <v>2209.3983982465506</v>
      </c>
      <c r="Z66" s="174"/>
      <c r="AA66" s="58">
        <v>259.0351724053948</v>
      </c>
      <c r="AB66" s="174"/>
      <c r="AC66" s="58">
        <v>0</v>
      </c>
      <c r="AD66" s="174"/>
      <c r="AE66" s="58">
        <v>104498.56152230006</v>
      </c>
      <c r="AF66" s="174"/>
      <c r="AG66" s="58">
        <v>13175.497082989645</v>
      </c>
      <c r="AH66" s="174"/>
      <c r="AI66" s="58">
        <v>0</v>
      </c>
      <c r="AJ66" s="58">
        <v>0</v>
      </c>
      <c r="AK66" s="58">
        <v>0</v>
      </c>
      <c r="AL66" s="58">
        <v>2641.6823838430219</v>
      </c>
      <c r="AM66" s="174"/>
      <c r="AN66" s="58">
        <v>4300.6782758059462</v>
      </c>
      <c r="AO66" s="174"/>
      <c r="AP66" s="58">
        <v>30692.138614913671</v>
      </c>
      <c r="AQ66" s="174"/>
      <c r="AR66" s="58">
        <v>1557.2637661017652</v>
      </c>
      <c r="AS66" s="174"/>
      <c r="AT66" s="58">
        <v>790834.0255959332</v>
      </c>
      <c r="AU66" s="174"/>
      <c r="AV66" s="58">
        <v>6665.5272114712943</v>
      </c>
      <c r="AW66" s="174"/>
      <c r="AX66" s="58">
        <v>2397.6925422649538</v>
      </c>
      <c r="AY66" s="174"/>
      <c r="AZ66" s="58">
        <v>0</v>
      </c>
      <c r="BA66" s="59">
        <f t="shared" si="8"/>
        <v>2762244.5406521223</v>
      </c>
      <c r="BB66" s="58">
        <v>1426805.5661882812</v>
      </c>
      <c r="BC66" s="58">
        <v>0</v>
      </c>
      <c r="BD66" s="58">
        <v>2137587.4264514684</v>
      </c>
      <c r="BE66" s="58">
        <v>-371979.15283931699</v>
      </c>
      <c r="BF66" s="58">
        <v>106902.28691870366</v>
      </c>
      <c r="BG66" s="59">
        <f t="shared" si="9"/>
        <v>3299316.1267191358</v>
      </c>
      <c r="BH66" s="59">
        <f t="shared" si="10"/>
        <v>6061560.6673712581</v>
      </c>
      <c r="BI66" s="58">
        <v>198317.80457958777</v>
      </c>
      <c r="BJ66" s="58"/>
      <c r="BK66" s="60">
        <f>+T93</f>
        <v>5863242.8627916705</v>
      </c>
      <c r="BL66" s="59">
        <f t="shared" si="11"/>
        <v>6061560.6673712581</v>
      </c>
    </row>
    <row r="67" spans="1:64" s="61" customFormat="1" hidden="1">
      <c r="A67" s="143">
        <v>14</v>
      </c>
      <c r="B67" s="43" t="s">
        <v>63</v>
      </c>
      <c r="C67" s="153"/>
      <c r="D67" s="162"/>
      <c r="E67" s="58">
        <v>0</v>
      </c>
      <c r="F67" s="58">
        <v>0</v>
      </c>
      <c r="G67" s="58">
        <v>0</v>
      </c>
      <c r="H67" s="58">
        <v>0</v>
      </c>
      <c r="I67" s="174"/>
      <c r="J67" s="58">
        <v>0</v>
      </c>
      <c r="K67" s="174"/>
      <c r="L67" s="58">
        <v>0</v>
      </c>
      <c r="M67" s="58">
        <v>0</v>
      </c>
      <c r="N67" s="174"/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286580.21384976391</v>
      </c>
      <c r="V67" s="58">
        <v>0</v>
      </c>
      <c r="W67" s="58">
        <v>0</v>
      </c>
      <c r="X67" s="174"/>
      <c r="Y67" s="58">
        <v>0</v>
      </c>
      <c r="Z67" s="174"/>
      <c r="AA67" s="58">
        <v>0</v>
      </c>
      <c r="AB67" s="174"/>
      <c r="AC67" s="58">
        <v>0</v>
      </c>
      <c r="AD67" s="174"/>
      <c r="AE67" s="58">
        <v>0</v>
      </c>
      <c r="AF67" s="174"/>
      <c r="AG67" s="58">
        <v>0</v>
      </c>
      <c r="AH67" s="174"/>
      <c r="AI67" s="58">
        <v>0</v>
      </c>
      <c r="AJ67" s="58">
        <v>0</v>
      </c>
      <c r="AK67" s="58">
        <v>0</v>
      </c>
      <c r="AL67" s="58">
        <v>0</v>
      </c>
      <c r="AM67" s="174"/>
      <c r="AN67" s="58">
        <v>0</v>
      </c>
      <c r="AO67" s="174"/>
      <c r="AP67" s="58">
        <v>0</v>
      </c>
      <c r="AQ67" s="174"/>
      <c r="AR67" s="58">
        <v>0</v>
      </c>
      <c r="AS67" s="174"/>
      <c r="AT67" s="58">
        <v>0</v>
      </c>
      <c r="AU67" s="174"/>
      <c r="AV67" s="58">
        <v>0</v>
      </c>
      <c r="AW67" s="174"/>
      <c r="AX67" s="58">
        <v>0</v>
      </c>
      <c r="AY67" s="174"/>
      <c r="AZ67" s="58">
        <v>0</v>
      </c>
      <c r="BA67" s="59">
        <f t="shared" si="8"/>
        <v>286580.21384976391</v>
      </c>
      <c r="BB67" s="58">
        <v>362040.53052884323</v>
      </c>
      <c r="BC67" s="58">
        <v>0</v>
      </c>
      <c r="BD67" s="58">
        <v>2767173.1746850228</v>
      </c>
      <c r="BE67" s="58">
        <v>-1359286.5334902797</v>
      </c>
      <c r="BF67" s="58">
        <v>7580518.8349976167</v>
      </c>
      <c r="BG67" s="59">
        <f t="shared" si="9"/>
        <v>9350446.0067212023</v>
      </c>
      <c r="BH67" s="59">
        <f t="shared" si="10"/>
        <v>9637026.2205709666</v>
      </c>
      <c r="BI67" s="58">
        <v>516447.21471435577</v>
      </c>
      <c r="BJ67" s="58"/>
      <c r="BK67" s="60">
        <f>+U93</f>
        <v>9120579.0058566127</v>
      </c>
      <c r="BL67" s="59">
        <f t="shared" si="11"/>
        <v>9637026.2205709685</v>
      </c>
    </row>
    <row r="68" spans="1:64" s="61" customFormat="1" hidden="1">
      <c r="A68" s="143">
        <v>15</v>
      </c>
      <c r="B68" s="43" t="s">
        <v>64</v>
      </c>
      <c r="C68" s="153"/>
      <c r="D68" s="162"/>
      <c r="E68" s="58">
        <v>0</v>
      </c>
      <c r="F68" s="58">
        <v>0</v>
      </c>
      <c r="G68" s="58">
        <v>0</v>
      </c>
      <c r="H68" s="58">
        <v>0</v>
      </c>
      <c r="I68" s="174"/>
      <c r="J68" s="58">
        <v>0</v>
      </c>
      <c r="K68" s="174"/>
      <c r="L68" s="58">
        <v>0</v>
      </c>
      <c r="M68" s="58">
        <v>0</v>
      </c>
      <c r="N68" s="174"/>
      <c r="O68" s="58">
        <v>0</v>
      </c>
      <c r="P68" s="58">
        <v>0</v>
      </c>
      <c r="Q68" s="58">
        <v>0</v>
      </c>
      <c r="R68" s="58">
        <v>0</v>
      </c>
      <c r="S68" s="58">
        <v>142624.06129981115</v>
      </c>
      <c r="T68" s="58">
        <v>0</v>
      </c>
      <c r="U68" s="58">
        <v>61162.393213978539</v>
      </c>
      <c r="V68" s="58">
        <v>6245866.3302110368</v>
      </c>
      <c r="W68" s="58">
        <v>11502.795821539805</v>
      </c>
      <c r="X68" s="174"/>
      <c r="Y68" s="58">
        <v>0</v>
      </c>
      <c r="Z68" s="174"/>
      <c r="AA68" s="58">
        <v>0</v>
      </c>
      <c r="AB68" s="174"/>
      <c r="AC68" s="58">
        <v>205751.35306247245</v>
      </c>
      <c r="AD68" s="174"/>
      <c r="AE68" s="58">
        <v>0</v>
      </c>
      <c r="AF68" s="174"/>
      <c r="AG68" s="58">
        <v>0</v>
      </c>
      <c r="AH68" s="174"/>
      <c r="AI68" s="58">
        <v>0</v>
      </c>
      <c r="AJ68" s="58">
        <v>0</v>
      </c>
      <c r="AK68" s="58">
        <v>0</v>
      </c>
      <c r="AL68" s="58">
        <v>0</v>
      </c>
      <c r="AM68" s="174"/>
      <c r="AN68" s="58">
        <v>0</v>
      </c>
      <c r="AO68" s="174"/>
      <c r="AP68" s="58">
        <v>0</v>
      </c>
      <c r="AQ68" s="174"/>
      <c r="AR68" s="58">
        <v>0</v>
      </c>
      <c r="AS68" s="174"/>
      <c r="AT68" s="58">
        <v>0</v>
      </c>
      <c r="AU68" s="174"/>
      <c r="AV68" s="58">
        <v>0</v>
      </c>
      <c r="AW68" s="174"/>
      <c r="AX68" s="58">
        <v>0</v>
      </c>
      <c r="AY68" s="174"/>
      <c r="AZ68" s="58">
        <v>53844.417925595983</v>
      </c>
      <c r="BA68" s="59">
        <f t="shared" si="8"/>
        <v>6720751.3515344355</v>
      </c>
      <c r="BB68" s="58">
        <v>2842790.3349646833</v>
      </c>
      <c r="BC68" s="58">
        <v>301084.65447450057</v>
      </c>
      <c r="BD68" s="58">
        <v>1860157.8048669202</v>
      </c>
      <c r="BE68" s="58">
        <v>-2712557.6193759325</v>
      </c>
      <c r="BF68" s="58">
        <v>24416799.26913454</v>
      </c>
      <c r="BG68" s="59">
        <f t="shared" si="9"/>
        <v>26708274.44406471</v>
      </c>
      <c r="BH68" s="59">
        <f t="shared" si="10"/>
        <v>33429025.795599148</v>
      </c>
      <c r="BI68" s="58">
        <v>3172065.1323937853</v>
      </c>
      <c r="BJ68" s="58"/>
      <c r="BK68" s="60">
        <f>+V93</f>
        <v>30256960.663205363</v>
      </c>
      <c r="BL68" s="59">
        <f t="shared" si="11"/>
        <v>33429025.795599148</v>
      </c>
    </row>
    <row r="69" spans="1:64" s="61" customFormat="1" hidden="1">
      <c r="A69" s="143">
        <v>16</v>
      </c>
      <c r="B69" s="43" t="s">
        <v>65</v>
      </c>
      <c r="C69" s="153"/>
      <c r="D69" s="162"/>
      <c r="E69" s="58">
        <v>30323.220791816275</v>
      </c>
      <c r="F69" s="58">
        <v>5329.9242138164791</v>
      </c>
      <c r="G69" s="58">
        <v>69192.674625535292</v>
      </c>
      <c r="H69" s="58">
        <v>4452.6890387897192</v>
      </c>
      <c r="I69" s="174"/>
      <c r="J69" s="58">
        <v>49368.23149382972</v>
      </c>
      <c r="K69" s="174"/>
      <c r="L69" s="58">
        <v>222734.65207959645</v>
      </c>
      <c r="M69" s="58">
        <v>206228.46814404559</v>
      </c>
      <c r="N69" s="174"/>
      <c r="O69" s="58">
        <v>34331.715039611794</v>
      </c>
      <c r="P69" s="58">
        <v>275192.23011507507</v>
      </c>
      <c r="Q69" s="58">
        <v>1405839.4815420725</v>
      </c>
      <c r="R69" s="58">
        <v>43686.750649076086</v>
      </c>
      <c r="S69" s="58">
        <v>417345.41813727334</v>
      </c>
      <c r="T69" s="58">
        <v>396052.70477016678</v>
      </c>
      <c r="U69" s="58">
        <v>590382.51743221795</v>
      </c>
      <c r="V69" s="58">
        <v>1031501.9801765892</v>
      </c>
      <c r="W69" s="58">
        <v>681301.9976107087</v>
      </c>
      <c r="X69" s="174"/>
      <c r="Y69" s="58">
        <v>137887.54801943703</v>
      </c>
      <c r="Z69" s="174"/>
      <c r="AA69" s="58">
        <v>9678.6976266849488</v>
      </c>
      <c r="AB69" s="174"/>
      <c r="AC69" s="58">
        <v>630180.83511042432</v>
      </c>
      <c r="AD69" s="174"/>
      <c r="AE69" s="58">
        <v>476519.947640119</v>
      </c>
      <c r="AF69" s="174"/>
      <c r="AG69" s="58">
        <v>680181.69217252429</v>
      </c>
      <c r="AH69" s="174"/>
      <c r="AI69" s="58">
        <v>285474.57363017229</v>
      </c>
      <c r="AJ69" s="58">
        <v>295132.84771044226</v>
      </c>
      <c r="AK69" s="58">
        <v>747939.59461804864</v>
      </c>
      <c r="AL69" s="58">
        <v>193790.08646345945</v>
      </c>
      <c r="AM69" s="174"/>
      <c r="AN69" s="58">
        <v>23101.858531227153</v>
      </c>
      <c r="AO69" s="174"/>
      <c r="AP69" s="58">
        <v>129736.53041105192</v>
      </c>
      <c r="AQ69" s="174"/>
      <c r="AR69" s="58">
        <v>75863.747221286365</v>
      </c>
      <c r="AS69" s="174"/>
      <c r="AT69" s="58">
        <v>849670.69199309463</v>
      </c>
      <c r="AU69" s="174"/>
      <c r="AV69" s="58">
        <v>28419.607996598599</v>
      </c>
      <c r="AW69" s="174"/>
      <c r="AX69" s="58">
        <v>6194.0354095590574</v>
      </c>
      <c r="AY69" s="174"/>
      <c r="AZ69" s="58">
        <v>34342.282252475823</v>
      </c>
      <c r="BA69" s="59">
        <f t="shared" si="8"/>
        <v>10067379.232666824</v>
      </c>
      <c r="BB69" s="58">
        <v>4191325.6758417436</v>
      </c>
      <c r="BC69" s="58">
        <v>0</v>
      </c>
      <c r="BD69" s="58">
        <v>2023727.5044314445</v>
      </c>
      <c r="BE69" s="58">
        <v>-4068469.7211242048</v>
      </c>
      <c r="BF69" s="58">
        <v>2727863.4194098008</v>
      </c>
      <c r="BG69" s="59">
        <f t="shared" si="9"/>
        <v>4874446.8785587847</v>
      </c>
      <c r="BH69" s="59">
        <f t="shared" si="10"/>
        <v>14941826.111225609</v>
      </c>
      <c r="BI69" s="58">
        <v>12755523.138410984</v>
      </c>
      <c r="BJ69" s="58"/>
      <c r="BK69" s="60">
        <f>+W93</f>
        <v>2186302.9728146251</v>
      </c>
      <c r="BL69" s="59">
        <f t="shared" si="11"/>
        <v>14941826.111225609</v>
      </c>
    </row>
    <row r="70" spans="1:64" s="66" customFormat="1" hidden="1">
      <c r="A70" s="144">
        <v>17</v>
      </c>
      <c r="B70" s="63" t="s">
        <v>66</v>
      </c>
      <c r="C70" s="159"/>
      <c r="D70" s="168"/>
      <c r="E70" s="62">
        <v>0</v>
      </c>
      <c r="F70" s="62">
        <v>0</v>
      </c>
      <c r="G70" s="62">
        <v>0</v>
      </c>
      <c r="H70" s="62">
        <v>0</v>
      </c>
      <c r="I70" s="175"/>
      <c r="J70" s="62">
        <v>0</v>
      </c>
      <c r="K70" s="175"/>
      <c r="L70" s="62">
        <v>32843.70081331276</v>
      </c>
      <c r="M70" s="62">
        <v>22439.369130138093</v>
      </c>
      <c r="N70" s="175"/>
      <c r="O70" s="62">
        <v>1894.7282222609788</v>
      </c>
      <c r="P70" s="62">
        <v>2950.0014332148739</v>
      </c>
      <c r="Q70" s="62">
        <v>22521.619664925438</v>
      </c>
      <c r="R70" s="62">
        <v>3532.5906275364414</v>
      </c>
      <c r="S70" s="62">
        <v>1244.1573521863695</v>
      </c>
      <c r="T70" s="62">
        <v>145675.19383498296</v>
      </c>
      <c r="U70" s="62">
        <v>41280.623671840593</v>
      </c>
      <c r="V70" s="62">
        <v>83377.12943602915</v>
      </c>
      <c r="W70" s="62">
        <v>10645.66922737116</v>
      </c>
      <c r="X70" s="175"/>
      <c r="Y70" s="62">
        <v>32783.775388983006</v>
      </c>
      <c r="Z70" s="175"/>
      <c r="AA70" s="62">
        <v>236.52917874988933</v>
      </c>
      <c r="AB70" s="175"/>
      <c r="AC70" s="62">
        <v>2017.7695303853145</v>
      </c>
      <c r="AD70" s="175"/>
      <c r="AE70" s="62">
        <v>27645.572171220454</v>
      </c>
      <c r="AF70" s="175"/>
      <c r="AG70" s="62">
        <v>10908.613793684766</v>
      </c>
      <c r="AH70" s="175"/>
      <c r="AI70" s="62">
        <v>135.274172806118</v>
      </c>
      <c r="AJ70" s="62">
        <v>1447.0057830301118</v>
      </c>
      <c r="AK70" s="62">
        <v>5861.0973961330101</v>
      </c>
      <c r="AL70" s="62">
        <v>713.41422685727537</v>
      </c>
      <c r="AM70" s="175"/>
      <c r="AN70" s="62">
        <v>5737.407727052122</v>
      </c>
      <c r="AO70" s="175"/>
      <c r="AP70" s="62">
        <v>625.12640897767562</v>
      </c>
      <c r="AQ70" s="175"/>
      <c r="AR70" s="62">
        <v>19910.024989400052</v>
      </c>
      <c r="AS70" s="175"/>
      <c r="AT70" s="62">
        <v>309.85241465105543</v>
      </c>
      <c r="AU70" s="175"/>
      <c r="AV70" s="62">
        <v>3492.3095649830198</v>
      </c>
      <c r="AW70" s="175"/>
      <c r="AX70" s="62">
        <v>2279.3696139425247</v>
      </c>
      <c r="AY70" s="175"/>
      <c r="AZ70" s="62">
        <v>7898.6021898306699</v>
      </c>
      <c r="BA70" s="64">
        <f t="shared" si="8"/>
        <v>490406.52796448587</v>
      </c>
      <c r="BB70" s="62">
        <v>185783.29729397304</v>
      </c>
      <c r="BC70" s="62">
        <v>0</v>
      </c>
      <c r="BD70" s="62">
        <v>0</v>
      </c>
      <c r="BE70" s="62">
        <v>169.98856362965131</v>
      </c>
      <c r="BF70" s="62">
        <v>0</v>
      </c>
      <c r="BG70" s="64">
        <f t="shared" si="9"/>
        <v>185953.28585760269</v>
      </c>
      <c r="BH70" s="64">
        <f t="shared" si="10"/>
        <v>676359.81382208853</v>
      </c>
      <c r="BI70" s="62">
        <v>0</v>
      </c>
      <c r="BJ70" s="62"/>
      <c r="BK70" s="65">
        <f>+Y93</f>
        <v>676359.81382208853</v>
      </c>
      <c r="BL70" s="64">
        <f t="shared" si="11"/>
        <v>676359.81382208853</v>
      </c>
    </row>
    <row r="71" spans="1:64" hidden="1">
      <c r="A71" s="139">
        <v>18</v>
      </c>
      <c r="B71" s="46" t="s">
        <v>7</v>
      </c>
      <c r="C71" s="154"/>
      <c r="D71" s="163"/>
      <c r="E71" s="42">
        <v>816.49770493629694</v>
      </c>
      <c r="F71" s="42">
        <v>11.491213494567095</v>
      </c>
      <c r="G71" s="42">
        <v>141.39113112423786</v>
      </c>
      <c r="H71" s="42">
        <v>0</v>
      </c>
      <c r="I71" s="170"/>
      <c r="J71" s="42">
        <v>0</v>
      </c>
      <c r="K71" s="170"/>
      <c r="L71" s="42">
        <v>0</v>
      </c>
      <c r="M71" s="42">
        <v>0</v>
      </c>
      <c r="N71" s="170"/>
      <c r="O71" s="42">
        <v>1243.3132812229824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170"/>
      <c r="Y71" s="42">
        <v>0</v>
      </c>
      <c r="Z71" s="170"/>
      <c r="AA71" s="42">
        <v>0</v>
      </c>
      <c r="AB71" s="170"/>
      <c r="AC71" s="42">
        <v>0</v>
      </c>
      <c r="AD71" s="170"/>
      <c r="AE71" s="42">
        <v>0</v>
      </c>
      <c r="AF71" s="170"/>
      <c r="AG71" s="42">
        <v>12950.459535391528</v>
      </c>
      <c r="AH71" s="170"/>
      <c r="AI71" s="42">
        <v>0</v>
      </c>
      <c r="AJ71" s="42">
        <v>0</v>
      </c>
      <c r="AK71" s="42">
        <v>0</v>
      </c>
      <c r="AL71" s="42">
        <v>593.73832317293773</v>
      </c>
      <c r="AM71" s="170"/>
      <c r="AN71" s="42">
        <v>0</v>
      </c>
      <c r="AO71" s="170"/>
      <c r="AP71" s="42">
        <v>0</v>
      </c>
      <c r="AQ71" s="170"/>
      <c r="AR71" s="42">
        <v>0</v>
      </c>
      <c r="AS71" s="170"/>
      <c r="AT71" s="42">
        <v>141.38506514278566</v>
      </c>
      <c r="AU71" s="170"/>
      <c r="AV71" s="42">
        <v>2.7210063663613027</v>
      </c>
      <c r="AW71" s="170"/>
      <c r="AX71" s="42">
        <v>366.45681708006617</v>
      </c>
      <c r="AY71" s="170"/>
      <c r="AZ71" s="42">
        <v>368.07743763277307</v>
      </c>
      <c r="BA71" s="44">
        <f t="shared" si="8"/>
        <v>16635.531515564537</v>
      </c>
      <c r="BB71" s="42">
        <v>39354.760973526958</v>
      </c>
      <c r="BC71" s="42">
        <v>0</v>
      </c>
      <c r="BD71" s="42">
        <v>0</v>
      </c>
      <c r="BE71" s="42">
        <v>419.3570727051781</v>
      </c>
      <c r="BF71" s="42">
        <v>0</v>
      </c>
      <c r="BG71" s="44">
        <f t="shared" si="9"/>
        <v>39774.118046232135</v>
      </c>
      <c r="BH71" s="44">
        <f t="shared" si="10"/>
        <v>56409.649561796672</v>
      </c>
      <c r="BI71" s="42">
        <v>0</v>
      </c>
      <c r="BJ71" s="42"/>
      <c r="BK71" s="45">
        <f>+AA93</f>
        <v>56409.649561796672</v>
      </c>
      <c r="BL71" s="44">
        <f t="shared" si="11"/>
        <v>56409.649561796672</v>
      </c>
    </row>
    <row r="72" spans="1:64" hidden="1">
      <c r="A72" s="139">
        <v>19</v>
      </c>
      <c r="B72" s="46" t="s">
        <v>67</v>
      </c>
      <c r="C72" s="154"/>
      <c r="D72" s="163"/>
      <c r="E72" s="42">
        <v>355.9727995534933</v>
      </c>
      <c r="F72" s="42">
        <v>41.318250836879521</v>
      </c>
      <c r="G72" s="42">
        <v>1480.0504974974274</v>
      </c>
      <c r="H72" s="42">
        <v>0</v>
      </c>
      <c r="I72" s="170"/>
      <c r="J72" s="42">
        <v>0</v>
      </c>
      <c r="K72" s="170"/>
      <c r="L72" s="42">
        <v>0</v>
      </c>
      <c r="M72" s="42">
        <v>0</v>
      </c>
      <c r="N72" s="170"/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170"/>
      <c r="Y72" s="42">
        <v>0</v>
      </c>
      <c r="Z72" s="170"/>
      <c r="AA72" s="42">
        <v>0</v>
      </c>
      <c r="AB72" s="170"/>
      <c r="AC72" s="42">
        <v>14108.118561720677</v>
      </c>
      <c r="AD72" s="170"/>
      <c r="AE72" s="42">
        <v>0</v>
      </c>
      <c r="AF72" s="170"/>
      <c r="AG72" s="42">
        <v>0</v>
      </c>
      <c r="AH72" s="170"/>
      <c r="AI72" s="42">
        <v>0</v>
      </c>
      <c r="AJ72" s="42">
        <v>0</v>
      </c>
      <c r="AK72" s="42">
        <v>0</v>
      </c>
      <c r="AL72" s="42">
        <v>0</v>
      </c>
      <c r="AM72" s="170"/>
      <c r="AN72" s="42">
        <v>0</v>
      </c>
      <c r="AO72" s="170"/>
      <c r="AP72" s="42">
        <v>0</v>
      </c>
      <c r="AQ72" s="170"/>
      <c r="AR72" s="42">
        <v>0</v>
      </c>
      <c r="AS72" s="170"/>
      <c r="AT72" s="42">
        <v>0</v>
      </c>
      <c r="AU72" s="170"/>
      <c r="AV72" s="42">
        <v>0</v>
      </c>
      <c r="AW72" s="170"/>
      <c r="AX72" s="42">
        <v>0</v>
      </c>
      <c r="AY72" s="170"/>
      <c r="AZ72" s="42">
        <v>0</v>
      </c>
      <c r="BA72" s="44">
        <f t="shared" si="8"/>
        <v>15985.460109608477</v>
      </c>
      <c r="BB72" s="42">
        <v>4909645.00165198</v>
      </c>
      <c r="BC72" s="42">
        <v>821127.71890975663</v>
      </c>
      <c r="BD72" s="42">
        <v>2999569.6806102567</v>
      </c>
      <c r="BE72" s="42">
        <v>3029497.9638658073</v>
      </c>
      <c r="BF72" s="42">
        <v>0</v>
      </c>
      <c r="BG72" s="44">
        <f t="shared" si="9"/>
        <v>11759840.365037801</v>
      </c>
      <c r="BH72" s="44">
        <f t="shared" si="10"/>
        <v>11775825.825147409</v>
      </c>
      <c r="BI72" s="42">
        <v>0</v>
      </c>
      <c r="BJ72" s="42"/>
      <c r="BK72" s="45">
        <f>+AC93</f>
        <v>11775825.825147409</v>
      </c>
      <c r="BL72" s="44">
        <f t="shared" si="11"/>
        <v>11775825.825147409</v>
      </c>
    </row>
    <row r="73" spans="1:64" hidden="1">
      <c r="A73" s="139">
        <v>20</v>
      </c>
      <c r="B73" s="46" t="s">
        <v>68</v>
      </c>
      <c r="C73" s="154"/>
      <c r="D73" s="163"/>
      <c r="E73" s="42">
        <v>1874.2103311527317</v>
      </c>
      <c r="F73" s="42">
        <v>216.36919108011352</v>
      </c>
      <c r="G73" s="42">
        <v>46847.768770602532</v>
      </c>
      <c r="H73" s="42">
        <v>146.13813992608812</v>
      </c>
      <c r="I73" s="170"/>
      <c r="J73" s="42">
        <v>2402.2275050686585</v>
      </c>
      <c r="K73" s="170"/>
      <c r="L73" s="42">
        <v>41248.814828651026</v>
      </c>
      <c r="M73" s="42">
        <v>8976.6771464869962</v>
      </c>
      <c r="N73" s="170"/>
      <c r="O73" s="42">
        <v>3126.6519867695606</v>
      </c>
      <c r="P73" s="42">
        <v>25744.181604413316</v>
      </c>
      <c r="Q73" s="42">
        <v>141706.57489999849</v>
      </c>
      <c r="R73" s="42">
        <v>8214.9372416518163</v>
      </c>
      <c r="S73" s="42">
        <v>95682.294636765029</v>
      </c>
      <c r="T73" s="42">
        <v>88980.79876558762</v>
      </c>
      <c r="U73" s="42">
        <v>80119.204398391303</v>
      </c>
      <c r="V73" s="42">
        <v>299810.65081634931</v>
      </c>
      <c r="W73" s="42">
        <v>28684.373568453477</v>
      </c>
      <c r="X73" s="170"/>
      <c r="Y73" s="42">
        <v>8059.7139371361118</v>
      </c>
      <c r="Z73" s="170"/>
      <c r="AA73" s="42">
        <v>312.41736413732542</v>
      </c>
      <c r="AB73" s="170"/>
      <c r="AC73" s="42">
        <v>183605.66514489055</v>
      </c>
      <c r="AD73" s="170"/>
      <c r="AE73" s="42">
        <v>19656.6756649944</v>
      </c>
      <c r="AF73" s="170"/>
      <c r="AG73" s="42">
        <v>57763.568102168851</v>
      </c>
      <c r="AH73" s="170"/>
      <c r="AI73" s="42">
        <v>8950.9529791653622</v>
      </c>
      <c r="AJ73" s="42">
        <v>9324.5945081234677</v>
      </c>
      <c r="AK73" s="42">
        <v>23900.286505449098</v>
      </c>
      <c r="AL73" s="42">
        <v>7582.3080767211504</v>
      </c>
      <c r="AM73" s="170"/>
      <c r="AN73" s="42">
        <v>929.05070038876147</v>
      </c>
      <c r="AO73" s="170"/>
      <c r="AP73" s="42">
        <v>5400.7724118409678</v>
      </c>
      <c r="AQ73" s="170"/>
      <c r="AR73" s="42">
        <v>2427.7119661553297</v>
      </c>
      <c r="AS73" s="170"/>
      <c r="AT73" s="42">
        <v>91499.780158613343</v>
      </c>
      <c r="AU73" s="170"/>
      <c r="AV73" s="42">
        <v>1465.0463200372906</v>
      </c>
      <c r="AW73" s="170"/>
      <c r="AX73" s="42">
        <v>318.76287740946282</v>
      </c>
      <c r="AY73" s="170"/>
      <c r="AZ73" s="42">
        <v>5366.490544279106</v>
      </c>
      <c r="BA73" s="44">
        <f t="shared" si="8"/>
        <v>1300345.6710928585</v>
      </c>
      <c r="BB73" s="42">
        <v>1139740.7122553363</v>
      </c>
      <c r="BC73" s="42">
        <v>43089.192270211875</v>
      </c>
      <c r="BD73" s="42">
        <v>1563140.6955490112</v>
      </c>
      <c r="BE73" s="42">
        <v>-1585885.2195208147</v>
      </c>
      <c r="BF73" s="42">
        <v>12564055.798359871</v>
      </c>
      <c r="BG73" s="44">
        <f t="shared" si="9"/>
        <v>13724141.178913616</v>
      </c>
      <c r="BH73" s="44">
        <f t="shared" si="10"/>
        <v>15024486.850006474</v>
      </c>
      <c r="BI73" s="42">
        <v>2200504.4162721131</v>
      </c>
      <c r="BJ73" s="42"/>
      <c r="BK73" s="45">
        <f>+AE93</f>
        <v>12823982.433734361</v>
      </c>
      <c r="BL73" s="44">
        <f t="shared" si="11"/>
        <v>15024486.850006474</v>
      </c>
    </row>
    <row r="74" spans="1:64" hidden="1">
      <c r="A74" s="139">
        <v>21</v>
      </c>
      <c r="B74" s="46" t="s">
        <v>69</v>
      </c>
      <c r="C74" s="154"/>
      <c r="D74" s="163"/>
      <c r="E74" s="42">
        <v>0</v>
      </c>
      <c r="F74" s="42">
        <v>0</v>
      </c>
      <c r="G74" s="42">
        <v>0</v>
      </c>
      <c r="H74" s="42">
        <v>0</v>
      </c>
      <c r="I74" s="170"/>
      <c r="J74" s="42">
        <v>0</v>
      </c>
      <c r="K74" s="170"/>
      <c r="L74" s="42">
        <v>1774.8294349801349</v>
      </c>
      <c r="M74" s="42">
        <v>0</v>
      </c>
      <c r="N74" s="170"/>
      <c r="O74" s="42">
        <v>85.566939645369303</v>
      </c>
      <c r="P74" s="42">
        <v>2307.8004451652632</v>
      </c>
      <c r="Q74" s="42">
        <v>3293.4123466024689</v>
      </c>
      <c r="R74" s="42">
        <v>348.11166671501695</v>
      </c>
      <c r="S74" s="42">
        <v>1314.9811120675404</v>
      </c>
      <c r="T74" s="42">
        <v>7919.5489219035444</v>
      </c>
      <c r="U74" s="42">
        <v>4896.3013210520166</v>
      </c>
      <c r="V74" s="42">
        <v>5445.315487495689</v>
      </c>
      <c r="W74" s="42">
        <v>596.90386687231558</v>
      </c>
      <c r="X74" s="170"/>
      <c r="Y74" s="42">
        <v>823.76189886923078</v>
      </c>
      <c r="Z74" s="170"/>
      <c r="AA74" s="42">
        <v>238.49040221166118</v>
      </c>
      <c r="AB74" s="170"/>
      <c r="AC74" s="42">
        <v>0</v>
      </c>
      <c r="AD74" s="170"/>
      <c r="AE74" s="42">
        <v>4573.9613826554596</v>
      </c>
      <c r="AF74" s="170"/>
      <c r="AG74" s="42">
        <v>0</v>
      </c>
      <c r="AH74" s="170"/>
      <c r="AI74" s="42">
        <v>0</v>
      </c>
      <c r="AJ74" s="42">
        <v>0</v>
      </c>
      <c r="AK74" s="42">
        <v>12421.892801506541</v>
      </c>
      <c r="AL74" s="42">
        <v>7412.3280651695186</v>
      </c>
      <c r="AM74" s="170"/>
      <c r="AN74" s="42">
        <v>0</v>
      </c>
      <c r="AO74" s="170"/>
      <c r="AP74" s="42">
        <v>324004.1241386701</v>
      </c>
      <c r="AQ74" s="170"/>
      <c r="AR74" s="42">
        <v>11304.852453697711</v>
      </c>
      <c r="AS74" s="170"/>
      <c r="AT74" s="42">
        <v>14502.202019713824</v>
      </c>
      <c r="AU74" s="170"/>
      <c r="AV74" s="42">
        <v>4529.512271990181</v>
      </c>
      <c r="AW74" s="170"/>
      <c r="AX74" s="42">
        <v>467033.12379602168</v>
      </c>
      <c r="AY74" s="170"/>
      <c r="AZ74" s="42">
        <v>0</v>
      </c>
      <c r="BA74" s="44">
        <f t="shared" si="8"/>
        <v>874827.02077300521</v>
      </c>
      <c r="BB74" s="42">
        <v>2759829.3172686249</v>
      </c>
      <c r="BC74" s="42">
        <v>0</v>
      </c>
      <c r="BD74" s="42">
        <v>0</v>
      </c>
      <c r="BE74" s="42">
        <v>0</v>
      </c>
      <c r="BF74" s="42">
        <v>1586375.502123931</v>
      </c>
      <c r="BG74" s="44">
        <f t="shared" si="9"/>
        <v>4346204.8193925563</v>
      </c>
      <c r="BH74" s="44">
        <f t="shared" si="10"/>
        <v>5221031.8401655611</v>
      </c>
      <c r="BI74" s="42">
        <v>0</v>
      </c>
      <c r="BJ74" s="42"/>
      <c r="BK74" s="45">
        <f>+AG93</f>
        <v>5221031.8401655601</v>
      </c>
      <c r="BL74" s="44">
        <f t="shared" si="11"/>
        <v>5221031.8401655601</v>
      </c>
    </row>
    <row r="75" spans="1:64" s="71" customFormat="1" hidden="1">
      <c r="A75" s="145">
        <v>22</v>
      </c>
      <c r="B75" s="68" t="s">
        <v>70</v>
      </c>
      <c r="C75" s="160"/>
      <c r="D75" s="169"/>
      <c r="E75" s="67">
        <v>2959.0788765619745</v>
      </c>
      <c r="F75" s="67">
        <v>2394.7683975995333</v>
      </c>
      <c r="G75" s="67">
        <v>19740.756527373665</v>
      </c>
      <c r="H75" s="67">
        <v>866.59872778990973</v>
      </c>
      <c r="I75" s="176"/>
      <c r="J75" s="67">
        <v>0</v>
      </c>
      <c r="K75" s="176"/>
      <c r="L75" s="67">
        <v>78810.46497323121</v>
      </c>
      <c r="M75" s="67">
        <v>0</v>
      </c>
      <c r="N75" s="176"/>
      <c r="O75" s="67">
        <v>1901.2150298272472</v>
      </c>
      <c r="P75" s="67">
        <v>40726.568473264757</v>
      </c>
      <c r="Q75" s="67">
        <v>83301.431089641192</v>
      </c>
      <c r="R75" s="67">
        <v>15457.734571955676</v>
      </c>
      <c r="S75" s="67">
        <v>54056.127113817274</v>
      </c>
      <c r="T75" s="67">
        <v>74004.516249233624</v>
      </c>
      <c r="U75" s="67">
        <v>110695.40357981098</v>
      </c>
      <c r="V75" s="67">
        <v>391305.9641620238</v>
      </c>
      <c r="W75" s="67">
        <v>13139.475433531708</v>
      </c>
      <c r="X75" s="176"/>
      <c r="Y75" s="67">
        <v>0</v>
      </c>
      <c r="Z75" s="176"/>
      <c r="AA75" s="67">
        <v>12.243865188304488</v>
      </c>
      <c r="AB75" s="176"/>
      <c r="AC75" s="67">
        <v>0</v>
      </c>
      <c r="AD75" s="176"/>
      <c r="AE75" s="67">
        <v>18191.776576749005</v>
      </c>
      <c r="AF75" s="176"/>
      <c r="AG75" s="67">
        <v>0</v>
      </c>
      <c r="AH75" s="176"/>
      <c r="AI75" s="67">
        <v>0</v>
      </c>
      <c r="AJ75" s="67">
        <v>0</v>
      </c>
      <c r="AK75" s="67">
        <v>0</v>
      </c>
      <c r="AL75" s="67">
        <v>241350.87606798857</v>
      </c>
      <c r="AM75" s="176"/>
      <c r="AN75" s="67">
        <v>851.41471725651218</v>
      </c>
      <c r="AO75" s="176"/>
      <c r="AP75" s="67">
        <v>8671.5750774582775</v>
      </c>
      <c r="AQ75" s="176"/>
      <c r="AR75" s="67">
        <v>528.36457298505354</v>
      </c>
      <c r="AS75" s="176"/>
      <c r="AT75" s="67">
        <v>1.1169051011649314</v>
      </c>
      <c r="AU75" s="176"/>
      <c r="AV75" s="67">
        <v>130.81725508386336</v>
      </c>
      <c r="AW75" s="176"/>
      <c r="AX75" s="67">
        <v>469.60178892513755</v>
      </c>
      <c r="AY75" s="176"/>
      <c r="AZ75" s="67">
        <v>8678.8854735132536</v>
      </c>
      <c r="BA75" s="69">
        <f t="shared" si="8"/>
        <v>1168246.775505912</v>
      </c>
      <c r="BB75" s="67">
        <v>903028.78700924513</v>
      </c>
      <c r="BC75" s="67">
        <v>0</v>
      </c>
      <c r="BD75" s="67">
        <v>0</v>
      </c>
      <c r="BE75" s="67">
        <v>0</v>
      </c>
      <c r="BF75" s="67">
        <v>147608.1848645742</v>
      </c>
      <c r="BG75" s="69">
        <f t="shared" si="9"/>
        <v>1050636.9718738194</v>
      </c>
      <c r="BH75" s="69">
        <f t="shared" si="10"/>
        <v>2218883.7473797314</v>
      </c>
      <c r="BI75" s="67">
        <v>221298.15843131253</v>
      </c>
      <c r="BJ75" s="67"/>
      <c r="BK75" s="70">
        <f>+AI93</f>
        <v>1997585.5889484189</v>
      </c>
      <c r="BL75" s="69">
        <f t="shared" si="11"/>
        <v>2218883.7473797314</v>
      </c>
    </row>
    <row r="76" spans="1:64" s="71" customFormat="1" hidden="1">
      <c r="A76" s="145">
        <v>23</v>
      </c>
      <c r="B76" s="68" t="s">
        <v>71</v>
      </c>
      <c r="C76" s="160"/>
      <c r="D76" s="169"/>
      <c r="E76" s="67">
        <v>0</v>
      </c>
      <c r="F76" s="67">
        <v>0</v>
      </c>
      <c r="G76" s="67">
        <v>0</v>
      </c>
      <c r="H76" s="67">
        <v>0</v>
      </c>
      <c r="I76" s="176"/>
      <c r="J76" s="67">
        <v>27036.486415953885</v>
      </c>
      <c r="K76" s="176"/>
      <c r="L76" s="67">
        <v>44330.856069978952</v>
      </c>
      <c r="M76" s="67">
        <v>0</v>
      </c>
      <c r="N76" s="176"/>
      <c r="O76" s="67">
        <v>1069.4327190428312</v>
      </c>
      <c r="P76" s="67">
        <v>22908.679016494581</v>
      </c>
      <c r="Q76" s="67">
        <v>46857.022773719968</v>
      </c>
      <c r="R76" s="67">
        <v>8694.9697189333747</v>
      </c>
      <c r="S76" s="67">
        <v>30406.55059701865</v>
      </c>
      <c r="T76" s="67">
        <v>41627.511771279525</v>
      </c>
      <c r="U76" s="67">
        <v>62266.121705684935</v>
      </c>
      <c r="V76" s="67">
        <v>220109.45351588889</v>
      </c>
      <c r="W76" s="67">
        <v>7390.9498500835571</v>
      </c>
      <c r="X76" s="176"/>
      <c r="Y76" s="67">
        <v>0</v>
      </c>
      <c r="Z76" s="176"/>
      <c r="AA76" s="67">
        <v>13.60556814300017</v>
      </c>
      <c r="AB76" s="176"/>
      <c r="AC76" s="67">
        <v>0</v>
      </c>
      <c r="AD76" s="176"/>
      <c r="AE76" s="67">
        <v>4547.9441441872514</v>
      </c>
      <c r="AF76" s="176"/>
      <c r="AG76" s="67">
        <v>0</v>
      </c>
      <c r="AH76" s="176"/>
      <c r="AI76" s="67">
        <v>0</v>
      </c>
      <c r="AJ76" s="67">
        <v>0</v>
      </c>
      <c r="AK76" s="67">
        <v>0</v>
      </c>
      <c r="AL76" s="67">
        <v>2635.1343159454095</v>
      </c>
      <c r="AM76" s="176"/>
      <c r="AN76" s="67">
        <v>33070.740070279266</v>
      </c>
      <c r="AO76" s="176"/>
      <c r="AP76" s="67">
        <v>104742.42273150817</v>
      </c>
      <c r="AQ76" s="176"/>
      <c r="AR76" s="67">
        <v>32077.386066234263</v>
      </c>
      <c r="AS76" s="176"/>
      <c r="AT76" s="67">
        <v>200.5503098985848</v>
      </c>
      <c r="AU76" s="176"/>
      <c r="AV76" s="67">
        <v>0</v>
      </c>
      <c r="AW76" s="176"/>
      <c r="AX76" s="67">
        <v>0</v>
      </c>
      <c r="AY76" s="176"/>
      <c r="AZ76" s="67">
        <v>0</v>
      </c>
      <c r="BA76" s="69">
        <f t="shared" si="8"/>
        <v>689985.81736027496</v>
      </c>
      <c r="BB76" s="67">
        <v>1074183.0291621606</v>
      </c>
      <c r="BC76" s="67">
        <v>0</v>
      </c>
      <c r="BD76" s="67">
        <v>0</v>
      </c>
      <c r="BE76" s="67">
        <v>0</v>
      </c>
      <c r="BF76" s="67">
        <v>148908.16230597126</v>
      </c>
      <c r="BG76" s="69">
        <f t="shared" si="9"/>
        <v>1223091.1914681317</v>
      </c>
      <c r="BH76" s="69">
        <f t="shared" si="10"/>
        <v>1913077.0088284067</v>
      </c>
      <c r="BI76" s="67">
        <v>578846.43641226366</v>
      </c>
      <c r="BJ76" s="67"/>
      <c r="BK76" s="70">
        <f>+AJ93</f>
        <v>1334230.572416143</v>
      </c>
      <c r="BL76" s="69">
        <f t="shared" si="11"/>
        <v>1913077.0088284067</v>
      </c>
    </row>
    <row r="77" spans="1:64" s="71" customFormat="1" hidden="1">
      <c r="A77" s="145">
        <v>24</v>
      </c>
      <c r="B77" s="68" t="s">
        <v>72</v>
      </c>
      <c r="C77" s="160"/>
      <c r="D77" s="169"/>
      <c r="E77" s="67">
        <v>0</v>
      </c>
      <c r="F77" s="67">
        <v>0</v>
      </c>
      <c r="G77" s="67">
        <v>0</v>
      </c>
      <c r="H77" s="67">
        <v>0</v>
      </c>
      <c r="I77" s="176"/>
      <c r="J77" s="67">
        <v>0</v>
      </c>
      <c r="K77" s="176"/>
      <c r="L77" s="67">
        <v>398977.70462981105</v>
      </c>
      <c r="M77" s="67">
        <v>0</v>
      </c>
      <c r="N77" s="176"/>
      <c r="O77" s="67">
        <v>9624.8944713854908</v>
      </c>
      <c r="P77" s="67">
        <v>206178.11114845145</v>
      </c>
      <c r="Q77" s="67">
        <v>421713.20496348018</v>
      </c>
      <c r="R77" s="67">
        <v>78254.727470400467</v>
      </c>
      <c r="S77" s="67">
        <v>273658.95537316811</v>
      </c>
      <c r="T77" s="67">
        <v>374647.60594151611</v>
      </c>
      <c r="U77" s="67">
        <v>560395.09535116504</v>
      </c>
      <c r="V77" s="67">
        <v>1980985.0816430021</v>
      </c>
      <c r="W77" s="67">
        <v>66518.548650752069</v>
      </c>
      <c r="X77" s="176"/>
      <c r="Y77" s="67">
        <v>0</v>
      </c>
      <c r="Z77" s="176"/>
      <c r="AA77" s="67">
        <v>452.54739231769202</v>
      </c>
      <c r="AB77" s="176"/>
      <c r="AC77" s="67">
        <v>0</v>
      </c>
      <c r="AD77" s="176"/>
      <c r="AE77" s="67">
        <v>8454.4636085604834</v>
      </c>
      <c r="AF77" s="176"/>
      <c r="AG77" s="67">
        <v>0</v>
      </c>
      <c r="AH77" s="176"/>
      <c r="AI77" s="67">
        <v>0</v>
      </c>
      <c r="AJ77" s="67">
        <v>0</v>
      </c>
      <c r="AK77" s="67">
        <v>10332.225030824955</v>
      </c>
      <c r="AL77" s="67">
        <v>40225.145995241379</v>
      </c>
      <c r="AM77" s="176"/>
      <c r="AN77" s="67">
        <v>0</v>
      </c>
      <c r="AO77" s="176"/>
      <c r="AP77" s="67">
        <v>8843.6840202390085</v>
      </c>
      <c r="AQ77" s="176"/>
      <c r="AR77" s="67">
        <v>48116.079099351395</v>
      </c>
      <c r="AS77" s="176"/>
      <c r="AT77" s="67">
        <v>11169.051011649317</v>
      </c>
      <c r="AU77" s="176"/>
      <c r="AV77" s="67">
        <v>0</v>
      </c>
      <c r="AW77" s="176"/>
      <c r="AX77" s="67">
        <v>0</v>
      </c>
      <c r="AY77" s="176"/>
      <c r="AZ77" s="67">
        <v>0</v>
      </c>
      <c r="BA77" s="69">
        <f t="shared" si="8"/>
        <v>4498547.1258013155</v>
      </c>
      <c r="BB77" s="67">
        <v>2404071.0548403426</v>
      </c>
      <c r="BC77" s="67">
        <v>0</v>
      </c>
      <c r="BD77" s="67">
        <v>0</v>
      </c>
      <c r="BE77" s="67">
        <v>0</v>
      </c>
      <c r="BF77" s="67">
        <v>351417.49889983417</v>
      </c>
      <c r="BG77" s="69">
        <f t="shared" si="9"/>
        <v>2755488.5537401768</v>
      </c>
      <c r="BH77" s="69">
        <f t="shared" si="10"/>
        <v>7254035.6795414928</v>
      </c>
      <c r="BI77" s="67">
        <v>5675799.2317635361</v>
      </c>
      <c r="BJ77" s="67"/>
      <c r="BK77" s="70">
        <f>+AK93</f>
        <v>1578236.447777957</v>
      </c>
      <c r="BL77" s="69">
        <f t="shared" si="11"/>
        <v>7254035.6795414928</v>
      </c>
    </row>
    <row r="78" spans="1:64" s="71" customFormat="1" hidden="1">
      <c r="A78" s="145">
        <v>25</v>
      </c>
      <c r="B78" s="68" t="s">
        <v>73</v>
      </c>
      <c r="C78" s="160"/>
      <c r="D78" s="169"/>
      <c r="E78" s="67">
        <v>0</v>
      </c>
      <c r="F78" s="67">
        <v>0</v>
      </c>
      <c r="G78" s="67">
        <v>0</v>
      </c>
      <c r="H78" s="67">
        <v>0</v>
      </c>
      <c r="I78" s="176"/>
      <c r="J78" s="67">
        <v>0</v>
      </c>
      <c r="K78" s="176"/>
      <c r="L78" s="67">
        <v>0</v>
      </c>
      <c r="M78" s="67">
        <v>0</v>
      </c>
      <c r="N78" s="176"/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176"/>
      <c r="Y78" s="67">
        <v>0</v>
      </c>
      <c r="Z78" s="176"/>
      <c r="AA78" s="67">
        <v>0</v>
      </c>
      <c r="AB78" s="176"/>
      <c r="AC78" s="67">
        <v>0</v>
      </c>
      <c r="AD78" s="176"/>
      <c r="AE78" s="67">
        <v>0</v>
      </c>
      <c r="AF78" s="176"/>
      <c r="AG78" s="67">
        <v>0</v>
      </c>
      <c r="AH78" s="176"/>
      <c r="AI78" s="67">
        <v>41579.936072024073</v>
      </c>
      <c r="AJ78" s="67">
        <v>62999.945910461676</v>
      </c>
      <c r="AK78" s="67">
        <v>36261.37502258653</v>
      </c>
      <c r="AL78" s="67">
        <v>2681.6763980737524</v>
      </c>
      <c r="AM78" s="176"/>
      <c r="AN78" s="67">
        <v>0</v>
      </c>
      <c r="AO78" s="176"/>
      <c r="AP78" s="67">
        <v>0</v>
      </c>
      <c r="AQ78" s="176"/>
      <c r="AR78" s="67">
        <v>0</v>
      </c>
      <c r="AS78" s="176"/>
      <c r="AT78" s="67">
        <v>0</v>
      </c>
      <c r="AU78" s="176"/>
      <c r="AV78" s="67">
        <v>0</v>
      </c>
      <c r="AW78" s="176"/>
      <c r="AX78" s="67">
        <v>0</v>
      </c>
      <c r="AY78" s="176"/>
      <c r="AZ78" s="67">
        <v>0</v>
      </c>
      <c r="BA78" s="69">
        <f t="shared" si="8"/>
        <v>143522.93340314605</v>
      </c>
      <c r="BB78" s="67">
        <v>131310.81840873393</v>
      </c>
      <c r="BC78" s="67">
        <v>0</v>
      </c>
      <c r="BD78" s="67">
        <v>335086.03158838558</v>
      </c>
      <c r="BE78" s="67">
        <v>0</v>
      </c>
      <c r="BF78" s="67">
        <v>196639.6057933814</v>
      </c>
      <c r="BG78" s="69">
        <f t="shared" si="9"/>
        <v>663036.45579050086</v>
      </c>
      <c r="BH78" s="69">
        <f t="shared" si="10"/>
        <v>806559.38919364684</v>
      </c>
      <c r="BI78" s="67">
        <v>0</v>
      </c>
      <c r="BJ78" s="67"/>
      <c r="BK78" s="70">
        <f>+AL93</f>
        <v>806559.38919364684</v>
      </c>
      <c r="BL78" s="69">
        <f t="shared" si="11"/>
        <v>806559.38919364684</v>
      </c>
    </row>
    <row r="79" spans="1:64" hidden="1">
      <c r="A79" s="139">
        <v>26</v>
      </c>
      <c r="B79" s="46" t="s">
        <v>14</v>
      </c>
      <c r="C79" s="154"/>
      <c r="D79" s="163"/>
      <c r="E79" s="42">
        <v>0</v>
      </c>
      <c r="F79" s="42">
        <v>0</v>
      </c>
      <c r="G79" s="42">
        <v>0</v>
      </c>
      <c r="H79" s="42">
        <v>0</v>
      </c>
      <c r="I79" s="170"/>
      <c r="J79" s="42">
        <v>0</v>
      </c>
      <c r="K79" s="170"/>
      <c r="L79" s="42">
        <v>1477.6969682024007</v>
      </c>
      <c r="M79" s="42">
        <v>102.8733548865446</v>
      </c>
      <c r="N79" s="170"/>
      <c r="O79" s="42">
        <v>35.647799901076709</v>
      </c>
      <c r="P79" s="42">
        <v>763.62354642460377</v>
      </c>
      <c r="Q79" s="42">
        <v>1561.9026256207758</v>
      </c>
      <c r="R79" s="42">
        <v>289.83267031878074</v>
      </c>
      <c r="S79" s="42">
        <v>101.35528977780169</v>
      </c>
      <c r="T79" s="42">
        <v>1387.5853838944083</v>
      </c>
      <c r="U79" s="42">
        <v>2075.5398704903923</v>
      </c>
      <c r="V79" s="42">
        <v>7336.9905516753697</v>
      </c>
      <c r="W79" s="42">
        <v>246.36528941295595</v>
      </c>
      <c r="X79" s="170"/>
      <c r="Y79" s="42">
        <v>410.04536464220303</v>
      </c>
      <c r="Z79" s="170"/>
      <c r="AA79" s="42">
        <v>69.123521145936806</v>
      </c>
      <c r="AB79" s="170"/>
      <c r="AC79" s="42">
        <v>5595.6894631273344</v>
      </c>
      <c r="AD79" s="170"/>
      <c r="AE79" s="42">
        <v>1707.7868330909878</v>
      </c>
      <c r="AF79" s="170"/>
      <c r="AG79" s="42">
        <v>564.58882587744665</v>
      </c>
      <c r="AH79" s="170"/>
      <c r="AI79" s="42">
        <v>1703.5075882938868</v>
      </c>
      <c r="AJ79" s="42">
        <v>2500.3804860625396</v>
      </c>
      <c r="AK79" s="42">
        <v>855.90377588477793</v>
      </c>
      <c r="AL79" s="42">
        <v>502.25566613251419</v>
      </c>
      <c r="AM79" s="170"/>
      <c r="AN79" s="42">
        <v>949.95078001148056</v>
      </c>
      <c r="AO79" s="170"/>
      <c r="AP79" s="42">
        <v>503.99948867335735</v>
      </c>
      <c r="AQ79" s="170"/>
      <c r="AR79" s="42">
        <v>4265.3071275008715</v>
      </c>
      <c r="AS79" s="170"/>
      <c r="AT79" s="42">
        <v>81876.879292609781</v>
      </c>
      <c r="AU79" s="170"/>
      <c r="AV79" s="42">
        <v>784.90949189639559</v>
      </c>
      <c r="AW79" s="170"/>
      <c r="AX79" s="42">
        <v>676.23171203689685</v>
      </c>
      <c r="AY79" s="170"/>
      <c r="AZ79" s="42">
        <v>1041.4741668253505</v>
      </c>
      <c r="BA79" s="44">
        <f t="shared" si="8"/>
        <v>119387.44693441688</v>
      </c>
      <c r="BB79" s="42">
        <v>278687.51318853052</v>
      </c>
      <c r="BC79" s="42">
        <v>0</v>
      </c>
      <c r="BD79" s="42">
        <v>0</v>
      </c>
      <c r="BE79" s="42">
        <v>0</v>
      </c>
      <c r="BF79" s="42">
        <v>11107.097599632243</v>
      </c>
      <c r="BG79" s="44">
        <f t="shared" si="9"/>
        <v>289794.61078816274</v>
      </c>
      <c r="BH79" s="44">
        <f t="shared" si="10"/>
        <v>409182.05772257963</v>
      </c>
      <c r="BI79" s="42">
        <v>0</v>
      </c>
      <c r="BJ79" s="42"/>
      <c r="BK79" s="45">
        <f>+AN93</f>
        <v>409182.05772257963</v>
      </c>
      <c r="BL79" s="44">
        <f t="shared" si="11"/>
        <v>409182.05772257963</v>
      </c>
    </row>
    <row r="80" spans="1:64" hidden="1">
      <c r="A80" s="139">
        <v>27</v>
      </c>
      <c r="B80" s="46" t="s">
        <v>74</v>
      </c>
      <c r="C80" s="154"/>
      <c r="D80" s="163"/>
      <c r="E80" s="42">
        <v>2500.9582344928444</v>
      </c>
      <c r="F80" s="42">
        <v>114.36802368234099</v>
      </c>
      <c r="G80" s="42">
        <v>433.86278082139921</v>
      </c>
      <c r="H80" s="42">
        <v>0</v>
      </c>
      <c r="I80" s="170"/>
      <c r="J80" s="42">
        <v>1907.7308610584325</v>
      </c>
      <c r="K80" s="170"/>
      <c r="L80" s="42">
        <v>10007.417184124601</v>
      </c>
      <c r="M80" s="42">
        <v>0</v>
      </c>
      <c r="N80" s="170"/>
      <c r="O80" s="42">
        <v>4343.5370648720018</v>
      </c>
      <c r="P80" s="42">
        <v>1625.5550951518326</v>
      </c>
      <c r="Q80" s="42">
        <v>19968.728053070754</v>
      </c>
      <c r="R80" s="42">
        <v>1962.8357558297482</v>
      </c>
      <c r="S80" s="42">
        <v>19052.970383362241</v>
      </c>
      <c r="T80" s="42">
        <v>5192.1735276307836</v>
      </c>
      <c r="U80" s="42">
        <v>47789.694523995306</v>
      </c>
      <c r="V80" s="42">
        <v>33701.778670919935</v>
      </c>
      <c r="W80" s="42">
        <v>74253.935057942814</v>
      </c>
      <c r="X80" s="170"/>
      <c r="Y80" s="42">
        <v>2660.5063900827827</v>
      </c>
      <c r="Z80" s="170"/>
      <c r="AA80" s="42">
        <v>1162.9047878131553</v>
      </c>
      <c r="AB80" s="170"/>
      <c r="AC80" s="42">
        <v>242734.2352332045</v>
      </c>
      <c r="AD80" s="170"/>
      <c r="AE80" s="42">
        <v>126076.26888320345</v>
      </c>
      <c r="AF80" s="170"/>
      <c r="AG80" s="42">
        <v>19857.525697196434</v>
      </c>
      <c r="AH80" s="170"/>
      <c r="AI80" s="42">
        <v>55711.984533268274</v>
      </c>
      <c r="AJ80" s="42">
        <v>77953.749203481988</v>
      </c>
      <c r="AK80" s="42">
        <v>117097.90394322087</v>
      </c>
      <c r="AL80" s="42">
        <v>13700.871660028126</v>
      </c>
      <c r="AM80" s="170"/>
      <c r="AN80" s="42">
        <v>0</v>
      </c>
      <c r="AO80" s="170"/>
      <c r="AP80" s="42">
        <v>3022532.0495151263</v>
      </c>
      <c r="AQ80" s="170"/>
      <c r="AR80" s="42">
        <v>0</v>
      </c>
      <c r="AS80" s="170"/>
      <c r="AT80" s="42">
        <v>0</v>
      </c>
      <c r="AU80" s="170"/>
      <c r="AV80" s="42">
        <v>0</v>
      </c>
      <c r="AW80" s="170"/>
      <c r="AX80" s="42">
        <v>0</v>
      </c>
      <c r="AY80" s="170"/>
      <c r="AZ80" s="42">
        <v>0</v>
      </c>
      <c r="BA80" s="44">
        <f t="shared" si="8"/>
        <v>3902343.5450635809</v>
      </c>
      <c r="BB80" s="42">
        <v>536097.86999710789</v>
      </c>
      <c r="BC80" s="42">
        <v>0</v>
      </c>
      <c r="BD80" s="42">
        <v>1441337.8811076067</v>
      </c>
      <c r="BE80" s="42">
        <v>0</v>
      </c>
      <c r="BF80" s="42">
        <v>843963.38968138199</v>
      </c>
      <c r="BG80" s="44">
        <f t="shared" si="9"/>
        <v>2821399.1407860965</v>
      </c>
      <c r="BH80" s="44">
        <f t="shared" si="10"/>
        <v>6723742.6858496778</v>
      </c>
      <c r="BI80" s="42">
        <v>192736.16878366843</v>
      </c>
      <c r="BJ80" s="42"/>
      <c r="BK80" s="45">
        <f>+AP93</f>
        <v>6531006.5170660093</v>
      </c>
      <c r="BL80" s="44">
        <f t="shared" si="11"/>
        <v>6723742.6858496778</v>
      </c>
    </row>
    <row r="81" spans="1:64" hidden="1">
      <c r="A81" s="139">
        <v>28</v>
      </c>
      <c r="B81" s="46" t="s">
        <v>75</v>
      </c>
      <c r="C81" s="154"/>
      <c r="D81" s="163"/>
      <c r="E81" s="42">
        <v>5735.0410323886754</v>
      </c>
      <c r="F81" s="42">
        <v>1141.2361549796162</v>
      </c>
      <c r="G81" s="42">
        <v>2097.1746109433934</v>
      </c>
      <c r="H81" s="42">
        <v>303.52950364215104</v>
      </c>
      <c r="I81" s="170"/>
      <c r="J81" s="42">
        <v>8584.7888747629477</v>
      </c>
      <c r="K81" s="170"/>
      <c r="L81" s="42">
        <v>29415.823916258028</v>
      </c>
      <c r="M81" s="42">
        <v>3153.0443796960531</v>
      </c>
      <c r="N81" s="170"/>
      <c r="O81" s="42">
        <v>131.63912477800986</v>
      </c>
      <c r="P81" s="42">
        <v>28469.446468541686</v>
      </c>
      <c r="Q81" s="42">
        <v>109858.06161615934</v>
      </c>
      <c r="R81" s="42">
        <v>5769.5637053701757</v>
      </c>
      <c r="S81" s="42">
        <v>69303.710342189617</v>
      </c>
      <c r="T81" s="42">
        <v>132008.27605508381</v>
      </c>
      <c r="U81" s="42">
        <v>33945.243505755185</v>
      </c>
      <c r="V81" s="42">
        <v>125597.46851465431</v>
      </c>
      <c r="W81" s="42">
        <v>5009.9564215983919</v>
      </c>
      <c r="X81" s="170"/>
      <c r="Y81" s="42">
        <v>50930.835272630531</v>
      </c>
      <c r="Z81" s="170"/>
      <c r="AA81" s="42">
        <v>1452.5342780755066</v>
      </c>
      <c r="AB81" s="170"/>
      <c r="AC81" s="42">
        <v>485794.710924924</v>
      </c>
      <c r="AD81" s="170"/>
      <c r="AE81" s="42">
        <v>40205.069073583021</v>
      </c>
      <c r="AF81" s="170"/>
      <c r="AG81" s="42">
        <v>1011345.1491010512</v>
      </c>
      <c r="AH81" s="170"/>
      <c r="AI81" s="42">
        <v>44046.043285240245</v>
      </c>
      <c r="AJ81" s="42">
        <v>62034.087595550329</v>
      </c>
      <c r="AK81" s="42">
        <v>129009.40004599014</v>
      </c>
      <c r="AL81" s="42">
        <v>7325.3993808950381</v>
      </c>
      <c r="AM81" s="170"/>
      <c r="AN81" s="42">
        <v>4201.0594601472649</v>
      </c>
      <c r="AO81" s="170"/>
      <c r="AP81" s="42">
        <v>172995.21824013855</v>
      </c>
      <c r="AQ81" s="170"/>
      <c r="AR81" s="42">
        <v>54105.129295785846</v>
      </c>
      <c r="AS81" s="170"/>
      <c r="AT81" s="42">
        <v>0</v>
      </c>
      <c r="AU81" s="170"/>
      <c r="AV81" s="42">
        <v>0</v>
      </c>
      <c r="AW81" s="170"/>
      <c r="AX81" s="42">
        <v>11270.4429342033</v>
      </c>
      <c r="AY81" s="170"/>
      <c r="AZ81" s="42">
        <v>0</v>
      </c>
      <c r="BA81" s="44">
        <f t="shared" si="8"/>
        <v>2635239.0831150166</v>
      </c>
      <c r="BB81" s="42">
        <v>6045610.8666034536</v>
      </c>
      <c r="BC81" s="42">
        <v>0</v>
      </c>
      <c r="BD81" s="42">
        <v>0</v>
      </c>
      <c r="BE81" s="42">
        <v>0</v>
      </c>
      <c r="BF81" s="42">
        <v>394369.96740845294</v>
      </c>
      <c r="BG81" s="44">
        <f t="shared" si="9"/>
        <v>6439980.8340119068</v>
      </c>
      <c r="BH81" s="44">
        <f t="shared" si="10"/>
        <v>9075219.9171269238</v>
      </c>
      <c r="BI81" s="42">
        <v>7679714.861070862</v>
      </c>
      <c r="BJ81" s="42"/>
      <c r="BK81" s="45">
        <f>+AR93</f>
        <v>1395505.0560560622</v>
      </c>
      <c r="BL81" s="44">
        <f t="shared" si="11"/>
        <v>9075219.9171269238</v>
      </c>
    </row>
    <row r="82" spans="1:64" hidden="1">
      <c r="A82" s="139">
        <v>29</v>
      </c>
      <c r="B82" s="46" t="s">
        <v>19</v>
      </c>
      <c r="C82" s="154"/>
      <c r="D82" s="163"/>
      <c r="E82" s="42">
        <v>0</v>
      </c>
      <c r="F82" s="42">
        <v>0</v>
      </c>
      <c r="G82" s="42">
        <v>0</v>
      </c>
      <c r="H82" s="42">
        <v>0</v>
      </c>
      <c r="I82" s="170"/>
      <c r="J82" s="42">
        <v>0</v>
      </c>
      <c r="K82" s="170"/>
      <c r="L82" s="42">
        <v>0</v>
      </c>
      <c r="M82" s="42">
        <v>0</v>
      </c>
      <c r="N82" s="170"/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170"/>
      <c r="Y82" s="42">
        <v>0</v>
      </c>
      <c r="Z82" s="170"/>
      <c r="AA82" s="42">
        <v>0</v>
      </c>
      <c r="AB82" s="170"/>
      <c r="AC82" s="42">
        <v>0</v>
      </c>
      <c r="AD82" s="170"/>
      <c r="AE82" s="42">
        <v>0</v>
      </c>
      <c r="AF82" s="170"/>
      <c r="AG82" s="42">
        <v>0</v>
      </c>
      <c r="AH82" s="170"/>
      <c r="AI82" s="42">
        <v>0</v>
      </c>
      <c r="AJ82" s="42">
        <v>0</v>
      </c>
      <c r="AK82" s="42">
        <v>0</v>
      </c>
      <c r="AL82" s="42">
        <v>0</v>
      </c>
      <c r="AM82" s="170"/>
      <c r="AN82" s="42">
        <v>0</v>
      </c>
      <c r="AO82" s="170"/>
      <c r="AP82" s="42">
        <v>0</v>
      </c>
      <c r="AQ82" s="170"/>
      <c r="AR82" s="42">
        <v>0</v>
      </c>
      <c r="AS82" s="170"/>
      <c r="AT82" s="42">
        <v>0</v>
      </c>
      <c r="AU82" s="170"/>
      <c r="AV82" s="42">
        <v>3910.1659286166532</v>
      </c>
      <c r="AW82" s="170"/>
      <c r="AX82" s="42">
        <v>0</v>
      </c>
      <c r="AY82" s="170"/>
      <c r="AZ82" s="42">
        <v>0</v>
      </c>
      <c r="BA82" s="44">
        <f t="shared" si="8"/>
        <v>3910.1659286166532</v>
      </c>
      <c r="BB82" s="42">
        <v>159437.71924941055</v>
      </c>
      <c r="BC82" s="42">
        <v>3433307.0018531764</v>
      </c>
      <c r="BD82" s="42">
        <v>0</v>
      </c>
      <c r="BE82" s="42">
        <v>0</v>
      </c>
      <c r="BF82" s="42">
        <v>50147.876967110991</v>
      </c>
      <c r="BG82" s="44">
        <f t="shared" si="9"/>
        <v>3642892.5980696981</v>
      </c>
      <c r="BH82" s="44">
        <f t="shared" si="10"/>
        <v>3646802.7639983147</v>
      </c>
      <c r="BI82" s="42">
        <v>0</v>
      </c>
      <c r="BJ82" s="42"/>
      <c r="BK82" s="45">
        <f>+AT93</f>
        <v>3646802.7639983147</v>
      </c>
      <c r="BL82" s="44">
        <f t="shared" si="11"/>
        <v>3646802.7639983147</v>
      </c>
    </row>
    <row r="83" spans="1:64" hidden="1">
      <c r="A83" s="139">
        <v>30</v>
      </c>
      <c r="B83" s="46" t="s">
        <v>76</v>
      </c>
      <c r="C83" s="154"/>
      <c r="D83" s="163"/>
      <c r="E83" s="42">
        <v>0</v>
      </c>
      <c r="F83" s="42">
        <v>0</v>
      </c>
      <c r="G83" s="42">
        <v>0</v>
      </c>
      <c r="H83" s="42">
        <v>0</v>
      </c>
      <c r="I83" s="170"/>
      <c r="J83" s="42">
        <v>0</v>
      </c>
      <c r="K83" s="170"/>
      <c r="L83" s="42">
        <v>0</v>
      </c>
      <c r="M83" s="42">
        <v>0</v>
      </c>
      <c r="N83" s="170"/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170"/>
      <c r="Y83" s="42">
        <v>118.18774929437537</v>
      </c>
      <c r="Z83" s="170"/>
      <c r="AA83" s="42">
        <v>14.750404697141045</v>
      </c>
      <c r="AB83" s="170"/>
      <c r="AC83" s="42">
        <v>0</v>
      </c>
      <c r="AD83" s="170"/>
      <c r="AE83" s="42">
        <v>0</v>
      </c>
      <c r="AF83" s="170"/>
      <c r="AG83" s="42">
        <v>70.945701367959558</v>
      </c>
      <c r="AH83" s="170"/>
      <c r="AI83" s="42">
        <v>0</v>
      </c>
      <c r="AJ83" s="42">
        <v>0</v>
      </c>
      <c r="AK83" s="42">
        <v>0</v>
      </c>
      <c r="AL83" s="42">
        <v>11.688596641772124</v>
      </c>
      <c r="AM83" s="170"/>
      <c r="AN83" s="42">
        <v>0</v>
      </c>
      <c r="AO83" s="170"/>
      <c r="AP83" s="42">
        <v>720.19905924564262</v>
      </c>
      <c r="AQ83" s="170"/>
      <c r="AR83" s="42">
        <v>0</v>
      </c>
      <c r="AS83" s="170"/>
      <c r="AT83" s="42">
        <v>1294.5374362008743</v>
      </c>
      <c r="AU83" s="170"/>
      <c r="AV83" s="42">
        <v>385.03330839703955</v>
      </c>
      <c r="AW83" s="170"/>
      <c r="AX83" s="42">
        <v>0</v>
      </c>
      <c r="AY83" s="170"/>
      <c r="AZ83" s="42">
        <v>0</v>
      </c>
      <c r="BA83" s="44">
        <f t="shared" si="8"/>
        <v>2615.3422558448042</v>
      </c>
      <c r="BB83" s="42">
        <v>197165.83469632795</v>
      </c>
      <c r="BC83" s="42">
        <v>0</v>
      </c>
      <c r="BD83" s="42">
        <v>0</v>
      </c>
      <c r="BE83" s="42">
        <v>0</v>
      </c>
      <c r="BF83" s="42">
        <v>41803.445302657565</v>
      </c>
      <c r="BG83" s="44">
        <f t="shared" si="9"/>
        <v>238969.27999898553</v>
      </c>
      <c r="BH83" s="44">
        <f t="shared" si="10"/>
        <v>241584.62225483032</v>
      </c>
      <c r="BI83" s="42">
        <v>0</v>
      </c>
      <c r="BJ83" s="42"/>
      <c r="BK83" s="45">
        <f>+AV93</f>
        <v>241584.62225483032</v>
      </c>
      <c r="BL83" s="44">
        <f t="shared" si="11"/>
        <v>241584.62225483032</v>
      </c>
    </row>
    <row r="84" spans="1:64" hidden="1">
      <c r="A84" s="139">
        <v>31</v>
      </c>
      <c r="B84" s="46" t="s">
        <v>77</v>
      </c>
      <c r="C84" s="154"/>
      <c r="D84" s="163"/>
      <c r="E84" s="42">
        <v>0</v>
      </c>
      <c r="F84" s="42">
        <v>0</v>
      </c>
      <c r="G84" s="42">
        <v>0</v>
      </c>
      <c r="H84" s="42">
        <v>0</v>
      </c>
      <c r="I84" s="170"/>
      <c r="J84" s="42">
        <v>0</v>
      </c>
      <c r="K84" s="170"/>
      <c r="L84" s="42">
        <v>0</v>
      </c>
      <c r="M84" s="42">
        <v>0</v>
      </c>
      <c r="N84" s="170"/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170"/>
      <c r="Y84" s="42">
        <v>0</v>
      </c>
      <c r="Z84" s="170"/>
      <c r="AA84" s="42">
        <v>0</v>
      </c>
      <c r="AB84" s="170"/>
      <c r="AC84" s="42">
        <v>0</v>
      </c>
      <c r="AD84" s="170"/>
      <c r="AE84" s="42">
        <v>0</v>
      </c>
      <c r="AF84" s="170"/>
      <c r="AG84" s="42">
        <v>69061.286040687555</v>
      </c>
      <c r="AH84" s="170"/>
      <c r="AI84" s="42">
        <v>0</v>
      </c>
      <c r="AJ84" s="42">
        <v>0</v>
      </c>
      <c r="AK84" s="42">
        <v>0</v>
      </c>
      <c r="AL84" s="42">
        <v>137.00871660028125</v>
      </c>
      <c r="AM84" s="170"/>
      <c r="AN84" s="42">
        <v>0</v>
      </c>
      <c r="AO84" s="170"/>
      <c r="AP84" s="42">
        <v>11615.284806625288</v>
      </c>
      <c r="AQ84" s="170"/>
      <c r="AR84" s="42">
        <v>0</v>
      </c>
      <c r="AS84" s="170"/>
      <c r="AT84" s="42">
        <v>0</v>
      </c>
      <c r="AU84" s="170"/>
      <c r="AV84" s="42">
        <v>0</v>
      </c>
      <c r="AW84" s="170"/>
      <c r="AX84" s="42">
        <v>51656.196781765124</v>
      </c>
      <c r="AY84" s="170"/>
      <c r="AZ84" s="42">
        <v>0</v>
      </c>
      <c r="BA84" s="44">
        <f t="shared" si="8"/>
        <v>132469.77634567826</v>
      </c>
      <c r="BB84" s="42">
        <v>2951617.0049711624</v>
      </c>
      <c r="BC84" s="42">
        <v>0</v>
      </c>
      <c r="BD84" s="42">
        <v>0</v>
      </c>
      <c r="BE84" s="42">
        <v>0</v>
      </c>
      <c r="BF84" s="42">
        <v>913689.89975973871</v>
      </c>
      <c r="BG84" s="44">
        <f t="shared" si="9"/>
        <v>3865306.9047309011</v>
      </c>
      <c r="BH84" s="44">
        <f t="shared" si="10"/>
        <v>3997776.6810765793</v>
      </c>
      <c r="BI84" s="42">
        <v>3226096.8152557942</v>
      </c>
      <c r="BJ84" s="42"/>
      <c r="BK84" s="45">
        <f>+AX93</f>
        <v>771679.86582078482</v>
      </c>
      <c r="BL84" s="44">
        <f t="shared" si="11"/>
        <v>3997776.6810765788</v>
      </c>
    </row>
    <row r="85" spans="1:64" hidden="1">
      <c r="A85" s="139">
        <v>32</v>
      </c>
      <c r="B85" s="46" t="s">
        <v>78</v>
      </c>
      <c r="C85" s="154"/>
      <c r="D85" s="163"/>
      <c r="E85" s="42">
        <v>876.12569759334997</v>
      </c>
      <c r="F85" s="42">
        <v>3304.7302627144863</v>
      </c>
      <c r="G85" s="42">
        <v>13973.256507778944</v>
      </c>
      <c r="H85" s="42">
        <v>1332.8904290372723</v>
      </c>
      <c r="I85" s="170"/>
      <c r="J85" s="42">
        <v>5985.6894334098906</v>
      </c>
      <c r="K85" s="170"/>
      <c r="L85" s="42">
        <v>16741.019115361527</v>
      </c>
      <c r="M85" s="42">
        <v>716.67892915331697</v>
      </c>
      <c r="N85" s="170"/>
      <c r="O85" s="42">
        <v>1.5933794384032423</v>
      </c>
      <c r="P85" s="42">
        <v>2518.8055170010666</v>
      </c>
      <c r="Q85" s="42">
        <v>11729.625722925541</v>
      </c>
      <c r="R85" s="42">
        <v>3283.5516201711462</v>
      </c>
      <c r="S85" s="42">
        <v>36827.423652468002</v>
      </c>
      <c r="T85" s="42">
        <v>5665.0561101301701</v>
      </c>
      <c r="U85" s="42">
        <v>283007.73167474085</v>
      </c>
      <c r="V85" s="42">
        <v>4796.9438248608549</v>
      </c>
      <c r="W85" s="42">
        <v>272.95351224675568</v>
      </c>
      <c r="X85" s="170"/>
      <c r="Y85" s="42">
        <v>4689.2785494446171</v>
      </c>
      <c r="Z85" s="170"/>
      <c r="AA85" s="42">
        <v>139.96946990737337</v>
      </c>
      <c r="AB85" s="170"/>
      <c r="AC85" s="42">
        <v>16751.08167588793</v>
      </c>
      <c r="AD85" s="170"/>
      <c r="AE85" s="42">
        <v>240678.42322376618</v>
      </c>
      <c r="AF85" s="170"/>
      <c r="AG85" s="42">
        <v>178579.56590972756</v>
      </c>
      <c r="AH85" s="170"/>
      <c r="AI85" s="42">
        <v>52236.231822477319</v>
      </c>
      <c r="AJ85" s="42">
        <v>97454.201025032293</v>
      </c>
      <c r="AK85" s="42">
        <v>882.18190734856466</v>
      </c>
      <c r="AL85" s="42">
        <v>30801.88105877646</v>
      </c>
      <c r="AM85" s="170"/>
      <c r="AN85" s="42">
        <v>2716.6851175618976</v>
      </c>
      <c r="AO85" s="170"/>
      <c r="AP85" s="42">
        <v>94262.007686651326</v>
      </c>
      <c r="AQ85" s="170"/>
      <c r="AR85" s="42">
        <v>43233.429691946709</v>
      </c>
      <c r="AS85" s="170"/>
      <c r="AT85" s="42">
        <v>0</v>
      </c>
      <c r="AU85" s="170"/>
      <c r="AV85" s="42">
        <v>654.08627541931685</v>
      </c>
      <c r="AW85" s="170"/>
      <c r="AX85" s="42">
        <v>2535.8496601957427</v>
      </c>
      <c r="AY85" s="170"/>
      <c r="AZ85" s="42">
        <v>24529.940772430731</v>
      </c>
      <c r="BA85" s="44">
        <f t="shared" si="8"/>
        <v>1181178.8892356055</v>
      </c>
      <c r="BB85" s="42">
        <v>397296.06250053825</v>
      </c>
      <c r="BC85" s="42">
        <v>0</v>
      </c>
      <c r="BD85" s="42">
        <v>0</v>
      </c>
      <c r="BE85" s="42">
        <v>0</v>
      </c>
      <c r="BF85" s="42">
        <v>49305.377117689553</v>
      </c>
      <c r="BG85" s="44">
        <f t="shared" si="9"/>
        <v>446601.43961822777</v>
      </c>
      <c r="BH85" s="44">
        <f t="shared" si="10"/>
        <v>1627780.3288538333</v>
      </c>
      <c r="BI85" s="42">
        <v>893279.84086111747</v>
      </c>
      <c r="BJ85" s="42"/>
      <c r="BK85" s="45">
        <f>+AZ93</f>
        <v>734500.48799271579</v>
      </c>
      <c r="BL85" s="44">
        <f t="shared" si="11"/>
        <v>1627780.3288538333</v>
      </c>
    </row>
    <row r="86" spans="1:64" hidden="1">
      <c r="A86" s="533" t="s">
        <v>79</v>
      </c>
      <c r="B86" s="534"/>
      <c r="C86" s="155"/>
      <c r="D86" s="164"/>
      <c r="E86" s="44">
        <f t="shared" ref="E86:BL86" si="12">SUM(E54:E85)</f>
        <v>63510.316191421385</v>
      </c>
      <c r="F86" s="44">
        <f t="shared" si="12"/>
        <v>13588.532124797744</v>
      </c>
      <c r="G86" s="44">
        <f t="shared" si="12"/>
        <v>1317180.6698645935</v>
      </c>
      <c r="H86" s="44">
        <f t="shared" si="12"/>
        <v>7259.0175593901531</v>
      </c>
      <c r="I86" s="171"/>
      <c r="J86" s="44">
        <f t="shared" si="12"/>
        <v>113231.29613549793</v>
      </c>
      <c r="K86" s="171"/>
      <c r="L86" s="44">
        <f t="shared" si="12"/>
        <v>1944628.9979641766</v>
      </c>
      <c r="M86" s="44">
        <f t="shared" si="12"/>
        <v>321165.89265144186</v>
      </c>
      <c r="N86" s="171"/>
      <c r="O86" s="44">
        <f t="shared" si="12"/>
        <v>108607.36942502666</v>
      </c>
      <c r="P86" s="44">
        <f t="shared" si="12"/>
        <v>1144072.2518087558</v>
      </c>
      <c r="Q86" s="44">
        <f t="shared" si="12"/>
        <v>5012078.0624154583</v>
      </c>
      <c r="R86" s="44">
        <f t="shared" si="12"/>
        <v>378506.51943208091</v>
      </c>
      <c r="S86" s="44">
        <f t="shared" si="12"/>
        <v>3408124.0995964394</v>
      </c>
      <c r="T86" s="44">
        <f t="shared" si="12"/>
        <v>3048619.4289783249</v>
      </c>
      <c r="U86" s="44">
        <f t="shared" si="12"/>
        <v>3611851.818375743</v>
      </c>
      <c r="V86" s="44">
        <f t="shared" si="12"/>
        <v>12507044.506525574</v>
      </c>
      <c r="W86" s="44">
        <f t="shared" si="12"/>
        <v>1073998.4445808448</v>
      </c>
      <c r="X86" s="171"/>
      <c r="Y86" s="44">
        <f t="shared" si="12"/>
        <v>314999.07519611967</v>
      </c>
      <c r="Z86" s="171"/>
      <c r="AA86" s="44">
        <f t="shared" si="12"/>
        <v>14042.84903147733</v>
      </c>
      <c r="AB86" s="171"/>
      <c r="AC86" s="44">
        <f t="shared" si="12"/>
        <v>6499983.8629733669</v>
      </c>
      <c r="AD86" s="171"/>
      <c r="AE86" s="44">
        <f t="shared" si="12"/>
        <v>1078319.9691621447</v>
      </c>
      <c r="AF86" s="171"/>
      <c r="AG86" s="44">
        <f t="shared" si="12"/>
        <v>2786625.9986532666</v>
      </c>
      <c r="AH86" s="171"/>
      <c r="AI86" s="44">
        <f t="shared" si="12"/>
        <v>492101.22239900223</v>
      </c>
      <c r="AJ86" s="44">
        <f t="shared" si="12"/>
        <v>613289.57629672519</v>
      </c>
      <c r="AK86" s="44">
        <f t="shared" si="12"/>
        <v>1104019.2870575634</v>
      </c>
      <c r="AL86" s="44">
        <f t="shared" si="12"/>
        <v>596849.74535023957</v>
      </c>
      <c r="AM86" s="171"/>
      <c r="AN86" s="44">
        <f t="shared" si="12"/>
        <v>76399.739188747306</v>
      </c>
      <c r="AO86" s="171"/>
      <c r="AP86" s="44">
        <f t="shared" si="12"/>
        <v>3915345.1326111206</v>
      </c>
      <c r="AQ86" s="171"/>
      <c r="AR86" s="44">
        <f t="shared" si="12"/>
        <v>293389.29625044536</v>
      </c>
      <c r="AS86" s="171"/>
      <c r="AT86" s="44">
        <f t="shared" si="12"/>
        <v>2639835.4110924792</v>
      </c>
      <c r="AU86" s="171"/>
      <c r="AV86" s="44">
        <f t="shared" si="12"/>
        <v>58164.295376689261</v>
      </c>
      <c r="AW86" s="171"/>
      <c r="AX86" s="44">
        <f t="shared" si="12"/>
        <v>545741.92245452991</v>
      </c>
      <c r="AY86" s="171"/>
      <c r="AZ86" s="44">
        <f t="shared" si="12"/>
        <v>216789.00034837893</v>
      </c>
      <c r="BA86" s="44">
        <f t="shared" si="12"/>
        <v>55319363.607071877</v>
      </c>
      <c r="BB86" s="44">
        <f t="shared" si="12"/>
        <v>54199784.628953561</v>
      </c>
      <c r="BC86" s="44">
        <f t="shared" si="12"/>
        <v>5542296.7722791079</v>
      </c>
      <c r="BD86" s="44">
        <f t="shared" si="12"/>
        <v>50091016.917997539</v>
      </c>
      <c r="BE86" s="44">
        <f t="shared" si="12"/>
        <v>-46095807.7614135</v>
      </c>
      <c r="BF86" s="44">
        <f t="shared" si="12"/>
        <v>81410818.365602911</v>
      </c>
      <c r="BG86" s="44">
        <f t="shared" si="12"/>
        <v>145148108.92341965</v>
      </c>
      <c r="BH86" s="44">
        <f t="shared" si="12"/>
        <v>200467472.53049144</v>
      </c>
      <c r="BI86" s="44">
        <f t="shared" si="12"/>
        <v>73533594.611022279</v>
      </c>
      <c r="BJ86" s="44">
        <f t="shared" si="12"/>
        <v>0</v>
      </c>
      <c r="BK86" s="44">
        <f t="shared" si="12"/>
        <v>126933877.91946916</v>
      </c>
      <c r="BL86" s="44">
        <f t="shared" si="12"/>
        <v>200467472.53049144</v>
      </c>
    </row>
    <row r="87" spans="1:64" hidden="1">
      <c r="A87" s="533" t="s">
        <v>80</v>
      </c>
      <c r="B87" s="534"/>
      <c r="C87" s="155"/>
      <c r="D87" s="164"/>
      <c r="E87" s="42"/>
      <c r="F87" s="42"/>
      <c r="G87" s="42"/>
      <c r="H87" s="42"/>
      <c r="I87" s="170"/>
      <c r="J87" s="42"/>
      <c r="K87" s="170"/>
      <c r="L87" s="42"/>
      <c r="M87" s="42"/>
      <c r="N87" s="170"/>
      <c r="O87" s="42"/>
      <c r="P87" s="42"/>
      <c r="Q87" s="42"/>
      <c r="R87" s="42"/>
      <c r="S87" s="42"/>
      <c r="T87" s="42"/>
      <c r="U87" s="42"/>
      <c r="V87" s="42"/>
      <c r="W87" s="42"/>
      <c r="X87" s="170"/>
      <c r="Y87" s="42"/>
      <c r="Z87" s="170"/>
      <c r="AA87" s="42"/>
      <c r="AB87" s="170"/>
      <c r="AC87" s="42"/>
      <c r="AD87" s="170"/>
      <c r="AE87" s="42"/>
      <c r="AF87" s="170"/>
      <c r="AG87" s="42"/>
      <c r="AH87" s="170"/>
      <c r="AI87" s="42"/>
      <c r="AJ87" s="42"/>
      <c r="AK87" s="42"/>
      <c r="AL87" s="42"/>
      <c r="AM87" s="170"/>
      <c r="AN87" s="42"/>
      <c r="AO87" s="170"/>
      <c r="AP87" s="42"/>
      <c r="AQ87" s="170"/>
      <c r="AR87" s="42"/>
      <c r="AS87" s="170"/>
      <c r="AT87" s="42"/>
      <c r="AU87" s="170"/>
      <c r="AV87" s="42"/>
      <c r="AW87" s="170"/>
      <c r="AX87" s="42"/>
      <c r="AY87" s="170"/>
      <c r="AZ87" s="42"/>
      <c r="BA87" s="44"/>
      <c r="BB87" s="47">
        <f>+BB86-BB95</f>
        <v>0</v>
      </c>
      <c r="BC87" s="47">
        <f t="shared" ref="BC87:BJ87" si="13">+BC86-BC95</f>
        <v>0</v>
      </c>
      <c r="BD87" s="47">
        <f t="shared" si="13"/>
        <v>0</v>
      </c>
      <c r="BE87" s="47">
        <f t="shared" si="13"/>
        <v>0</v>
      </c>
      <c r="BF87" s="47">
        <f t="shared" si="13"/>
        <v>0</v>
      </c>
      <c r="BG87" s="47">
        <f t="shared" si="13"/>
        <v>145148108.92341965</v>
      </c>
      <c r="BH87" s="47">
        <f t="shared" si="13"/>
        <v>200467472.53049144</v>
      </c>
      <c r="BI87" s="47">
        <f t="shared" si="13"/>
        <v>0</v>
      </c>
      <c r="BJ87" s="47">
        <f t="shared" si="13"/>
        <v>-12823982.433734361</v>
      </c>
      <c r="BK87" s="47"/>
      <c r="BL87" s="47"/>
    </row>
    <row r="88" spans="1:64" hidden="1">
      <c r="A88" s="531" t="s">
        <v>81</v>
      </c>
      <c r="B88" s="532"/>
      <c r="C88" s="156"/>
      <c r="D88" s="165"/>
      <c r="E88" s="42">
        <v>136650.54158825494</v>
      </c>
      <c r="F88" s="42">
        <v>154922.13399801045</v>
      </c>
      <c r="G88" s="42">
        <v>159498.08647634581</v>
      </c>
      <c r="H88" s="42">
        <v>21352.640734478286</v>
      </c>
      <c r="I88" s="170"/>
      <c r="J88" s="42">
        <v>701326.39926988585</v>
      </c>
      <c r="K88" s="170"/>
      <c r="L88" s="42">
        <v>522816.91806774249</v>
      </c>
      <c r="M88" s="42">
        <v>250931.36503179086</v>
      </c>
      <c r="N88" s="170"/>
      <c r="O88" s="42">
        <v>18840.515869276089</v>
      </c>
      <c r="P88" s="42">
        <v>268055.91375080554</v>
      </c>
      <c r="Q88" s="42">
        <v>582670.87664040842</v>
      </c>
      <c r="R88" s="42">
        <v>44546.489296051535</v>
      </c>
      <c r="S88" s="42">
        <v>652552.96479628142</v>
      </c>
      <c r="T88" s="42">
        <v>503713.81068374863</v>
      </c>
      <c r="U88" s="42">
        <v>534567.53276422736</v>
      </c>
      <c r="V88" s="42">
        <v>1450230.735957457</v>
      </c>
      <c r="W88" s="42">
        <v>91272.610925500674</v>
      </c>
      <c r="X88" s="170"/>
      <c r="Y88" s="42">
        <v>93073.554547216088</v>
      </c>
      <c r="Z88" s="170"/>
      <c r="AA88" s="42">
        <v>3490.7976504569451</v>
      </c>
      <c r="AB88" s="170"/>
      <c r="AC88" s="42">
        <v>2827761.2639940274</v>
      </c>
      <c r="AD88" s="170"/>
      <c r="AE88" s="42">
        <v>1972140.7355222609</v>
      </c>
      <c r="AF88" s="170"/>
      <c r="AG88" s="42">
        <v>1029904.011796128</v>
      </c>
      <c r="AH88" s="170"/>
      <c r="AI88" s="42">
        <v>309484.11898880568</v>
      </c>
      <c r="AJ88" s="42">
        <v>191587.68114437515</v>
      </c>
      <c r="AK88" s="42">
        <v>190144.66969931012</v>
      </c>
      <c r="AL88" s="42">
        <v>104845.59059838434</v>
      </c>
      <c r="AM88" s="170"/>
      <c r="AN88" s="42">
        <v>131177.95953230342</v>
      </c>
      <c r="AO88" s="170"/>
      <c r="AP88" s="42">
        <v>1153984.1771519587</v>
      </c>
      <c r="AQ88" s="170"/>
      <c r="AR88" s="42">
        <v>384311.78043959331</v>
      </c>
      <c r="AS88" s="170"/>
      <c r="AT88" s="42">
        <v>0</v>
      </c>
      <c r="AU88" s="170"/>
      <c r="AV88" s="42">
        <v>176864.92887338324</v>
      </c>
      <c r="AW88" s="170"/>
      <c r="AX88" s="42">
        <v>137123.72236614017</v>
      </c>
      <c r="AY88" s="170"/>
      <c r="AZ88" s="42">
        <v>365554.65614437824</v>
      </c>
      <c r="BA88" s="44">
        <f>SUM(E88:AZ88)</f>
        <v>15165399.184298987</v>
      </c>
      <c r="BB88" s="47">
        <f>-BB87</f>
        <v>0</v>
      </c>
      <c r="BC88" s="47">
        <f t="shared" ref="BC88:BJ88" si="14">-BC87</f>
        <v>0</v>
      </c>
      <c r="BD88" s="47">
        <f t="shared" si="14"/>
        <v>0</v>
      </c>
      <c r="BE88" s="47">
        <f t="shared" si="14"/>
        <v>0</v>
      </c>
      <c r="BF88" s="47">
        <f t="shared" si="14"/>
        <v>0</v>
      </c>
      <c r="BG88" s="47">
        <f t="shared" si="14"/>
        <v>-145148108.92341965</v>
      </c>
      <c r="BH88" s="47">
        <f t="shared" si="14"/>
        <v>-200467472.53049144</v>
      </c>
      <c r="BI88" s="47">
        <f t="shared" si="14"/>
        <v>0</v>
      </c>
      <c r="BJ88" s="47">
        <f t="shared" si="14"/>
        <v>12823982.433734361</v>
      </c>
      <c r="BK88" s="47"/>
      <c r="BL88" s="47"/>
    </row>
    <row r="89" spans="1:64" hidden="1">
      <c r="A89" s="531" t="s">
        <v>82</v>
      </c>
      <c r="B89" s="532"/>
      <c r="C89" s="156"/>
      <c r="D89" s="165"/>
      <c r="E89" s="42">
        <v>45304.653821787419</v>
      </c>
      <c r="F89" s="42">
        <v>31242.215199442588</v>
      </c>
      <c r="G89" s="42">
        <v>335409.88670108054</v>
      </c>
      <c r="H89" s="42">
        <v>18867.217987263572</v>
      </c>
      <c r="I89" s="170"/>
      <c r="J89" s="42">
        <v>836689.29489209934</v>
      </c>
      <c r="K89" s="170"/>
      <c r="L89" s="42">
        <v>4380076.9836996291</v>
      </c>
      <c r="M89" s="42">
        <v>409339.81094989215</v>
      </c>
      <c r="N89" s="170"/>
      <c r="O89" s="42">
        <v>74866.347849601865</v>
      </c>
      <c r="P89" s="42">
        <v>243170.74813512212</v>
      </c>
      <c r="Q89" s="42">
        <v>2266950.8117280728</v>
      </c>
      <c r="R89" s="42">
        <v>373203.40204632684</v>
      </c>
      <c r="S89" s="42">
        <v>1577168.052849981</v>
      </c>
      <c r="T89" s="42">
        <v>2162338.2576495633</v>
      </c>
      <c r="U89" s="42">
        <v>4456950.2873774637</v>
      </c>
      <c r="V89" s="42">
        <v>16210024.459333509</v>
      </c>
      <c r="W89" s="42">
        <v>867059.89739034756</v>
      </c>
      <c r="X89" s="170"/>
      <c r="Y89" s="42">
        <v>150688.5170867758</v>
      </c>
      <c r="Z89" s="170"/>
      <c r="AA89" s="42">
        <v>21439.361708535573</v>
      </c>
      <c r="AB89" s="170"/>
      <c r="AC89" s="42">
        <v>2033907.1157521615</v>
      </c>
      <c r="AD89" s="170"/>
      <c r="AE89" s="42">
        <v>9619932.2714068294</v>
      </c>
      <c r="AF89" s="170"/>
      <c r="AG89" s="42">
        <v>871053.98055339674</v>
      </c>
      <c r="AH89" s="170"/>
      <c r="AI89" s="42">
        <v>784761.29304427933</v>
      </c>
      <c r="AJ89" s="42">
        <v>288245.84782264597</v>
      </c>
      <c r="AK89" s="42">
        <v>172554.74541854687</v>
      </c>
      <c r="AL89" s="42">
        <v>72612.141941203343</v>
      </c>
      <c r="AM89" s="170"/>
      <c r="AN89" s="42">
        <v>191019.08951511115</v>
      </c>
      <c r="AO89" s="170"/>
      <c r="AP89" s="42">
        <v>1365883.8814068558</v>
      </c>
      <c r="AQ89" s="170"/>
      <c r="AR89" s="42">
        <v>557365.44393566856</v>
      </c>
      <c r="AS89" s="170"/>
      <c r="AT89" s="42">
        <v>0</v>
      </c>
      <c r="AU89" s="170"/>
      <c r="AV89" s="42">
        <v>-17304.215797482346</v>
      </c>
      <c r="AW89" s="170"/>
      <c r="AX89" s="42">
        <v>84399.964184218508</v>
      </c>
      <c r="AY89" s="170"/>
      <c r="AZ89" s="42">
        <v>112667.90259547326</v>
      </c>
      <c r="BA89" s="44">
        <f>SUM(E89:AZ89)</f>
        <v>50597889.668185405</v>
      </c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</row>
    <row r="90" spans="1:64" hidden="1">
      <c r="A90" s="531" t="s">
        <v>83</v>
      </c>
      <c r="B90" s="532"/>
      <c r="C90" s="156"/>
      <c r="D90" s="165"/>
      <c r="E90" s="42">
        <v>586.5560344383448</v>
      </c>
      <c r="F90" s="42">
        <v>536.65284316467921</v>
      </c>
      <c r="G90" s="42">
        <v>25380.972678051847</v>
      </c>
      <c r="H90" s="42">
        <v>299.13052532849679</v>
      </c>
      <c r="I90" s="170"/>
      <c r="J90" s="42">
        <v>446409.02148767316</v>
      </c>
      <c r="K90" s="170"/>
      <c r="L90" s="42">
        <v>187519.3537502457</v>
      </c>
      <c r="M90" s="42">
        <v>94194.819547790117</v>
      </c>
      <c r="N90" s="170"/>
      <c r="O90" s="42">
        <v>1997.0114901597331</v>
      </c>
      <c r="P90" s="42">
        <v>3356.7305397236546</v>
      </c>
      <c r="Q90" s="42">
        <v>41245.839086381195</v>
      </c>
      <c r="R90" s="42">
        <v>15977.541269151247</v>
      </c>
      <c r="S90" s="42">
        <v>77507.343956620985</v>
      </c>
      <c r="T90" s="42">
        <v>92791.433827529298</v>
      </c>
      <c r="U90" s="42">
        <v>253653.33913392387</v>
      </c>
      <c r="V90" s="42">
        <v>77491.691432831547</v>
      </c>
      <c r="W90" s="42">
        <v>150580.64632596119</v>
      </c>
      <c r="X90" s="170"/>
      <c r="Y90" s="42">
        <v>95036.015855355334</v>
      </c>
      <c r="Z90" s="170"/>
      <c r="AA90" s="42">
        <v>17354.937282344163</v>
      </c>
      <c r="AB90" s="170"/>
      <c r="AC90" s="42">
        <v>73802.309645084417</v>
      </c>
      <c r="AD90" s="170"/>
      <c r="AE90" s="42">
        <v>149403.63084982435</v>
      </c>
      <c r="AF90" s="170"/>
      <c r="AG90" s="42">
        <v>491515.11963631184</v>
      </c>
      <c r="AH90" s="170"/>
      <c r="AI90" s="42">
        <v>336841.20470366027</v>
      </c>
      <c r="AJ90" s="42">
        <v>189638.18666220451</v>
      </c>
      <c r="AK90" s="42">
        <v>29239.241951485787</v>
      </c>
      <c r="AL90" s="42">
        <v>29848.319435450092</v>
      </c>
      <c r="AM90" s="170"/>
      <c r="AN90" s="42">
        <v>8848.8315762235234</v>
      </c>
      <c r="AO90" s="170"/>
      <c r="AP90" s="42">
        <v>75861.925015380024</v>
      </c>
      <c r="AQ90" s="170"/>
      <c r="AR90" s="42">
        <v>121937.88886309598</v>
      </c>
      <c r="AS90" s="170"/>
      <c r="AT90" s="42">
        <v>0</v>
      </c>
      <c r="AU90" s="170"/>
      <c r="AV90" s="42">
        <v>21475.832709600898</v>
      </c>
      <c r="AW90" s="170"/>
      <c r="AX90" s="42">
        <v>3882.04145511447</v>
      </c>
      <c r="AY90" s="170"/>
      <c r="AZ90" s="42">
        <v>31243.987704647716</v>
      </c>
      <c r="BA90" s="44">
        <f>SUM(E90:AZ90)</f>
        <v>3145457.5572747584</v>
      </c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</row>
    <row r="91" spans="1:64" hidden="1">
      <c r="A91" s="531" t="s">
        <v>84</v>
      </c>
      <c r="B91" s="532"/>
      <c r="C91" s="156"/>
      <c r="D91" s="165"/>
      <c r="E91" s="42">
        <v>181.22956190980642</v>
      </c>
      <c r="F91" s="42">
        <v>2424.7538865457582</v>
      </c>
      <c r="G91" s="42">
        <v>18873.030965730868</v>
      </c>
      <c r="H91" s="42">
        <v>347.51928677869483</v>
      </c>
      <c r="I91" s="170"/>
      <c r="J91" s="42">
        <v>497917.75473625102</v>
      </c>
      <c r="K91" s="170"/>
      <c r="L91" s="42">
        <v>19244.542119385271</v>
      </c>
      <c r="M91" s="42">
        <v>72850.541830225397</v>
      </c>
      <c r="N91" s="170"/>
      <c r="O91" s="42">
        <v>426.46399458212824</v>
      </c>
      <c r="P91" s="42">
        <v>4549.4975182336975</v>
      </c>
      <c r="Q91" s="42">
        <v>15431.306612449682</v>
      </c>
      <c r="R91" s="42">
        <v>1639.7265656531986</v>
      </c>
      <c r="S91" s="42">
        <v>39004.846287059379</v>
      </c>
      <c r="T91" s="42">
        <v>55779.931652504063</v>
      </c>
      <c r="U91" s="42">
        <v>263556.02820525545</v>
      </c>
      <c r="V91" s="42">
        <v>12169.26995599263</v>
      </c>
      <c r="W91" s="42">
        <v>3391.3735919706919</v>
      </c>
      <c r="X91" s="170"/>
      <c r="Y91" s="42">
        <v>22562.651136621684</v>
      </c>
      <c r="Z91" s="170"/>
      <c r="AA91" s="42">
        <v>81.703888982658128</v>
      </c>
      <c r="AB91" s="170"/>
      <c r="AC91" s="42">
        <v>340371.27278276742</v>
      </c>
      <c r="AD91" s="170"/>
      <c r="AE91" s="42">
        <v>4185.8267932995832</v>
      </c>
      <c r="AF91" s="170"/>
      <c r="AG91" s="42">
        <v>41932.729526457057</v>
      </c>
      <c r="AH91" s="170"/>
      <c r="AI91" s="42">
        <v>74397.74981267142</v>
      </c>
      <c r="AJ91" s="42">
        <v>51469.280490192075</v>
      </c>
      <c r="AK91" s="42">
        <v>82278.503651050676</v>
      </c>
      <c r="AL91" s="42">
        <v>2403.591868369544</v>
      </c>
      <c r="AM91" s="170"/>
      <c r="AN91" s="42">
        <v>1736.4379101942031</v>
      </c>
      <c r="AO91" s="170"/>
      <c r="AP91" s="42">
        <v>19931.400880694542</v>
      </c>
      <c r="AQ91" s="170"/>
      <c r="AR91" s="42">
        <v>38500.646567258882</v>
      </c>
      <c r="AS91" s="170"/>
      <c r="AT91" s="42">
        <v>1006967.3529058355</v>
      </c>
      <c r="AU91" s="170"/>
      <c r="AV91" s="42">
        <v>2383.7810926392876</v>
      </c>
      <c r="AW91" s="170"/>
      <c r="AX91" s="42">
        <v>532.2153607818226</v>
      </c>
      <c r="AY91" s="170"/>
      <c r="AZ91" s="42">
        <v>8244.941199837589</v>
      </c>
      <c r="BA91" s="44">
        <f>SUM(E91:AZ91)</f>
        <v>2705767.902638182</v>
      </c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</row>
    <row r="92" spans="1:64" hidden="1">
      <c r="A92" s="533" t="s">
        <v>85</v>
      </c>
      <c r="B92" s="534"/>
      <c r="C92" s="155"/>
      <c r="D92" s="164"/>
      <c r="E92" s="44">
        <f t="shared" ref="E92:AZ92" si="15">SUM(E88:E91)</f>
        <v>182722.9810063905</v>
      </c>
      <c r="F92" s="44">
        <f t="shared" si="15"/>
        <v>189125.75592716347</v>
      </c>
      <c r="G92" s="44">
        <f t="shared" si="15"/>
        <v>539161.97682120907</v>
      </c>
      <c r="H92" s="44">
        <f t="shared" si="15"/>
        <v>40866.508533849046</v>
      </c>
      <c r="I92" s="171"/>
      <c r="J92" s="44">
        <f t="shared" si="15"/>
        <v>2482342.4703859095</v>
      </c>
      <c r="K92" s="171"/>
      <c r="L92" s="44">
        <f t="shared" si="15"/>
        <v>5109657.7976370025</v>
      </c>
      <c r="M92" s="44">
        <f t="shared" si="15"/>
        <v>827316.53735969844</v>
      </c>
      <c r="N92" s="171"/>
      <c r="O92" s="44">
        <f t="shared" si="15"/>
        <v>96130.339203619806</v>
      </c>
      <c r="P92" s="44">
        <f t="shared" si="15"/>
        <v>519132.88994388503</v>
      </c>
      <c r="Q92" s="44">
        <f t="shared" si="15"/>
        <v>2906298.8340673121</v>
      </c>
      <c r="R92" s="44">
        <f t="shared" si="15"/>
        <v>435367.15917718288</v>
      </c>
      <c r="S92" s="44">
        <f t="shared" si="15"/>
        <v>2346233.2078899429</v>
      </c>
      <c r="T92" s="44">
        <f t="shared" si="15"/>
        <v>2814623.4338133452</v>
      </c>
      <c r="U92" s="44">
        <f t="shared" si="15"/>
        <v>5508727.1874808697</v>
      </c>
      <c r="V92" s="44">
        <f t="shared" si="15"/>
        <v>17749916.15667979</v>
      </c>
      <c r="W92" s="44">
        <f t="shared" si="15"/>
        <v>1112304.5282337801</v>
      </c>
      <c r="X92" s="171"/>
      <c r="Y92" s="44">
        <f t="shared" si="15"/>
        <v>361360.73862596886</v>
      </c>
      <c r="Z92" s="171"/>
      <c r="AA92" s="44">
        <f t="shared" si="15"/>
        <v>42366.800530319342</v>
      </c>
      <c r="AB92" s="171"/>
      <c r="AC92" s="44">
        <f t="shared" si="15"/>
        <v>5275841.9621740412</v>
      </c>
      <c r="AD92" s="171"/>
      <c r="AE92" s="44">
        <f t="shared" si="15"/>
        <v>11745662.464572215</v>
      </c>
      <c r="AF92" s="171"/>
      <c r="AG92" s="44">
        <f t="shared" si="15"/>
        <v>2434405.8415122936</v>
      </c>
      <c r="AH92" s="171"/>
      <c r="AI92" s="44">
        <f t="shared" si="15"/>
        <v>1505484.3665494167</v>
      </c>
      <c r="AJ92" s="44">
        <f t="shared" si="15"/>
        <v>720940.99611941772</v>
      </c>
      <c r="AK92" s="44">
        <f t="shared" si="15"/>
        <v>474217.16072039347</v>
      </c>
      <c r="AL92" s="44">
        <f t="shared" si="15"/>
        <v>209709.64384340734</v>
      </c>
      <c r="AM92" s="171"/>
      <c r="AN92" s="44">
        <f t="shared" si="15"/>
        <v>332782.31853383232</v>
      </c>
      <c r="AO92" s="171"/>
      <c r="AP92" s="44">
        <f t="shared" si="15"/>
        <v>2615661.3844548888</v>
      </c>
      <c r="AQ92" s="171"/>
      <c r="AR92" s="44">
        <f t="shared" si="15"/>
        <v>1102115.7598056169</v>
      </c>
      <c r="AS92" s="171"/>
      <c r="AT92" s="44">
        <f t="shared" si="15"/>
        <v>1006967.3529058355</v>
      </c>
      <c r="AU92" s="171"/>
      <c r="AV92" s="44">
        <f t="shared" si="15"/>
        <v>183420.32687814106</v>
      </c>
      <c r="AW92" s="171"/>
      <c r="AX92" s="44">
        <f t="shared" si="15"/>
        <v>225937.94336625494</v>
      </c>
      <c r="AY92" s="171"/>
      <c r="AZ92" s="44">
        <f t="shared" si="15"/>
        <v>517711.48764433683</v>
      </c>
      <c r="BA92" s="44">
        <f>SUM(E92:AZ92)</f>
        <v>71614514.312397331</v>
      </c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</row>
    <row r="93" spans="1:64" hidden="1">
      <c r="A93" s="533" t="s">
        <v>86</v>
      </c>
      <c r="B93" s="534"/>
      <c r="C93" s="155"/>
      <c r="D93" s="164"/>
      <c r="E93" s="44">
        <f t="shared" ref="E93:BA93" si="16">+E92+E86</f>
        <v>246233.29719781189</v>
      </c>
      <c r="F93" s="44">
        <f t="shared" si="16"/>
        <v>202714.28805196122</v>
      </c>
      <c r="G93" s="44">
        <f t="shared" si="16"/>
        <v>1856342.6466858026</v>
      </c>
      <c r="H93" s="44">
        <f t="shared" si="16"/>
        <v>48125.526093239198</v>
      </c>
      <c r="I93" s="171"/>
      <c r="J93" s="44">
        <f t="shared" si="16"/>
        <v>2595573.7665214073</v>
      </c>
      <c r="K93" s="171"/>
      <c r="L93" s="44">
        <f t="shared" si="16"/>
        <v>7054286.7956011789</v>
      </c>
      <c r="M93" s="44">
        <f t="shared" si="16"/>
        <v>1148482.4300111402</v>
      </c>
      <c r="N93" s="171"/>
      <c r="O93" s="44">
        <f t="shared" si="16"/>
        <v>204737.70862864645</v>
      </c>
      <c r="P93" s="44">
        <f t="shared" si="16"/>
        <v>1663205.1417526407</v>
      </c>
      <c r="Q93" s="44">
        <f t="shared" si="16"/>
        <v>7918376.8964827703</v>
      </c>
      <c r="R93" s="44">
        <f t="shared" si="16"/>
        <v>813873.67860926385</v>
      </c>
      <c r="S93" s="44">
        <f t="shared" si="16"/>
        <v>5754357.3074863823</v>
      </c>
      <c r="T93" s="44">
        <f t="shared" si="16"/>
        <v>5863242.8627916705</v>
      </c>
      <c r="U93" s="44">
        <f t="shared" si="16"/>
        <v>9120579.0058566127</v>
      </c>
      <c r="V93" s="44">
        <f t="shared" si="16"/>
        <v>30256960.663205363</v>
      </c>
      <c r="W93" s="44">
        <f t="shared" si="16"/>
        <v>2186302.9728146251</v>
      </c>
      <c r="X93" s="171"/>
      <c r="Y93" s="44">
        <f t="shared" si="16"/>
        <v>676359.81382208853</v>
      </c>
      <c r="Z93" s="171"/>
      <c r="AA93" s="44">
        <f t="shared" si="16"/>
        <v>56409.649561796672</v>
      </c>
      <c r="AB93" s="171"/>
      <c r="AC93" s="44">
        <f t="shared" si="16"/>
        <v>11775825.825147409</v>
      </c>
      <c r="AD93" s="171"/>
      <c r="AE93" s="44">
        <f t="shared" si="16"/>
        <v>12823982.433734361</v>
      </c>
      <c r="AF93" s="171"/>
      <c r="AG93" s="44">
        <f t="shared" si="16"/>
        <v>5221031.8401655601</v>
      </c>
      <c r="AH93" s="171"/>
      <c r="AI93" s="44">
        <f t="shared" si="16"/>
        <v>1997585.5889484189</v>
      </c>
      <c r="AJ93" s="44">
        <f t="shared" si="16"/>
        <v>1334230.572416143</v>
      </c>
      <c r="AK93" s="44">
        <f t="shared" si="16"/>
        <v>1578236.447777957</v>
      </c>
      <c r="AL93" s="44">
        <f t="shared" si="16"/>
        <v>806559.38919364684</v>
      </c>
      <c r="AM93" s="171"/>
      <c r="AN93" s="44">
        <f t="shared" si="16"/>
        <v>409182.05772257963</v>
      </c>
      <c r="AO93" s="171"/>
      <c r="AP93" s="44">
        <f t="shared" si="16"/>
        <v>6531006.5170660093</v>
      </c>
      <c r="AQ93" s="171"/>
      <c r="AR93" s="44">
        <f t="shared" si="16"/>
        <v>1395505.0560560622</v>
      </c>
      <c r="AS93" s="171"/>
      <c r="AT93" s="44">
        <f t="shared" si="16"/>
        <v>3646802.7639983147</v>
      </c>
      <c r="AU93" s="171"/>
      <c r="AV93" s="44">
        <f t="shared" si="16"/>
        <v>241584.62225483032</v>
      </c>
      <c r="AW93" s="171"/>
      <c r="AX93" s="44">
        <f t="shared" si="16"/>
        <v>771679.86582078482</v>
      </c>
      <c r="AY93" s="171"/>
      <c r="AZ93" s="44">
        <f t="shared" si="16"/>
        <v>734500.48799271579</v>
      </c>
      <c r="BA93" s="44">
        <f t="shared" si="16"/>
        <v>126933877.91946921</v>
      </c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</row>
    <row r="94" spans="1:64" hidden="1"/>
    <row r="95" spans="1:64" hidden="1">
      <c r="E95" s="36">
        <v>182722.98100639053</v>
      </c>
      <c r="F95" s="36">
        <v>189125.75592716347</v>
      </c>
      <c r="G95" s="36">
        <v>539161.97682120907</v>
      </c>
      <c r="H95" s="36">
        <v>40866.508533849046</v>
      </c>
      <c r="J95" s="36">
        <v>2482342.4703859091</v>
      </c>
      <c r="L95" s="36">
        <v>5109657.7976370025</v>
      </c>
      <c r="M95" s="36">
        <v>827316.53735969844</v>
      </c>
      <c r="O95" s="36">
        <v>96130.33920361982</v>
      </c>
      <c r="P95" s="36">
        <v>519132.88994388503</v>
      </c>
      <c r="Q95" s="36">
        <v>2906298.8340673121</v>
      </c>
      <c r="R95" s="36">
        <v>435367.15917718282</v>
      </c>
      <c r="S95" s="36">
        <v>2346233.2078899425</v>
      </c>
      <c r="T95" s="36">
        <v>2814623.4338133452</v>
      </c>
      <c r="U95" s="36">
        <v>5508727.1874808697</v>
      </c>
      <c r="V95" s="36">
        <v>17749916.15667979</v>
      </c>
      <c r="W95" s="36">
        <v>1112304.5282337801</v>
      </c>
      <c r="Y95" s="36">
        <v>361360.73862596892</v>
      </c>
      <c r="AA95" s="36">
        <v>42366.800530319342</v>
      </c>
      <c r="AC95" s="36">
        <v>5275841.9621740412</v>
      </c>
      <c r="AE95" s="36">
        <v>11745662.464572215</v>
      </c>
      <c r="AG95" s="36">
        <v>2434405.8415122936</v>
      </c>
      <c r="AI95" s="36">
        <v>1505484.3665494167</v>
      </c>
      <c r="AJ95" s="36">
        <v>720940.99611941772</v>
      </c>
      <c r="AK95" s="36">
        <v>474217.16072039353</v>
      </c>
      <c r="AL95" s="36">
        <v>209709.64384340734</v>
      </c>
      <c r="AN95" s="36">
        <v>332782.31853383227</v>
      </c>
      <c r="AP95" s="36">
        <v>2615661.3844548892</v>
      </c>
      <c r="AR95" s="36">
        <v>1102115.7598056167</v>
      </c>
      <c r="AT95" s="36">
        <v>1006967.3529058355</v>
      </c>
      <c r="AV95" s="36">
        <v>183420.32687814109</v>
      </c>
      <c r="AX95" s="36">
        <v>225937.94336625497</v>
      </c>
      <c r="AZ95" s="36">
        <v>517711.48764433688</v>
      </c>
      <c r="BB95" s="36">
        <v>54199784.628953561</v>
      </c>
      <c r="BC95" s="36">
        <v>5542296.7722791079</v>
      </c>
      <c r="BD95" s="36">
        <v>50091016.917997539</v>
      </c>
      <c r="BE95" s="36">
        <v>-46095807.7614135</v>
      </c>
      <c r="BF95" s="36">
        <v>81410818.365602911</v>
      </c>
      <c r="BI95" s="36">
        <v>73533594.611022249</v>
      </c>
      <c r="BJ95" s="36">
        <v>12823982.433734361</v>
      </c>
    </row>
    <row r="96" spans="1:64" hidden="1"/>
    <row r="97" spans="1:64" hidden="1">
      <c r="E97" s="36">
        <f>+E36-E86</f>
        <v>0</v>
      </c>
      <c r="F97" s="36">
        <f t="shared" ref="F97:AZ97" si="17">+F36-F86</f>
        <v>0</v>
      </c>
      <c r="G97" s="36">
        <f t="shared" si="17"/>
        <v>0</v>
      </c>
      <c r="H97" s="36">
        <f t="shared" si="17"/>
        <v>0</v>
      </c>
      <c r="J97" s="36">
        <f t="shared" si="17"/>
        <v>0</v>
      </c>
      <c r="L97" s="36">
        <f t="shared" si="17"/>
        <v>0</v>
      </c>
      <c r="M97" s="36">
        <f t="shared" si="17"/>
        <v>0</v>
      </c>
      <c r="O97" s="36">
        <f t="shared" si="17"/>
        <v>0</v>
      </c>
      <c r="P97" s="36">
        <f t="shared" si="17"/>
        <v>0</v>
      </c>
      <c r="Q97" s="36">
        <f t="shared" si="17"/>
        <v>0</v>
      </c>
      <c r="R97" s="36">
        <f t="shared" si="17"/>
        <v>0</v>
      </c>
      <c r="S97" s="36">
        <f t="shared" si="17"/>
        <v>0</v>
      </c>
      <c r="T97" s="36">
        <f t="shared" si="17"/>
        <v>0</v>
      </c>
      <c r="U97" s="36">
        <f t="shared" si="17"/>
        <v>0</v>
      </c>
      <c r="V97" s="36">
        <f t="shared" si="17"/>
        <v>0</v>
      </c>
      <c r="W97" s="36">
        <f t="shared" si="17"/>
        <v>0</v>
      </c>
      <c r="Y97" s="36">
        <f t="shared" si="17"/>
        <v>0</v>
      </c>
      <c r="AA97" s="36">
        <f t="shared" si="17"/>
        <v>0</v>
      </c>
      <c r="AC97" s="36">
        <f t="shared" si="17"/>
        <v>0</v>
      </c>
      <c r="AE97" s="36">
        <f t="shared" si="17"/>
        <v>0</v>
      </c>
      <c r="AG97" s="36">
        <f t="shared" si="17"/>
        <v>0</v>
      </c>
      <c r="AI97" s="36">
        <f t="shared" si="17"/>
        <v>0</v>
      </c>
      <c r="AJ97" s="36">
        <f t="shared" si="17"/>
        <v>0</v>
      </c>
      <c r="AK97" s="36">
        <f t="shared" si="17"/>
        <v>0</v>
      </c>
      <c r="AL97" s="36">
        <f t="shared" si="17"/>
        <v>0</v>
      </c>
      <c r="AN97" s="36">
        <f t="shared" si="17"/>
        <v>0</v>
      </c>
      <c r="AP97" s="36">
        <f t="shared" si="17"/>
        <v>0</v>
      </c>
      <c r="AR97" s="36">
        <f t="shared" si="17"/>
        <v>0</v>
      </c>
      <c r="AT97" s="36">
        <f t="shared" si="17"/>
        <v>0</v>
      </c>
      <c r="AV97" s="36">
        <f t="shared" si="17"/>
        <v>0</v>
      </c>
      <c r="AX97" s="36">
        <f t="shared" si="17"/>
        <v>0</v>
      </c>
      <c r="AZ97" s="36">
        <f t="shared" si="17"/>
        <v>0</v>
      </c>
    </row>
    <row r="98" spans="1:64" hidden="1"/>
    <row r="99" spans="1:64" hidden="1"/>
    <row r="101" spans="1:64" ht="38.25">
      <c r="B101" s="137" t="s">
        <v>88</v>
      </c>
      <c r="BB101" s="37" t="s">
        <v>45</v>
      </c>
      <c r="BC101" s="37" t="s">
        <v>46</v>
      </c>
      <c r="BD101" s="37" t="s">
        <v>47</v>
      </c>
      <c r="BE101" s="37" t="s">
        <v>48</v>
      </c>
      <c r="BF101" s="37" t="s">
        <v>49</v>
      </c>
      <c r="BG101" s="37"/>
      <c r="BH101" s="37"/>
      <c r="BI101" s="37" t="s">
        <v>50</v>
      </c>
      <c r="BJ101" s="37" t="s">
        <v>51</v>
      </c>
    </row>
    <row r="103" spans="1:64" s="136" customFormat="1">
      <c r="A103" s="535" t="s">
        <v>52</v>
      </c>
      <c r="B103" s="536"/>
      <c r="C103" s="392" t="s">
        <v>200</v>
      </c>
      <c r="D103" s="147">
        <v>1</v>
      </c>
      <c r="E103" s="133">
        <v>1</v>
      </c>
      <c r="F103" s="133">
        <v>2</v>
      </c>
      <c r="G103" s="133">
        <v>3</v>
      </c>
      <c r="H103" s="133">
        <v>4</v>
      </c>
      <c r="I103" s="148">
        <v>2</v>
      </c>
      <c r="J103" s="133">
        <v>5</v>
      </c>
      <c r="K103" s="148">
        <v>3</v>
      </c>
      <c r="L103" s="133">
        <v>6</v>
      </c>
      <c r="M103" s="133">
        <v>7</v>
      </c>
      <c r="N103" s="148">
        <v>4</v>
      </c>
      <c r="O103" s="133">
        <v>8</v>
      </c>
      <c r="P103" s="133">
        <v>9</v>
      </c>
      <c r="Q103" s="133">
        <v>10</v>
      </c>
      <c r="R103" s="133">
        <v>11</v>
      </c>
      <c r="S103" s="133">
        <v>12</v>
      </c>
      <c r="T103" s="133">
        <v>13</v>
      </c>
      <c r="U103" s="133">
        <v>14</v>
      </c>
      <c r="V103" s="133">
        <v>15</v>
      </c>
      <c r="W103" s="133">
        <v>16</v>
      </c>
      <c r="X103" s="148">
        <v>4</v>
      </c>
      <c r="Y103" s="133">
        <v>5</v>
      </c>
      <c r="Z103" s="148">
        <v>6</v>
      </c>
      <c r="AA103" s="133">
        <v>18</v>
      </c>
      <c r="AB103" s="148">
        <v>7</v>
      </c>
      <c r="AC103" s="133">
        <v>19</v>
      </c>
      <c r="AD103" s="148">
        <v>8</v>
      </c>
      <c r="AE103" s="133">
        <v>20</v>
      </c>
      <c r="AF103" s="148">
        <v>10</v>
      </c>
      <c r="AG103" s="133">
        <v>21</v>
      </c>
      <c r="AH103" s="148">
        <v>9</v>
      </c>
      <c r="AI103" s="133">
        <v>22</v>
      </c>
      <c r="AJ103" s="133">
        <v>23</v>
      </c>
      <c r="AK103" s="133">
        <v>24</v>
      </c>
      <c r="AL103" s="133">
        <v>25</v>
      </c>
      <c r="AM103" s="148">
        <v>11</v>
      </c>
      <c r="AN103" s="133">
        <v>26</v>
      </c>
      <c r="AO103" s="148">
        <v>12</v>
      </c>
      <c r="AP103" s="133">
        <v>27</v>
      </c>
      <c r="AQ103" s="148" t="s">
        <v>286</v>
      </c>
      <c r="AR103" s="133">
        <v>28</v>
      </c>
      <c r="AS103" s="148">
        <v>15</v>
      </c>
      <c r="AT103" s="133">
        <v>29</v>
      </c>
      <c r="AU103" s="148">
        <v>17</v>
      </c>
      <c r="AV103" s="133">
        <v>30</v>
      </c>
      <c r="AW103" s="148">
        <v>16</v>
      </c>
      <c r="AX103" s="133">
        <v>31</v>
      </c>
      <c r="AY103" s="148">
        <v>18</v>
      </c>
      <c r="AZ103" s="133">
        <v>32</v>
      </c>
      <c r="BA103" s="134"/>
      <c r="BB103" s="135">
        <v>301</v>
      </c>
      <c r="BC103" s="135">
        <v>302</v>
      </c>
      <c r="BD103" s="135">
        <v>303</v>
      </c>
      <c r="BE103" s="135">
        <v>304</v>
      </c>
      <c r="BF103" s="135">
        <v>305</v>
      </c>
      <c r="BG103" s="134"/>
      <c r="BH103" s="134"/>
      <c r="BI103" s="135">
        <v>409</v>
      </c>
      <c r="BJ103" s="135">
        <v>509</v>
      </c>
      <c r="BK103" s="134"/>
      <c r="BL103" s="134"/>
    </row>
    <row r="104" spans="1:64" s="152" customFormat="1">
      <c r="A104" s="146"/>
      <c r="B104" s="147"/>
      <c r="C104" s="147">
        <v>1</v>
      </c>
      <c r="D104" s="147">
        <f>SUM(E105:H108)</f>
        <v>29474.244764593634</v>
      </c>
      <c r="E104" s="148"/>
      <c r="F104" s="148"/>
      <c r="G104" s="148"/>
      <c r="H104" s="148"/>
      <c r="I104" s="148">
        <f>SUM(J105:J108)</f>
        <v>3027.4978214123494</v>
      </c>
      <c r="J104" s="148"/>
      <c r="K104" s="148">
        <f>SUM(L105:M110)</f>
        <v>0</v>
      </c>
      <c r="L104" s="148"/>
      <c r="M104" s="148"/>
      <c r="N104" s="148">
        <f>SUM(O105:W108)</f>
        <v>281440.10403337295</v>
      </c>
      <c r="O104" s="148"/>
      <c r="P104" s="148"/>
      <c r="Q104" s="148"/>
      <c r="R104" s="148"/>
      <c r="S104" s="148"/>
      <c r="T104" s="148"/>
      <c r="U104" s="148"/>
      <c r="V104" s="148"/>
      <c r="W104" s="148"/>
      <c r="X104" s="148">
        <f>SUM(Y105:Y110)</f>
        <v>0</v>
      </c>
      <c r="Y104" s="148"/>
      <c r="Z104" s="178">
        <f>SUM(AA105:AA110)</f>
        <v>0</v>
      </c>
      <c r="AA104" s="148"/>
      <c r="AB104" s="178">
        <f>SUM(AC104:AC110)</f>
        <v>0</v>
      </c>
      <c r="AC104" s="148"/>
      <c r="AD104" s="178">
        <f>SUM(AE105:AE110)</f>
        <v>0</v>
      </c>
      <c r="AE104" s="148"/>
      <c r="AF104" s="178">
        <f>SUM(AG105:AG108)</f>
        <v>368139.71833635354</v>
      </c>
      <c r="AG104" s="148"/>
      <c r="AH104" s="178">
        <f>SUM(AI105:AL110)</f>
        <v>0</v>
      </c>
      <c r="AI104" s="148"/>
      <c r="AJ104" s="148"/>
      <c r="AK104" s="148"/>
      <c r="AL104" s="148"/>
      <c r="AM104" s="178">
        <f>SUM(AN105:AN110)</f>
        <v>0</v>
      </c>
      <c r="AN104" s="148"/>
      <c r="AO104" s="178">
        <f>SUM(AP105:AP110)</f>
        <v>0</v>
      </c>
      <c r="AP104" s="148"/>
      <c r="AQ104" s="178">
        <f>SUM(AR105:AR110)</f>
        <v>0</v>
      </c>
      <c r="AR104" s="148"/>
      <c r="AS104" s="178">
        <f>SUM(AT105:AT110)</f>
        <v>3694.0660225611005</v>
      </c>
      <c r="AT104" s="148"/>
      <c r="AU104" s="178">
        <f>SUM(AV105:AV110)</f>
        <v>0</v>
      </c>
      <c r="AV104" s="148"/>
      <c r="AW104" s="178">
        <f>SUM(AX105:AX110)</f>
        <v>0</v>
      </c>
      <c r="AX104" s="148"/>
      <c r="AY104" s="178">
        <f>SUM(AZ105:AZ110)</f>
        <v>0</v>
      </c>
      <c r="AZ104" s="148"/>
      <c r="BA104" s="149">
        <f>SUM(BA105:BA108)</f>
        <v>685775.6309782936</v>
      </c>
      <c r="BB104" s="149">
        <f>SUM(BB105:BB108)</f>
        <v>2453614.4509926969</v>
      </c>
      <c r="BC104" s="149">
        <f t="shared" ref="BC104:BJ104" si="18">SUM(BC105:BC108)</f>
        <v>0</v>
      </c>
      <c r="BD104" s="149">
        <f t="shared" si="18"/>
        <v>0</v>
      </c>
      <c r="BE104" s="149">
        <f t="shared" si="18"/>
        <v>142325.05796065676</v>
      </c>
      <c r="BF104" s="149">
        <f>SUM(BF105:BF108)</f>
        <v>1008403.3814409233</v>
      </c>
      <c r="BG104" s="149">
        <f t="shared" si="18"/>
        <v>3604342.8903942769</v>
      </c>
      <c r="BH104" s="149">
        <f t="shared" si="18"/>
        <v>4290118.5213725707</v>
      </c>
      <c r="BI104" s="149">
        <f>SUM(BI105:BI108)</f>
        <v>0</v>
      </c>
      <c r="BJ104" s="149">
        <f t="shared" si="18"/>
        <v>0</v>
      </c>
      <c r="BK104" s="151">
        <f>SUM(BK105:BK108)</f>
        <v>2353415.7580288146</v>
      </c>
      <c r="BL104" s="151">
        <f>SUM(BL105:BL108)</f>
        <v>2353415.7580288146</v>
      </c>
    </row>
    <row r="105" spans="1:64">
      <c r="A105" s="139">
        <v>1</v>
      </c>
      <c r="B105" s="46" t="s">
        <v>0</v>
      </c>
      <c r="C105" s="154">
        <v>1</v>
      </c>
      <c r="D105" s="163"/>
      <c r="E105" s="42">
        <v>3715.4484278366117</v>
      </c>
      <c r="F105" s="42">
        <v>0</v>
      </c>
      <c r="G105" s="42">
        <v>6912.5638854115514</v>
      </c>
      <c r="H105" s="42">
        <v>0</v>
      </c>
      <c r="I105" s="170"/>
      <c r="J105" s="42">
        <v>936.56320611724254</v>
      </c>
      <c r="K105" s="170"/>
      <c r="L105" s="42">
        <v>0</v>
      </c>
      <c r="M105" s="42">
        <v>0</v>
      </c>
      <c r="N105" s="170"/>
      <c r="O105" s="42">
        <v>3102.1852327500592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170"/>
      <c r="Y105" s="42">
        <v>0</v>
      </c>
      <c r="Z105" s="170"/>
      <c r="AA105" s="42">
        <v>0</v>
      </c>
      <c r="AB105" s="170"/>
      <c r="AC105" s="42">
        <v>0</v>
      </c>
      <c r="AD105" s="170"/>
      <c r="AE105" s="42">
        <v>0</v>
      </c>
      <c r="AF105" s="170"/>
      <c r="AG105" s="42">
        <v>193946.74978607768</v>
      </c>
      <c r="AH105" s="170"/>
      <c r="AI105" s="42">
        <v>0</v>
      </c>
      <c r="AJ105" s="42">
        <v>0</v>
      </c>
      <c r="AK105" s="42">
        <v>0</v>
      </c>
      <c r="AL105" s="42">
        <v>0</v>
      </c>
      <c r="AM105" s="170"/>
      <c r="AN105" s="42">
        <v>0</v>
      </c>
      <c r="AO105" s="170"/>
      <c r="AP105" s="42">
        <v>0</v>
      </c>
      <c r="AQ105" s="170"/>
      <c r="AR105" s="42">
        <v>0</v>
      </c>
      <c r="AS105" s="170"/>
      <c r="AT105" s="42">
        <v>0</v>
      </c>
      <c r="AU105" s="170"/>
      <c r="AV105" s="42">
        <v>0</v>
      </c>
      <c r="AW105" s="170"/>
      <c r="AX105" s="42">
        <v>0</v>
      </c>
      <c r="AY105" s="170"/>
      <c r="AZ105" s="42">
        <v>0</v>
      </c>
      <c r="BA105" s="44">
        <f>SUM(E105:AZ105)</f>
        <v>208613.51053819314</v>
      </c>
      <c r="BB105" s="42">
        <v>1299094.7171116171</v>
      </c>
      <c r="BC105" s="42">
        <v>0</v>
      </c>
      <c r="BD105" s="42">
        <v>0</v>
      </c>
      <c r="BE105" s="42">
        <v>0</v>
      </c>
      <c r="BF105" s="42">
        <v>2440.6632075917687</v>
      </c>
      <c r="BG105" s="44">
        <f>SUM(BB105:BF105)</f>
        <v>1301535.3803192088</v>
      </c>
      <c r="BH105" s="44">
        <f>+BA105+BG105</f>
        <v>1510148.890857402</v>
      </c>
      <c r="BI105" s="42"/>
      <c r="BJ105" s="42"/>
      <c r="BK105" s="45">
        <f>+E160</f>
        <v>246233.29719781189</v>
      </c>
      <c r="BL105" s="44">
        <f>SUM(BI105:BK105)</f>
        <v>246233.29719781189</v>
      </c>
    </row>
    <row r="106" spans="1:64">
      <c r="A106" s="139">
        <v>2</v>
      </c>
      <c r="B106" s="46" t="s">
        <v>53</v>
      </c>
      <c r="C106" s="154">
        <v>2</v>
      </c>
      <c r="D106" s="163"/>
      <c r="E106" s="42">
        <v>0</v>
      </c>
      <c r="F106" s="42">
        <v>337.32206841175525</v>
      </c>
      <c r="G106" s="42">
        <v>0</v>
      </c>
      <c r="H106" s="42">
        <v>0</v>
      </c>
      <c r="I106" s="170"/>
      <c r="J106" s="42">
        <v>0</v>
      </c>
      <c r="K106" s="170"/>
      <c r="L106" s="42">
        <v>0</v>
      </c>
      <c r="M106" s="42">
        <v>0</v>
      </c>
      <c r="N106" s="170"/>
      <c r="O106" s="42">
        <v>870.06839845859156</v>
      </c>
      <c r="P106" s="42">
        <v>0</v>
      </c>
      <c r="Q106" s="42">
        <v>191521.42012350977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170"/>
      <c r="Y106" s="42">
        <v>0</v>
      </c>
      <c r="Z106" s="170"/>
      <c r="AA106" s="42">
        <v>0</v>
      </c>
      <c r="AB106" s="170"/>
      <c r="AC106" s="42">
        <v>0</v>
      </c>
      <c r="AD106" s="170"/>
      <c r="AE106" s="42">
        <v>0</v>
      </c>
      <c r="AF106" s="170"/>
      <c r="AG106" s="42">
        <v>16028.657007113852</v>
      </c>
      <c r="AH106" s="170"/>
      <c r="AI106" s="42">
        <v>0</v>
      </c>
      <c r="AJ106" s="42">
        <v>0</v>
      </c>
      <c r="AK106" s="42">
        <v>0</v>
      </c>
      <c r="AL106" s="42">
        <v>0</v>
      </c>
      <c r="AM106" s="170"/>
      <c r="AN106" s="42">
        <v>0</v>
      </c>
      <c r="AO106" s="170"/>
      <c r="AP106" s="42">
        <v>0</v>
      </c>
      <c r="AQ106" s="170"/>
      <c r="AR106" s="42">
        <v>0</v>
      </c>
      <c r="AS106" s="170"/>
      <c r="AT106" s="42">
        <v>377.48954805448795</v>
      </c>
      <c r="AU106" s="170"/>
      <c r="AV106" s="42">
        <v>0</v>
      </c>
      <c r="AW106" s="170"/>
      <c r="AX106" s="42">
        <v>0</v>
      </c>
      <c r="AY106" s="170"/>
      <c r="AZ106" s="42">
        <v>0</v>
      </c>
      <c r="BA106" s="44">
        <f>SUM(E106:AZ106)</f>
        <v>209134.95714554845</v>
      </c>
      <c r="BB106" s="42">
        <v>33704.906830174688</v>
      </c>
      <c r="BC106" s="42">
        <v>0</v>
      </c>
      <c r="BD106" s="42">
        <v>0</v>
      </c>
      <c r="BE106" s="42">
        <v>0</v>
      </c>
      <c r="BF106" s="42">
        <v>0</v>
      </c>
      <c r="BG106" s="44">
        <f t="shared" ref="BG106:BG152" si="19">SUM(BB106:BF106)</f>
        <v>33704.906830174688</v>
      </c>
      <c r="BH106" s="44">
        <f t="shared" ref="BH106:BH152" si="20">+BA106+BG106</f>
        <v>242839.86397572316</v>
      </c>
      <c r="BI106" s="42"/>
      <c r="BJ106" s="42"/>
      <c r="BK106" s="45">
        <f>+F160</f>
        <v>202714.28805196122</v>
      </c>
      <c r="BL106" s="44">
        <f t="shared" ref="BL106:BL152" si="21">SUM(BI106:BK106)</f>
        <v>202714.28805196122</v>
      </c>
    </row>
    <row r="107" spans="1:64">
      <c r="A107" s="139">
        <v>3</v>
      </c>
      <c r="B107" s="46" t="s">
        <v>54</v>
      </c>
      <c r="C107" s="154">
        <v>3</v>
      </c>
      <c r="D107" s="163"/>
      <c r="E107" s="42">
        <v>7391.5284596859619</v>
      </c>
      <c r="F107" s="42">
        <v>243.41733093871639</v>
      </c>
      <c r="G107" s="42">
        <v>3484.0097481810412</v>
      </c>
      <c r="H107" s="42">
        <v>0</v>
      </c>
      <c r="I107" s="170"/>
      <c r="J107" s="42">
        <v>141.85458447015972</v>
      </c>
      <c r="K107" s="170"/>
      <c r="L107" s="42">
        <v>0</v>
      </c>
      <c r="M107" s="42">
        <v>0</v>
      </c>
      <c r="N107" s="170"/>
      <c r="O107" s="42">
        <v>718.5424711752072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170"/>
      <c r="Y107" s="42">
        <v>0</v>
      </c>
      <c r="Z107" s="170"/>
      <c r="AA107" s="42">
        <v>0</v>
      </c>
      <c r="AB107" s="170"/>
      <c r="AC107" s="42">
        <v>0</v>
      </c>
      <c r="AD107" s="170"/>
      <c r="AE107" s="42">
        <v>0</v>
      </c>
      <c r="AF107" s="170"/>
      <c r="AG107" s="42">
        <v>158164.31154316204</v>
      </c>
      <c r="AH107" s="170"/>
      <c r="AI107" s="42">
        <v>0</v>
      </c>
      <c r="AJ107" s="42">
        <v>0</v>
      </c>
      <c r="AK107" s="42">
        <v>0</v>
      </c>
      <c r="AL107" s="42">
        <v>0</v>
      </c>
      <c r="AM107" s="170"/>
      <c r="AN107" s="42">
        <v>0</v>
      </c>
      <c r="AO107" s="170"/>
      <c r="AP107" s="42">
        <v>0</v>
      </c>
      <c r="AQ107" s="170"/>
      <c r="AR107" s="42">
        <v>0</v>
      </c>
      <c r="AS107" s="170"/>
      <c r="AT107" s="42">
        <v>3316.5764745066126</v>
      </c>
      <c r="AU107" s="170"/>
      <c r="AV107" s="42">
        <v>0</v>
      </c>
      <c r="AW107" s="170"/>
      <c r="AX107" s="42">
        <v>0</v>
      </c>
      <c r="AY107" s="170"/>
      <c r="AZ107" s="42">
        <v>0</v>
      </c>
      <c r="BA107" s="44">
        <f>SUM(E107:AZ107)</f>
        <v>173460.24061211973</v>
      </c>
      <c r="BB107" s="42">
        <v>986969.71831390483</v>
      </c>
      <c r="BC107" s="42">
        <v>0</v>
      </c>
      <c r="BD107" s="42">
        <v>0</v>
      </c>
      <c r="BE107" s="42">
        <v>141919.52280825144</v>
      </c>
      <c r="BF107" s="42">
        <v>1005239.7625784439</v>
      </c>
      <c r="BG107" s="44">
        <f t="shared" si="19"/>
        <v>2134129.0037006</v>
      </c>
      <c r="BH107" s="44">
        <f t="shared" si="20"/>
        <v>2307589.2443127199</v>
      </c>
      <c r="BI107" s="42"/>
      <c r="BJ107" s="42"/>
      <c r="BK107" s="45">
        <f>+G160</f>
        <v>1856342.6466858026</v>
      </c>
      <c r="BL107" s="44">
        <f t="shared" si="21"/>
        <v>1856342.6466858026</v>
      </c>
    </row>
    <row r="108" spans="1:64">
      <c r="A108" s="139">
        <v>4</v>
      </c>
      <c r="B108" s="46" t="s">
        <v>1</v>
      </c>
      <c r="C108" s="154">
        <v>4</v>
      </c>
      <c r="D108" s="163"/>
      <c r="E108" s="42">
        <v>640.02289033660281</v>
      </c>
      <c r="F108" s="42">
        <v>21.077191890029965</v>
      </c>
      <c r="G108" s="42">
        <v>6630.7419092520386</v>
      </c>
      <c r="H108" s="42">
        <v>98.112852649327664</v>
      </c>
      <c r="I108" s="170"/>
      <c r="J108" s="42">
        <v>1949.0800308249472</v>
      </c>
      <c r="K108" s="170"/>
      <c r="L108" s="42">
        <v>0</v>
      </c>
      <c r="M108" s="42">
        <v>0</v>
      </c>
      <c r="N108" s="170"/>
      <c r="O108" s="42">
        <v>604.32634336868296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84623.561464110666</v>
      </c>
      <c r="W108" s="42">
        <v>0</v>
      </c>
      <c r="X108" s="170"/>
      <c r="Y108" s="42">
        <v>0</v>
      </c>
      <c r="Z108" s="170"/>
      <c r="AA108" s="42">
        <v>0</v>
      </c>
      <c r="AB108" s="170"/>
      <c r="AC108" s="42">
        <v>0</v>
      </c>
      <c r="AD108" s="170"/>
      <c r="AE108" s="42">
        <v>0</v>
      </c>
      <c r="AF108" s="170"/>
      <c r="AG108" s="42">
        <v>0</v>
      </c>
      <c r="AH108" s="170"/>
      <c r="AI108" s="42">
        <v>0</v>
      </c>
      <c r="AJ108" s="42">
        <v>0</v>
      </c>
      <c r="AK108" s="42">
        <v>0</v>
      </c>
      <c r="AL108" s="42">
        <v>0</v>
      </c>
      <c r="AM108" s="170"/>
      <c r="AN108" s="42">
        <v>0</v>
      </c>
      <c r="AO108" s="170"/>
      <c r="AP108" s="42">
        <v>0</v>
      </c>
      <c r="AQ108" s="170"/>
      <c r="AR108" s="42">
        <v>0</v>
      </c>
      <c r="AS108" s="170"/>
      <c r="AT108" s="42">
        <v>0</v>
      </c>
      <c r="AU108" s="170"/>
      <c r="AV108" s="42">
        <v>0</v>
      </c>
      <c r="AW108" s="170"/>
      <c r="AX108" s="42">
        <v>0</v>
      </c>
      <c r="AY108" s="170"/>
      <c r="AZ108" s="42">
        <v>0</v>
      </c>
      <c r="BA108" s="44">
        <f>SUM(E108:AZ108)</f>
        <v>94566.922682432298</v>
      </c>
      <c r="BB108" s="42">
        <v>133845.10873700041</v>
      </c>
      <c r="BC108" s="42">
        <v>0</v>
      </c>
      <c r="BD108" s="42">
        <v>0</v>
      </c>
      <c r="BE108" s="42">
        <v>405.535152405318</v>
      </c>
      <c r="BF108" s="42">
        <v>722.95565488768625</v>
      </c>
      <c r="BG108" s="44">
        <f t="shared" si="19"/>
        <v>134973.59954429342</v>
      </c>
      <c r="BH108" s="44">
        <f t="shared" si="20"/>
        <v>229540.5222267257</v>
      </c>
      <c r="BI108" s="42"/>
      <c r="BJ108" s="42"/>
      <c r="BK108" s="45">
        <f>+H160</f>
        <v>48125.526093239198</v>
      </c>
      <c r="BL108" s="44">
        <f t="shared" si="21"/>
        <v>48125.526093239198</v>
      </c>
    </row>
    <row r="109" spans="1:64" s="152" customFormat="1">
      <c r="A109" s="170"/>
      <c r="B109" s="163"/>
      <c r="C109" s="163">
        <v>2</v>
      </c>
      <c r="D109" s="180">
        <f>SUM(E110:H110)</f>
        <v>0</v>
      </c>
      <c r="E109" s="170"/>
      <c r="F109" s="170"/>
      <c r="G109" s="170"/>
      <c r="H109" s="170"/>
      <c r="I109" s="179">
        <f>SUM(J110)</f>
        <v>7697.0121624359781</v>
      </c>
      <c r="J109" s="170"/>
      <c r="K109" s="179">
        <f>SUM(L110:M110)</f>
        <v>0</v>
      </c>
      <c r="L109" s="170"/>
      <c r="M109" s="170"/>
      <c r="N109" s="179">
        <f>SUM(O110:W110)</f>
        <v>1454.0007544520247</v>
      </c>
      <c r="O109" s="170"/>
      <c r="P109" s="170"/>
      <c r="Q109" s="170"/>
      <c r="R109" s="170"/>
      <c r="S109" s="170"/>
      <c r="T109" s="170"/>
      <c r="U109" s="170"/>
      <c r="V109" s="170"/>
      <c r="W109" s="170"/>
      <c r="X109" s="179">
        <f>SUM(Y110)</f>
        <v>0</v>
      </c>
      <c r="Y109" s="170"/>
      <c r="Z109" s="179">
        <f>SUM(AA110)</f>
        <v>0</v>
      </c>
      <c r="AA109" s="170"/>
      <c r="AB109" s="179">
        <f>SUM(AC110)</f>
        <v>0</v>
      </c>
      <c r="AC109" s="170"/>
      <c r="AD109" s="179">
        <f>SUM(AE110)</f>
        <v>0</v>
      </c>
      <c r="AE109" s="170"/>
      <c r="AF109" s="179">
        <f>SUM(AG110)</f>
        <v>70526.090831300957</v>
      </c>
      <c r="AG109" s="170"/>
      <c r="AH109" s="179">
        <f>SUM(AI110:AL110)</f>
        <v>0</v>
      </c>
      <c r="AI109" s="170"/>
      <c r="AJ109" s="170"/>
      <c r="AK109" s="170"/>
      <c r="AL109" s="170"/>
      <c r="AM109" s="179">
        <f>SUM(AN110)</f>
        <v>0</v>
      </c>
      <c r="AN109" s="170"/>
      <c r="AO109" s="179">
        <f>SUM(AP110)</f>
        <v>0</v>
      </c>
      <c r="AP109" s="170"/>
      <c r="AQ109" s="179">
        <f>SUM(AR110)</f>
        <v>0</v>
      </c>
      <c r="AR109" s="170"/>
      <c r="AS109" s="179">
        <f>SUM(AT110)</f>
        <v>0</v>
      </c>
      <c r="AT109" s="170"/>
      <c r="AU109" s="179">
        <f>SUM(AV110)</f>
        <v>0</v>
      </c>
      <c r="AV109" s="170"/>
      <c r="AW109" s="179">
        <f>SUM(AX110)</f>
        <v>0</v>
      </c>
      <c r="AX109" s="170"/>
      <c r="AY109" s="179">
        <f>SUM(AZ110)</f>
        <v>0</v>
      </c>
      <c r="AZ109" s="170"/>
      <c r="BA109" s="171">
        <f>SUM(BA110)</f>
        <v>79677.103748188965</v>
      </c>
      <c r="BB109" s="171">
        <f t="shared" ref="BB109:BL109" si="22">SUM(BB110)</f>
        <v>198352.52760189021</v>
      </c>
      <c r="BC109" s="171">
        <f t="shared" si="22"/>
        <v>0</v>
      </c>
      <c r="BD109" s="171">
        <f t="shared" si="22"/>
        <v>0</v>
      </c>
      <c r="BE109" s="171">
        <f t="shared" si="22"/>
        <v>0</v>
      </c>
      <c r="BF109" s="171">
        <f t="shared" si="22"/>
        <v>2081528.7058730163</v>
      </c>
      <c r="BG109" s="171">
        <f t="shared" si="22"/>
        <v>2279881.2334749065</v>
      </c>
      <c r="BH109" s="171">
        <f t="shared" si="22"/>
        <v>2359558.3372230954</v>
      </c>
      <c r="BI109" s="171">
        <f t="shared" si="22"/>
        <v>0</v>
      </c>
      <c r="BJ109" s="171">
        <f t="shared" si="22"/>
        <v>0</v>
      </c>
      <c r="BK109" s="171">
        <f t="shared" si="22"/>
        <v>2595573.7665214073</v>
      </c>
      <c r="BL109" s="171">
        <f t="shared" si="22"/>
        <v>2595573.7665214073</v>
      </c>
    </row>
    <row r="110" spans="1:64">
      <c r="A110" s="139">
        <v>5</v>
      </c>
      <c r="B110" s="46" t="s">
        <v>4</v>
      </c>
      <c r="C110" s="154">
        <v>5</v>
      </c>
      <c r="D110" s="163"/>
      <c r="E110" s="42">
        <v>0</v>
      </c>
      <c r="F110" s="42">
        <v>0</v>
      </c>
      <c r="G110" s="42">
        <v>0</v>
      </c>
      <c r="H110" s="42">
        <v>0</v>
      </c>
      <c r="I110" s="170"/>
      <c r="J110" s="42">
        <v>7697.0121624359781</v>
      </c>
      <c r="K110" s="170"/>
      <c r="L110" s="42">
        <v>0</v>
      </c>
      <c r="M110" s="42">
        <v>0</v>
      </c>
      <c r="N110" s="170"/>
      <c r="O110" s="42">
        <v>1454.0007544520247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170"/>
      <c r="Y110" s="42">
        <v>0</v>
      </c>
      <c r="Z110" s="170"/>
      <c r="AA110" s="42">
        <v>0</v>
      </c>
      <c r="AB110" s="170"/>
      <c r="AC110" s="42">
        <v>0</v>
      </c>
      <c r="AD110" s="170"/>
      <c r="AE110" s="42">
        <v>0</v>
      </c>
      <c r="AF110" s="170"/>
      <c r="AG110" s="42">
        <v>70526.090831300957</v>
      </c>
      <c r="AH110" s="170"/>
      <c r="AI110" s="42">
        <v>0</v>
      </c>
      <c r="AJ110" s="42">
        <v>0</v>
      </c>
      <c r="AK110" s="42">
        <v>0</v>
      </c>
      <c r="AL110" s="42">
        <v>0</v>
      </c>
      <c r="AM110" s="170"/>
      <c r="AN110" s="42">
        <v>0</v>
      </c>
      <c r="AO110" s="170"/>
      <c r="AP110" s="42">
        <v>0</v>
      </c>
      <c r="AQ110" s="170"/>
      <c r="AR110" s="42">
        <v>0</v>
      </c>
      <c r="AS110" s="170"/>
      <c r="AT110" s="42">
        <v>0</v>
      </c>
      <c r="AU110" s="170"/>
      <c r="AV110" s="42">
        <v>0</v>
      </c>
      <c r="AW110" s="170"/>
      <c r="AX110" s="42">
        <v>0</v>
      </c>
      <c r="AY110" s="170"/>
      <c r="AZ110" s="42">
        <v>0</v>
      </c>
      <c r="BA110" s="44">
        <f>SUM(E110:AZ110)</f>
        <v>79677.103748188965</v>
      </c>
      <c r="BB110" s="42">
        <v>198352.52760189021</v>
      </c>
      <c r="BC110" s="42">
        <v>0</v>
      </c>
      <c r="BD110" s="42">
        <v>0</v>
      </c>
      <c r="BE110" s="42">
        <v>0</v>
      </c>
      <c r="BF110" s="42">
        <v>2081528.7058730163</v>
      </c>
      <c r="BG110" s="44">
        <f t="shared" si="19"/>
        <v>2279881.2334749065</v>
      </c>
      <c r="BH110" s="44">
        <f t="shared" si="20"/>
        <v>2359558.3372230954</v>
      </c>
      <c r="BI110" s="42"/>
      <c r="BJ110" s="42"/>
      <c r="BK110" s="45">
        <f>+J160</f>
        <v>2595573.7665214073</v>
      </c>
      <c r="BL110" s="44">
        <f t="shared" si="21"/>
        <v>2595573.7665214073</v>
      </c>
    </row>
    <row r="111" spans="1:64" s="152" customFormat="1">
      <c r="A111" s="170"/>
      <c r="B111" s="163"/>
      <c r="C111" s="163">
        <v>3</v>
      </c>
      <c r="D111" s="163">
        <f>SUM(E112:H113)</f>
        <v>0</v>
      </c>
      <c r="E111" s="170"/>
      <c r="F111" s="170"/>
      <c r="G111" s="170"/>
      <c r="H111" s="170"/>
      <c r="I111" s="170">
        <f>SUM(J112:J113)</f>
        <v>0</v>
      </c>
      <c r="J111" s="170"/>
      <c r="K111" s="170">
        <f>SUM(L112:M113)</f>
        <v>0</v>
      </c>
      <c r="L111" s="170"/>
      <c r="M111" s="170"/>
      <c r="N111" s="170">
        <f>SUM(O112:W113)</f>
        <v>42576.112618748026</v>
      </c>
      <c r="O111" s="170"/>
      <c r="P111" s="170"/>
      <c r="Q111" s="170"/>
      <c r="R111" s="170"/>
      <c r="S111" s="170"/>
      <c r="T111" s="170"/>
      <c r="U111" s="170"/>
      <c r="V111" s="170"/>
      <c r="W111" s="170"/>
      <c r="X111" s="170">
        <f>SUM(Y112:Y113)</f>
        <v>48402.008483738107</v>
      </c>
      <c r="Y111" s="170"/>
      <c r="Z111" s="179">
        <f>SUM(AA112:AA113)</f>
        <v>0</v>
      </c>
      <c r="AA111" s="170"/>
      <c r="AB111" s="179">
        <f>SUM(AC112:AC113)</f>
        <v>207118.28354241705</v>
      </c>
      <c r="AC111" s="170"/>
      <c r="AD111" s="179">
        <f>SUM(AE112:AE113)</f>
        <v>0</v>
      </c>
      <c r="AE111" s="170"/>
      <c r="AF111" s="179">
        <f>SUM(AG112:AG113)</f>
        <v>0</v>
      </c>
      <c r="AG111" s="170"/>
      <c r="AH111" s="179">
        <f>SUM(AI112:AL113)</f>
        <v>0</v>
      </c>
      <c r="AI111" s="170"/>
      <c r="AJ111" s="170"/>
      <c r="AK111" s="170"/>
      <c r="AL111" s="170"/>
      <c r="AM111" s="179">
        <f>SUM(AN112:AN113)</f>
        <v>0</v>
      </c>
      <c r="AN111" s="170"/>
      <c r="AO111" s="179">
        <f>SUM(AP112:AP113)</f>
        <v>0</v>
      </c>
      <c r="AP111" s="170"/>
      <c r="AQ111" s="179">
        <f>SUM(AR112:AR113)</f>
        <v>0</v>
      </c>
      <c r="AR111" s="170"/>
      <c r="AS111" s="179">
        <f>SUM(AT112:AT113)</f>
        <v>0</v>
      </c>
      <c r="AT111" s="170"/>
      <c r="AU111" s="179">
        <f>SUM(AV112:AV113)</f>
        <v>0</v>
      </c>
      <c r="AV111" s="170"/>
      <c r="AW111" s="179">
        <f>SUM(AX112:AX113)</f>
        <v>0</v>
      </c>
      <c r="AX111" s="170"/>
      <c r="AY111" s="179">
        <f>SUM(AZ112:AZ113)</f>
        <v>0</v>
      </c>
      <c r="AZ111" s="170"/>
      <c r="BA111" s="171">
        <f>SUM(BA112:BA113)</f>
        <v>298096.4046449032</v>
      </c>
      <c r="BB111" s="171">
        <f t="shared" ref="BB111:BL111" si="23">SUM(BB112:BB113)</f>
        <v>22279.784569980813</v>
      </c>
      <c r="BC111" s="171">
        <f t="shared" si="23"/>
        <v>0</v>
      </c>
      <c r="BD111" s="171">
        <f t="shared" si="23"/>
        <v>0</v>
      </c>
      <c r="BE111" s="171">
        <f t="shared" si="23"/>
        <v>70266.246072621987</v>
      </c>
      <c r="BF111" s="171">
        <f t="shared" si="23"/>
        <v>7907440.1871738685</v>
      </c>
      <c r="BG111" s="171">
        <f t="shared" si="23"/>
        <v>7999986.2178164711</v>
      </c>
      <c r="BH111" s="171">
        <f t="shared" si="23"/>
        <v>8298082.6224613739</v>
      </c>
      <c r="BI111" s="171">
        <f t="shared" si="23"/>
        <v>0</v>
      </c>
      <c r="BJ111" s="171">
        <f t="shared" si="23"/>
        <v>0</v>
      </c>
      <c r="BK111" s="171">
        <f t="shared" si="23"/>
        <v>8202769.22561232</v>
      </c>
      <c r="BL111" s="171">
        <f t="shared" si="23"/>
        <v>8202769.22561232</v>
      </c>
    </row>
    <row r="112" spans="1:64">
      <c r="A112" s="139">
        <v>6</v>
      </c>
      <c r="B112" s="46" t="s">
        <v>55</v>
      </c>
      <c r="C112" s="154">
        <v>6</v>
      </c>
      <c r="D112" s="163">
        <f>SUM(L112:M113)</f>
        <v>0</v>
      </c>
      <c r="E112" s="42">
        <v>0</v>
      </c>
      <c r="F112" s="42">
        <v>0</v>
      </c>
      <c r="G112" s="42">
        <v>0</v>
      </c>
      <c r="H112" s="42">
        <v>0</v>
      </c>
      <c r="I112" s="170"/>
      <c r="J112" s="42">
        <v>0</v>
      </c>
      <c r="K112" s="170"/>
      <c r="L112" s="42">
        <v>0</v>
      </c>
      <c r="M112" s="42">
        <v>0</v>
      </c>
      <c r="N112" s="170"/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170"/>
      <c r="Y112" s="42">
        <v>48402.008483738107</v>
      </c>
      <c r="Z112" s="170"/>
      <c r="AA112" s="42">
        <v>0</v>
      </c>
      <c r="AB112" s="170"/>
      <c r="AC112" s="42">
        <v>0</v>
      </c>
      <c r="AD112" s="170"/>
      <c r="AE112" s="42">
        <v>0</v>
      </c>
      <c r="AF112" s="170"/>
      <c r="AG112" s="42">
        <v>0</v>
      </c>
      <c r="AH112" s="170"/>
      <c r="AI112" s="42">
        <v>0</v>
      </c>
      <c r="AJ112" s="42">
        <v>0</v>
      </c>
      <c r="AK112" s="42">
        <v>0</v>
      </c>
      <c r="AL112" s="42">
        <v>0</v>
      </c>
      <c r="AM112" s="170"/>
      <c r="AN112" s="42">
        <v>0</v>
      </c>
      <c r="AO112" s="170"/>
      <c r="AP112" s="42">
        <v>0</v>
      </c>
      <c r="AQ112" s="170"/>
      <c r="AR112" s="42">
        <v>0</v>
      </c>
      <c r="AS112" s="170"/>
      <c r="AT112" s="42">
        <v>0</v>
      </c>
      <c r="AU112" s="170"/>
      <c r="AV112" s="42">
        <v>0</v>
      </c>
      <c r="AW112" s="170"/>
      <c r="AX112" s="42">
        <v>0</v>
      </c>
      <c r="AY112" s="170"/>
      <c r="AZ112" s="42">
        <v>0</v>
      </c>
      <c r="BA112" s="44">
        <f>SUM(E112:AZ112)</f>
        <v>48402.008483738107</v>
      </c>
      <c r="BB112" s="42">
        <v>0</v>
      </c>
      <c r="BC112" s="42">
        <v>0</v>
      </c>
      <c r="BD112" s="42">
        <v>0</v>
      </c>
      <c r="BE112" s="42">
        <v>0</v>
      </c>
      <c r="BF112" s="42">
        <v>6979860.7713738261</v>
      </c>
      <c r="BG112" s="44">
        <f t="shared" si="19"/>
        <v>6979860.7713738261</v>
      </c>
      <c r="BH112" s="44">
        <f t="shared" si="20"/>
        <v>7028262.7798575638</v>
      </c>
      <c r="BI112" s="42"/>
      <c r="BJ112" s="42"/>
      <c r="BK112" s="45">
        <f>+L160</f>
        <v>7054286.7956011798</v>
      </c>
      <c r="BL112" s="44">
        <f t="shared" si="21"/>
        <v>7054286.7956011798</v>
      </c>
    </row>
    <row r="113" spans="1:64">
      <c r="A113" s="139">
        <v>7</v>
      </c>
      <c r="B113" s="46" t="s">
        <v>56</v>
      </c>
      <c r="C113" s="154">
        <v>7</v>
      </c>
      <c r="D113" s="163"/>
      <c r="E113" s="42">
        <v>0</v>
      </c>
      <c r="F113" s="42">
        <v>0</v>
      </c>
      <c r="G113" s="42">
        <v>0</v>
      </c>
      <c r="H113" s="42">
        <v>0</v>
      </c>
      <c r="I113" s="170"/>
      <c r="J113" s="42">
        <v>0</v>
      </c>
      <c r="K113" s="170"/>
      <c r="L113" s="42">
        <v>0</v>
      </c>
      <c r="M113" s="42">
        <v>0</v>
      </c>
      <c r="N113" s="170"/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42576.112618748026</v>
      </c>
      <c r="X113" s="170"/>
      <c r="Y113" s="42">
        <v>0</v>
      </c>
      <c r="Z113" s="170"/>
      <c r="AA113" s="42">
        <v>0</v>
      </c>
      <c r="AB113" s="170"/>
      <c r="AC113" s="42">
        <v>207118.28354241705</v>
      </c>
      <c r="AD113" s="170"/>
      <c r="AE113" s="42">
        <v>0</v>
      </c>
      <c r="AF113" s="170"/>
      <c r="AG113" s="42">
        <v>0</v>
      </c>
      <c r="AH113" s="170"/>
      <c r="AI113" s="42">
        <v>0</v>
      </c>
      <c r="AJ113" s="42">
        <v>0</v>
      </c>
      <c r="AK113" s="42">
        <v>0</v>
      </c>
      <c r="AL113" s="42">
        <v>0</v>
      </c>
      <c r="AM113" s="170"/>
      <c r="AN113" s="42">
        <v>0</v>
      </c>
      <c r="AO113" s="170"/>
      <c r="AP113" s="42">
        <v>0</v>
      </c>
      <c r="AQ113" s="170"/>
      <c r="AR113" s="42">
        <v>0</v>
      </c>
      <c r="AS113" s="170"/>
      <c r="AT113" s="42">
        <v>0</v>
      </c>
      <c r="AU113" s="170"/>
      <c r="AV113" s="42">
        <v>0</v>
      </c>
      <c r="AW113" s="170"/>
      <c r="AX113" s="42">
        <v>0</v>
      </c>
      <c r="AY113" s="170"/>
      <c r="AZ113" s="42">
        <v>0</v>
      </c>
      <c r="BA113" s="44">
        <f>SUM(E113:AZ113)</f>
        <v>249694.39616116509</v>
      </c>
      <c r="BB113" s="42">
        <v>22279.784569980813</v>
      </c>
      <c r="BC113" s="42">
        <v>0</v>
      </c>
      <c r="BD113" s="42">
        <v>0</v>
      </c>
      <c r="BE113" s="42">
        <v>70266.246072621987</v>
      </c>
      <c r="BF113" s="42">
        <v>927579.41580004245</v>
      </c>
      <c r="BG113" s="44">
        <f t="shared" si="19"/>
        <v>1020125.4464426453</v>
      </c>
      <c r="BH113" s="44">
        <f t="shared" si="20"/>
        <v>1269819.8426038104</v>
      </c>
      <c r="BI113" s="42"/>
      <c r="BJ113" s="42"/>
      <c r="BK113" s="45">
        <f>+M160</f>
        <v>1148482.4300111402</v>
      </c>
      <c r="BL113" s="44">
        <f t="shared" si="21"/>
        <v>1148482.4300111402</v>
      </c>
    </row>
    <row r="114" spans="1:64" s="152" customFormat="1">
      <c r="A114" s="170"/>
      <c r="B114" s="163"/>
      <c r="C114" s="163">
        <v>4</v>
      </c>
      <c r="D114" s="163">
        <f>SUM(E115:H123)</f>
        <v>810652.71551065322</v>
      </c>
      <c r="E114" s="170"/>
      <c r="F114" s="170"/>
      <c r="G114" s="170"/>
      <c r="H114" s="170"/>
      <c r="I114" s="170">
        <f>SUM(J115:J123)</f>
        <v>33052.527538142203</v>
      </c>
      <c r="J114" s="170"/>
      <c r="K114" s="170">
        <f>SUM(L115:M123)</f>
        <v>1024136.5842475115</v>
      </c>
      <c r="L114" s="170"/>
      <c r="M114" s="170"/>
      <c r="N114" s="170">
        <f>SUM(O115:W123)</f>
        <v>14568861.669964971</v>
      </c>
      <c r="O114" s="170"/>
      <c r="P114" s="170"/>
      <c r="Q114" s="170"/>
      <c r="R114" s="170"/>
      <c r="S114" s="170"/>
      <c r="T114" s="170"/>
      <c r="U114" s="170"/>
      <c r="V114" s="170"/>
      <c r="W114" s="170"/>
      <c r="X114" s="170">
        <f>SUM(Y115:Y123)</f>
        <v>91110.24886053722</v>
      </c>
      <c r="Y114" s="170"/>
      <c r="Z114" s="179">
        <f>SUM(AA115:AA123)</f>
        <v>6462.8768262743342</v>
      </c>
      <c r="AA114" s="170"/>
      <c r="AB114" s="179">
        <f>SUM(AC115:AC123)</f>
        <v>3401847.4740021634</v>
      </c>
      <c r="AC114" s="170"/>
      <c r="AD114" s="179">
        <f>SUM(AE115:AE123)</f>
        <v>381476.08408559044</v>
      </c>
      <c r="AE114" s="170"/>
      <c r="AF114" s="179">
        <f>SUM(AG115:AG123)</f>
        <v>488405.59874990286</v>
      </c>
      <c r="AG114" s="170"/>
      <c r="AH114" s="179">
        <f>SUM(AI115:AL123)</f>
        <v>1037863.9160411299</v>
      </c>
      <c r="AI114" s="170"/>
      <c r="AJ114" s="170"/>
      <c r="AK114" s="170"/>
      <c r="AL114" s="170"/>
      <c r="AM114" s="179">
        <f>SUM(AN115:AN123)</f>
        <v>18172.651028774406</v>
      </c>
      <c r="AN114" s="170"/>
      <c r="AO114" s="179">
        <f>SUM(AP115:AP123)</f>
        <v>104332.72339671431</v>
      </c>
      <c r="AP114" s="170"/>
      <c r="AQ114" s="179">
        <f>SUM(AR115:AR123)</f>
        <v>50349.759637623021</v>
      </c>
      <c r="AR114" s="170"/>
      <c r="AS114" s="179">
        <f>SUM(AT115:AT123)</f>
        <v>1582374.2256757063</v>
      </c>
      <c r="AT114" s="170"/>
      <c r="AU114" s="179">
        <f>SUM(AV115:AV123)</f>
        <v>27840.73435943828</v>
      </c>
      <c r="AV114" s="170"/>
      <c r="AW114" s="179">
        <f>SUM(AX115:AX123)</f>
        <v>5941.4063717738454</v>
      </c>
      <c r="AX114" s="170"/>
      <c r="AY114" s="179">
        <f>SUM(AZ115:AZ123)</f>
        <v>109845.54085016332</v>
      </c>
      <c r="AZ114" s="170"/>
      <c r="BA114" s="171">
        <f>SUM(BA115:BA123)</f>
        <v>23742726.73714707</v>
      </c>
      <c r="BB114" s="171">
        <f t="shared" ref="BB114:BL114" si="24">SUM(BB115:BB123)</f>
        <v>12568113.339898815</v>
      </c>
      <c r="BC114" s="171">
        <f t="shared" si="24"/>
        <v>630615.33142597438</v>
      </c>
      <c r="BD114" s="171">
        <f t="shared" si="24"/>
        <v>22165174.762406264</v>
      </c>
      <c r="BE114" s="171">
        <f t="shared" si="24"/>
        <v>-47752601.155428104</v>
      </c>
      <c r="BF114" s="171">
        <f t="shared" si="24"/>
        <v>53114054.284930885</v>
      </c>
      <c r="BG114" s="171">
        <f t="shared" si="24"/>
        <v>40725356.563233823</v>
      </c>
      <c r="BH114" s="171">
        <f t="shared" si="24"/>
        <v>64468083.300380901</v>
      </c>
      <c r="BI114" s="171">
        <f t="shared" si="24"/>
        <v>0</v>
      </c>
      <c r="BJ114" s="171">
        <f t="shared" si="24"/>
        <v>0</v>
      </c>
      <c r="BK114" s="171">
        <f t="shared" si="24"/>
        <v>63781636.237627976</v>
      </c>
      <c r="BL114" s="171">
        <f t="shared" si="24"/>
        <v>63781636.237627976</v>
      </c>
    </row>
    <row r="115" spans="1:64">
      <c r="A115" s="139">
        <v>8</v>
      </c>
      <c r="B115" s="46" t="s">
        <v>57</v>
      </c>
      <c r="C115" s="154">
        <v>8</v>
      </c>
      <c r="D115" s="163"/>
      <c r="E115" s="42">
        <v>0</v>
      </c>
      <c r="F115" s="42">
        <v>0</v>
      </c>
      <c r="G115" s="42">
        <v>739356.35283096437</v>
      </c>
      <c r="H115" s="42">
        <v>1.33465826678051</v>
      </c>
      <c r="I115" s="170"/>
      <c r="J115" s="42">
        <v>346.52078689653956</v>
      </c>
      <c r="K115" s="170"/>
      <c r="L115" s="42">
        <v>0</v>
      </c>
      <c r="M115" s="42">
        <v>0</v>
      </c>
      <c r="N115" s="170"/>
      <c r="O115" s="42">
        <v>26299.342237158773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170"/>
      <c r="Y115" s="42">
        <v>0</v>
      </c>
      <c r="Z115" s="170"/>
      <c r="AA115" s="42">
        <v>0</v>
      </c>
      <c r="AB115" s="170"/>
      <c r="AC115" s="42">
        <v>0</v>
      </c>
      <c r="AD115" s="170"/>
      <c r="AE115" s="42">
        <v>0</v>
      </c>
      <c r="AF115" s="170"/>
      <c r="AG115" s="42">
        <v>3617.6515408067808</v>
      </c>
      <c r="AH115" s="170"/>
      <c r="AI115" s="42">
        <v>0</v>
      </c>
      <c r="AJ115" s="42">
        <v>0</v>
      </c>
      <c r="AK115" s="42">
        <v>0</v>
      </c>
      <c r="AL115" s="42">
        <v>0</v>
      </c>
      <c r="AM115" s="170"/>
      <c r="AN115" s="42">
        <v>0</v>
      </c>
      <c r="AO115" s="170"/>
      <c r="AP115" s="42">
        <v>0</v>
      </c>
      <c r="AQ115" s="170"/>
      <c r="AR115" s="42">
        <v>0</v>
      </c>
      <c r="AS115" s="170"/>
      <c r="AT115" s="42">
        <v>440601.73660471989</v>
      </c>
      <c r="AU115" s="170"/>
      <c r="AV115" s="42">
        <v>2449.4721105220001</v>
      </c>
      <c r="AW115" s="170"/>
      <c r="AX115" s="42">
        <v>0</v>
      </c>
      <c r="AY115" s="170"/>
      <c r="AZ115" s="42">
        <v>0</v>
      </c>
      <c r="BA115" s="44">
        <f t="shared" ref="BA115:BA123" si="25">SUM(E115:AZ115)</f>
        <v>1212672.410769335</v>
      </c>
      <c r="BB115" s="42">
        <v>927704.46291721123</v>
      </c>
      <c r="BC115" s="42">
        <v>0</v>
      </c>
      <c r="BD115" s="42">
        <v>0</v>
      </c>
      <c r="BE115" s="42">
        <v>-59994.855083762945</v>
      </c>
      <c r="BF115" s="42">
        <v>12658.713747413822</v>
      </c>
      <c r="BG115" s="44">
        <f t="shared" si="19"/>
        <v>880368.32158086216</v>
      </c>
      <c r="BH115" s="44">
        <f t="shared" si="20"/>
        <v>2093040.7323501972</v>
      </c>
      <c r="BI115" s="42"/>
      <c r="BJ115" s="42"/>
      <c r="BK115" s="45">
        <f>+O160</f>
        <v>204737.70862864645</v>
      </c>
      <c r="BL115" s="44">
        <f t="shared" si="21"/>
        <v>204737.70862864645</v>
      </c>
    </row>
    <row r="116" spans="1:64">
      <c r="A116" s="139">
        <v>9</v>
      </c>
      <c r="B116" s="46" t="s">
        <v>58</v>
      </c>
      <c r="C116" s="154">
        <v>9</v>
      </c>
      <c r="D116" s="163"/>
      <c r="E116" s="42">
        <v>0</v>
      </c>
      <c r="F116" s="42">
        <v>0</v>
      </c>
      <c r="G116" s="42">
        <v>0</v>
      </c>
      <c r="H116" s="42">
        <v>0</v>
      </c>
      <c r="I116" s="170"/>
      <c r="J116" s="42">
        <v>0</v>
      </c>
      <c r="K116" s="170"/>
      <c r="L116" s="42">
        <v>0</v>
      </c>
      <c r="M116" s="42">
        <v>0</v>
      </c>
      <c r="N116" s="170"/>
      <c r="O116" s="42">
        <v>0</v>
      </c>
      <c r="P116" s="42">
        <v>251635.04830985732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203224.57900907582</v>
      </c>
      <c r="W116" s="42">
        <v>21685.12743549189</v>
      </c>
      <c r="X116" s="170"/>
      <c r="Y116" s="42">
        <v>0</v>
      </c>
      <c r="Z116" s="170"/>
      <c r="AA116" s="42">
        <v>0</v>
      </c>
      <c r="AB116" s="170"/>
      <c r="AC116" s="42">
        <v>0</v>
      </c>
      <c r="AD116" s="170"/>
      <c r="AE116" s="42">
        <v>0</v>
      </c>
      <c r="AF116" s="170"/>
      <c r="AG116" s="42">
        <v>0</v>
      </c>
      <c r="AH116" s="170"/>
      <c r="AI116" s="42">
        <v>0</v>
      </c>
      <c r="AJ116" s="42">
        <v>0</v>
      </c>
      <c r="AK116" s="42">
        <v>0</v>
      </c>
      <c r="AL116" s="42">
        <v>0</v>
      </c>
      <c r="AM116" s="170"/>
      <c r="AN116" s="42">
        <v>0</v>
      </c>
      <c r="AO116" s="170"/>
      <c r="AP116" s="42">
        <v>0</v>
      </c>
      <c r="AQ116" s="170"/>
      <c r="AR116" s="42">
        <v>0</v>
      </c>
      <c r="AS116" s="170"/>
      <c r="AT116" s="42">
        <v>44788.846727904624</v>
      </c>
      <c r="AU116" s="170"/>
      <c r="AV116" s="42">
        <v>0</v>
      </c>
      <c r="AW116" s="170"/>
      <c r="AX116" s="42">
        <v>0</v>
      </c>
      <c r="AY116" s="170"/>
      <c r="AZ116" s="42">
        <v>0</v>
      </c>
      <c r="BA116" s="44">
        <f t="shared" si="25"/>
        <v>521333.60148232966</v>
      </c>
      <c r="BB116" s="42">
        <v>1564431.3497568402</v>
      </c>
      <c r="BC116" s="42">
        <v>0</v>
      </c>
      <c r="BD116" s="42">
        <v>83101.16782141685</v>
      </c>
      <c r="BE116" s="42">
        <v>692903.00024530245</v>
      </c>
      <c r="BF116" s="42">
        <v>458215.63233327144</v>
      </c>
      <c r="BG116" s="44">
        <f t="shared" si="19"/>
        <v>2798651.1501568304</v>
      </c>
      <c r="BH116" s="44">
        <f t="shared" si="20"/>
        <v>3319984.7516391603</v>
      </c>
      <c r="BI116" s="42"/>
      <c r="BJ116" s="42"/>
      <c r="BK116" s="45">
        <f>+P160</f>
        <v>1663205.1417526407</v>
      </c>
      <c r="BL116" s="44">
        <f t="shared" si="21"/>
        <v>1663205.1417526407</v>
      </c>
    </row>
    <row r="117" spans="1:64">
      <c r="A117" s="139">
        <v>10</v>
      </c>
      <c r="B117" s="46" t="s">
        <v>59</v>
      </c>
      <c r="C117" s="154">
        <v>10</v>
      </c>
      <c r="D117" s="163"/>
      <c r="E117" s="42">
        <v>4.0792268967132044</v>
      </c>
      <c r="F117" s="42">
        <v>70.844302723046951</v>
      </c>
      <c r="G117" s="42">
        <v>136.45676368908121</v>
      </c>
      <c r="H117" s="42">
        <v>2.7670976666091547</v>
      </c>
      <c r="I117" s="170"/>
      <c r="J117" s="42">
        <v>600.011779754347</v>
      </c>
      <c r="K117" s="170"/>
      <c r="L117" s="42">
        <v>0</v>
      </c>
      <c r="M117" s="42">
        <v>0</v>
      </c>
      <c r="N117" s="170"/>
      <c r="O117" s="42">
        <v>0</v>
      </c>
      <c r="P117" s="42">
        <v>82830.035574689988</v>
      </c>
      <c r="Q117" s="42">
        <v>1520209.0305068048</v>
      </c>
      <c r="R117" s="42">
        <v>49786.4193159309</v>
      </c>
      <c r="S117" s="42">
        <v>420303.40337994002</v>
      </c>
      <c r="T117" s="42">
        <v>149126.05808266436</v>
      </c>
      <c r="U117" s="42">
        <v>102055.13175823681</v>
      </c>
      <c r="V117" s="42">
        <v>675487.54747779539</v>
      </c>
      <c r="W117" s="42">
        <v>10811.709109868329</v>
      </c>
      <c r="X117" s="170"/>
      <c r="Y117" s="42">
        <v>0</v>
      </c>
      <c r="Z117" s="170"/>
      <c r="AA117" s="42">
        <v>0</v>
      </c>
      <c r="AB117" s="170"/>
      <c r="AC117" s="42">
        <v>0</v>
      </c>
      <c r="AD117" s="170"/>
      <c r="AE117" s="42">
        <v>0</v>
      </c>
      <c r="AF117" s="170"/>
      <c r="AG117" s="42">
        <v>29.061101733291252</v>
      </c>
      <c r="AH117" s="170"/>
      <c r="AI117" s="42">
        <v>1471.5297806481299</v>
      </c>
      <c r="AJ117" s="42">
        <v>2720.6123939941904</v>
      </c>
      <c r="AK117" s="42">
        <v>9041.5522918538081</v>
      </c>
      <c r="AL117" s="42">
        <v>0</v>
      </c>
      <c r="AM117" s="170"/>
      <c r="AN117" s="42">
        <v>0</v>
      </c>
      <c r="AO117" s="170"/>
      <c r="AP117" s="42">
        <v>0</v>
      </c>
      <c r="AQ117" s="170"/>
      <c r="AR117" s="42">
        <v>0</v>
      </c>
      <c r="AS117" s="170"/>
      <c r="AT117" s="42">
        <v>30102.479703013301</v>
      </c>
      <c r="AU117" s="170"/>
      <c r="AV117" s="42">
        <v>0</v>
      </c>
      <c r="AW117" s="170"/>
      <c r="AX117" s="42">
        <v>0</v>
      </c>
      <c r="AY117" s="170"/>
      <c r="AZ117" s="42">
        <v>0</v>
      </c>
      <c r="BA117" s="44">
        <f t="shared" si="25"/>
        <v>3054788.7296479032</v>
      </c>
      <c r="BB117" s="42">
        <v>1162133.012294546</v>
      </c>
      <c r="BC117" s="42">
        <v>0</v>
      </c>
      <c r="BD117" s="42">
        <v>55852.101592121857</v>
      </c>
      <c r="BE117" s="42">
        <v>-2908224.3036847482</v>
      </c>
      <c r="BF117" s="42">
        <v>3759679.9245436369</v>
      </c>
      <c r="BG117" s="44">
        <f t="shared" si="19"/>
        <v>2069440.7347455565</v>
      </c>
      <c r="BH117" s="44">
        <f t="shared" si="20"/>
        <v>5124229.4643934593</v>
      </c>
      <c r="BI117" s="42"/>
      <c r="BJ117" s="42"/>
      <c r="BK117" s="45">
        <f>+Q160</f>
        <v>7918376.8964827703</v>
      </c>
      <c r="BL117" s="44">
        <f t="shared" si="21"/>
        <v>7918376.8964827703</v>
      </c>
    </row>
    <row r="118" spans="1:64">
      <c r="A118" s="139">
        <v>11</v>
      </c>
      <c r="B118" s="46" t="s">
        <v>60</v>
      </c>
      <c r="C118" s="154">
        <v>11</v>
      </c>
      <c r="D118" s="163"/>
      <c r="E118" s="42">
        <v>0</v>
      </c>
      <c r="F118" s="42">
        <v>0</v>
      </c>
      <c r="G118" s="42">
        <v>0</v>
      </c>
      <c r="H118" s="42">
        <v>0</v>
      </c>
      <c r="I118" s="170"/>
      <c r="J118" s="42">
        <v>0</v>
      </c>
      <c r="K118" s="170"/>
      <c r="L118" s="42">
        <v>693432.40328296728</v>
      </c>
      <c r="M118" s="42">
        <v>51469.865072203771</v>
      </c>
      <c r="N118" s="170"/>
      <c r="O118" s="42">
        <v>0</v>
      </c>
      <c r="P118" s="42">
        <v>0</v>
      </c>
      <c r="Q118" s="42">
        <v>0</v>
      </c>
      <c r="R118" s="42">
        <v>86141.142646122433</v>
      </c>
      <c r="S118" s="42">
        <v>256842.81220710595</v>
      </c>
      <c r="T118" s="42">
        <v>0</v>
      </c>
      <c r="U118" s="42">
        <v>596289.55711425247</v>
      </c>
      <c r="V118" s="42">
        <v>387550.76594234596</v>
      </c>
      <c r="W118" s="42">
        <v>19193.710192975577</v>
      </c>
      <c r="X118" s="170"/>
      <c r="Y118" s="42">
        <v>0</v>
      </c>
      <c r="Z118" s="170"/>
      <c r="AA118" s="42">
        <v>0</v>
      </c>
      <c r="AB118" s="170"/>
      <c r="AC118" s="42">
        <v>2858209.7171313073</v>
      </c>
      <c r="AD118" s="170"/>
      <c r="AE118" s="42">
        <v>2173.7463829581461</v>
      </c>
      <c r="AF118" s="170"/>
      <c r="AG118" s="42">
        <v>33842.947697311356</v>
      </c>
      <c r="AH118" s="170"/>
      <c r="AI118" s="42">
        <v>0</v>
      </c>
      <c r="AJ118" s="42">
        <v>168.68213247772584</v>
      </c>
      <c r="AK118" s="42">
        <v>3612.3346866904985</v>
      </c>
      <c r="AL118" s="42">
        <v>29098.847995559056</v>
      </c>
      <c r="AM118" s="170"/>
      <c r="AN118" s="42">
        <v>0</v>
      </c>
      <c r="AO118" s="170"/>
      <c r="AP118" s="42">
        <v>0</v>
      </c>
      <c r="AQ118" s="170"/>
      <c r="AR118" s="42">
        <v>0</v>
      </c>
      <c r="AS118" s="170"/>
      <c r="AT118" s="42">
        <v>0</v>
      </c>
      <c r="AU118" s="170"/>
      <c r="AV118" s="42">
        <v>0</v>
      </c>
      <c r="AW118" s="170"/>
      <c r="AX118" s="42">
        <v>0</v>
      </c>
      <c r="AY118" s="170"/>
      <c r="AZ118" s="42">
        <v>52494.453586211835</v>
      </c>
      <c r="BA118" s="44">
        <f t="shared" si="25"/>
        <v>5070520.9860704895</v>
      </c>
      <c r="BB118" s="42">
        <v>2223170.8823066824</v>
      </c>
      <c r="BC118" s="42">
        <v>0</v>
      </c>
      <c r="BD118" s="42">
        <v>277649.96929219633</v>
      </c>
      <c r="BE118" s="42">
        <v>-6270774.4029859593</v>
      </c>
      <c r="BF118" s="42">
        <v>1955033.554130272</v>
      </c>
      <c r="BG118" s="44">
        <f t="shared" si="19"/>
        <v>-1814919.9972568084</v>
      </c>
      <c r="BH118" s="44">
        <f t="shared" si="20"/>
        <v>3255600.9888136811</v>
      </c>
      <c r="BI118" s="42"/>
      <c r="BJ118" s="42"/>
      <c r="BK118" s="45">
        <f>+R160</f>
        <v>813873.67860926385</v>
      </c>
      <c r="BL118" s="44">
        <f t="shared" si="21"/>
        <v>813873.67860926385</v>
      </c>
    </row>
    <row r="119" spans="1:64">
      <c r="A119" s="139">
        <v>12</v>
      </c>
      <c r="B119" s="46" t="s">
        <v>61</v>
      </c>
      <c r="C119" s="154">
        <v>12</v>
      </c>
      <c r="D119" s="163"/>
      <c r="E119" s="42">
        <v>0</v>
      </c>
      <c r="F119" s="42">
        <v>0</v>
      </c>
      <c r="G119" s="42">
        <v>0</v>
      </c>
      <c r="H119" s="42">
        <v>0</v>
      </c>
      <c r="I119" s="170"/>
      <c r="J119" s="42">
        <v>0</v>
      </c>
      <c r="K119" s="170"/>
      <c r="L119" s="42">
        <v>0</v>
      </c>
      <c r="M119" s="42">
        <v>0</v>
      </c>
      <c r="N119" s="170"/>
      <c r="O119" s="42">
        <v>0</v>
      </c>
      <c r="P119" s="42">
        <v>0</v>
      </c>
      <c r="Q119" s="42">
        <v>0</v>
      </c>
      <c r="R119" s="42">
        <v>0</v>
      </c>
      <c r="S119" s="42">
        <v>796846.8982994617</v>
      </c>
      <c r="T119" s="42">
        <v>0</v>
      </c>
      <c r="U119" s="42">
        <v>181130.94913284591</v>
      </c>
      <c r="V119" s="42">
        <v>0</v>
      </c>
      <c r="W119" s="42">
        <v>0</v>
      </c>
      <c r="X119" s="170"/>
      <c r="Y119" s="42">
        <v>0</v>
      </c>
      <c r="Z119" s="170"/>
      <c r="AA119" s="42">
        <v>0</v>
      </c>
      <c r="AB119" s="170"/>
      <c r="AC119" s="42">
        <v>0</v>
      </c>
      <c r="AD119" s="170"/>
      <c r="AE119" s="42">
        <v>1444.4163419391223</v>
      </c>
      <c r="AF119" s="170"/>
      <c r="AG119" s="42">
        <v>0</v>
      </c>
      <c r="AH119" s="170"/>
      <c r="AI119" s="42">
        <v>0</v>
      </c>
      <c r="AJ119" s="42">
        <v>0</v>
      </c>
      <c r="AK119" s="42">
        <v>0</v>
      </c>
      <c r="AL119" s="42">
        <v>0</v>
      </c>
      <c r="AM119" s="170"/>
      <c r="AN119" s="42">
        <v>351.76333822243174</v>
      </c>
      <c r="AO119" s="170"/>
      <c r="AP119" s="42">
        <v>0</v>
      </c>
      <c r="AQ119" s="170"/>
      <c r="AR119" s="42">
        <v>0</v>
      </c>
      <c r="AS119" s="170"/>
      <c r="AT119" s="42">
        <v>0</v>
      </c>
      <c r="AU119" s="170"/>
      <c r="AV119" s="42">
        <v>2574.0954094443568</v>
      </c>
      <c r="AW119" s="170"/>
      <c r="AX119" s="42">
        <v>353.88650179106838</v>
      </c>
      <c r="AY119" s="170"/>
      <c r="AZ119" s="42">
        <v>0</v>
      </c>
      <c r="BA119" s="44">
        <f t="shared" si="25"/>
        <v>982702.00902370457</v>
      </c>
      <c r="BB119" s="42">
        <v>2220866.0430162405</v>
      </c>
      <c r="BC119" s="42">
        <v>478082.60406258417</v>
      </c>
      <c r="BD119" s="42">
        <v>17296148.888978478</v>
      </c>
      <c r="BE119" s="42">
        <v>-30694217.567089207</v>
      </c>
      <c r="BF119" s="42">
        <v>12096382.649715625</v>
      </c>
      <c r="BG119" s="44">
        <f t="shared" si="19"/>
        <v>1397262.6186837181</v>
      </c>
      <c r="BH119" s="44">
        <f t="shared" si="20"/>
        <v>2379964.6277074227</v>
      </c>
      <c r="BI119" s="42"/>
      <c r="BJ119" s="42"/>
      <c r="BK119" s="45">
        <f>+S160</f>
        <v>5754357.3074863832</v>
      </c>
      <c r="BL119" s="44">
        <f t="shared" si="21"/>
        <v>5754357.3074863832</v>
      </c>
    </row>
    <row r="120" spans="1:64">
      <c r="A120" s="139">
        <v>13</v>
      </c>
      <c r="B120" s="46" t="s">
        <v>62</v>
      </c>
      <c r="C120" s="154">
        <v>13</v>
      </c>
      <c r="D120" s="163"/>
      <c r="E120" s="42">
        <v>0</v>
      </c>
      <c r="F120" s="42">
        <v>0</v>
      </c>
      <c r="G120" s="42">
        <v>0</v>
      </c>
      <c r="H120" s="42">
        <v>0</v>
      </c>
      <c r="I120" s="170"/>
      <c r="J120" s="42">
        <v>0</v>
      </c>
      <c r="K120" s="170"/>
      <c r="L120" s="42">
        <v>0</v>
      </c>
      <c r="M120" s="42">
        <v>263.66282009487696</v>
      </c>
      <c r="N120" s="170"/>
      <c r="O120" s="42">
        <v>0</v>
      </c>
      <c r="P120" s="42">
        <v>13261.897749626984</v>
      </c>
      <c r="Q120" s="42">
        <v>72617.145122655405</v>
      </c>
      <c r="R120" s="42">
        <v>0</v>
      </c>
      <c r="S120" s="42">
        <v>0</v>
      </c>
      <c r="T120" s="42">
        <v>1005520.5352519196</v>
      </c>
      <c r="U120" s="42">
        <v>61728.531582190168</v>
      </c>
      <c r="V120" s="42">
        <v>0</v>
      </c>
      <c r="W120" s="42">
        <v>19174.589421570981</v>
      </c>
      <c r="X120" s="170"/>
      <c r="Y120" s="42">
        <v>1436.8538575863411</v>
      </c>
      <c r="Z120" s="170"/>
      <c r="AA120" s="42">
        <v>168.46019577846207</v>
      </c>
      <c r="AB120" s="170"/>
      <c r="AC120" s="42">
        <v>0</v>
      </c>
      <c r="AD120" s="170"/>
      <c r="AE120" s="42">
        <v>67959.296682166343</v>
      </c>
      <c r="AF120" s="170"/>
      <c r="AG120" s="42">
        <v>8568.5152231194297</v>
      </c>
      <c r="AH120" s="170"/>
      <c r="AI120" s="42">
        <v>0</v>
      </c>
      <c r="AJ120" s="42">
        <v>0</v>
      </c>
      <c r="AK120" s="42">
        <v>0</v>
      </c>
      <c r="AL120" s="42">
        <v>1717.9841927807702</v>
      </c>
      <c r="AM120" s="170"/>
      <c r="AN120" s="42">
        <v>2796.8908530637814</v>
      </c>
      <c r="AO120" s="170"/>
      <c r="AP120" s="42">
        <v>19960.237955007422</v>
      </c>
      <c r="AQ120" s="170"/>
      <c r="AR120" s="42">
        <v>1012.74647948444</v>
      </c>
      <c r="AS120" s="170"/>
      <c r="AT120" s="42">
        <v>514308.74634917179</v>
      </c>
      <c r="AU120" s="170"/>
      <c r="AV120" s="42">
        <v>4334.83997012498</v>
      </c>
      <c r="AW120" s="170"/>
      <c r="AX120" s="42">
        <v>1559.3085345737411</v>
      </c>
      <c r="AY120" s="170"/>
      <c r="AZ120" s="42">
        <v>0</v>
      </c>
      <c r="BA120" s="44">
        <f t="shared" si="25"/>
        <v>1796390.2422409153</v>
      </c>
      <c r="BB120" s="42">
        <v>722835.06048428197</v>
      </c>
      <c r="BC120" s="42">
        <v>0</v>
      </c>
      <c r="BD120" s="42">
        <v>1082924.8030040229</v>
      </c>
      <c r="BE120" s="42">
        <v>-371979.15283931699</v>
      </c>
      <c r="BF120" s="42">
        <v>106902.28691870366</v>
      </c>
      <c r="BG120" s="44">
        <f t="shared" si="19"/>
        <v>1540682.9975676916</v>
      </c>
      <c r="BH120" s="44">
        <f t="shared" si="20"/>
        <v>3337073.2398086069</v>
      </c>
      <c r="BI120" s="42"/>
      <c r="BJ120" s="42"/>
      <c r="BK120" s="45">
        <f>+T160</f>
        <v>5863242.8627916696</v>
      </c>
      <c r="BL120" s="44">
        <f t="shared" si="21"/>
        <v>5863242.8627916696</v>
      </c>
    </row>
    <row r="121" spans="1:64">
      <c r="A121" s="139">
        <v>14</v>
      </c>
      <c r="B121" s="46" t="s">
        <v>63</v>
      </c>
      <c r="C121" s="154">
        <v>14</v>
      </c>
      <c r="D121" s="163"/>
      <c r="E121" s="42">
        <v>0</v>
      </c>
      <c r="F121" s="42">
        <v>0</v>
      </c>
      <c r="G121" s="42">
        <v>0</v>
      </c>
      <c r="H121" s="42">
        <v>0</v>
      </c>
      <c r="I121" s="170"/>
      <c r="J121" s="42">
        <v>0</v>
      </c>
      <c r="K121" s="170"/>
      <c r="L121" s="42">
        <v>0</v>
      </c>
      <c r="M121" s="42">
        <v>0</v>
      </c>
      <c r="N121" s="170"/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186373.75952872456</v>
      </c>
      <c r="V121" s="42">
        <v>0</v>
      </c>
      <c r="W121" s="42">
        <v>0</v>
      </c>
      <c r="X121" s="170"/>
      <c r="Y121" s="42">
        <v>0</v>
      </c>
      <c r="Z121" s="170"/>
      <c r="AA121" s="42">
        <v>0</v>
      </c>
      <c r="AB121" s="170"/>
      <c r="AC121" s="42">
        <v>0</v>
      </c>
      <c r="AD121" s="170"/>
      <c r="AE121" s="42">
        <v>0</v>
      </c>
      <c r="AF121" s="170"/>
      <c r="AG121" s="42">
        <v>0</v>
      </c>
      <c r="AH121" s="170"/>
      <c r="AI121" s="42">
        <v>0</v>
      </c>
      <c r="AJ121" s="42">
        <v>0</v>
      </c>
      <c r="AK121" s="42">
        <v>0</v>
      </c>
      <c r="AL121" s="42">
        <v>0</v>
      </c>
      <c r="AM121" s="170"/>
      <c r="AN121" s="42">
        <v>0</v>
      </c>
      <c r="AO121" s="170"/>
      <c r="AP121" s="42">
        <v>0</v>
      </c>
      <c r="AQ121" s="170"/>
      <c r="AR121" s="42">
        <v>0</v>
      </c>
      <c r="AS121" s="170"/>
      <c r="AT121" s="42">
        <v>0</v>
      </c>
      <c r="AU121" s="170"/>
      <c r="AV121" s="42">
        <v>0</v>
      </c>
      <c r="AW121" s="170"/>
      <c r="AX121" s="42">
        <v>0</v>
      </c>
      <c r="AY121" s="170"/>
      <c r="AZ121" s="42">
        <v>0</v>
      </c>
      <c r="BA121" s="44">
        <f t="shared" si="25"/>
        <v>186373.75952872456</v>
      </c>
      <c r="BB121" s="42">
        <v>183413.63040915175</v>
      </c>
      <c r="BC121" s="42">
        <v>0</v>
      </c>
      <c r="BD121" s="42">
        <v>1401879.7210312979</v>
      </c>
      <c r="BE121" s="42">
        <v>-1359286.5334902797</v>
      </c>
      <c r="BF121" s="42">
        <v>7580518.8349976167</v>
      </c>
      <c r="BG121" s="44">
        <f t="shared" si="19"/>
        <v>7806525.6529477872</v>
      </c>
      <c r="BH121" s="44">
        <f t="shared" si="20"/>
        <v>7992899.4124765117</v>
      </c>
      <c r="BI121" s="42"/>
      <c r="BJ121" s="42"/>
      <c r="BK121" s="45">
        <f>+U160</f>
        <v>9120579.0058566127</v>
      </c>
      <c r="BL121" s="44">
        <f t="shared" si="21"/>
        <v>9120579.0058566127</v>
      </c>
    </row>
    <row r="122" spans="1:64">
      <c r="A122" s="139">
        <v>15</v>
      </c>
      <c r="B122" s="46" t="s">
        <v>64</v>
      </c>
      <c r="C122" s="154">
        <v>15</v>
      </c>
      <c r="D122" s="163"/>
      <c r="E122" s="42">
        <v>0</v>
      </c>
      <c r="F122" s="42">
        <v>0</v>
      </c>
      <c r="G122" s="42">
        <v>0</v>
      </c>
      <c r="H122" s="42">
        <v>0</v>
      </c>
      <c r="I122" s="170"/>
      <c r="J122" s="42">
        <v>0</v>
      </c>
      <c r="K122" s="170"/>
      <c r="L122" s="42">
        <v>0</v>
      </c>
      <c r="M122" s="42">
        <v>0</v>
      </c>
      <c r="N122" s="170"/>
      <c r="O122" s="42">
        <v>0</v>
      </c>
      <c r="P122" s="42">
        <v>0</v>
      </c>
      <c r="Q122" s="42">
        <v>0</v>
      </c>
      <c r="R122" s="42">
        <v>0</v>
      </c>
      <c r="S122" s="42">
        <v>92753.725550766831</v>
      </c>
      <c r="T122" s="42">
        <v>0</v>
      </c>
      <c r="U122" s="42">
        <v>39776.176491511542</v>
      </c>
      <c r="V122" s="42">
        <v>4061918.908629037</v>
      </c>
      <c r="W122" s="42">
        <v>7480.6954519042529</v>
      </c>
      <c r="X122" s="170"/>
      <c r="Y122" s="42">
        <v>0</v>
      </c>
      <c r="Z122" s="170"/>
      <c r="AA122" s="42">
        <v>0</v>
      </c>
      <c r="AB122" s="170"/>
      <c r="AC122" s="42">
        <v>133807.74856451777</v>
      </c>
      <c r="AD122" s="170"/>
      <c r="AE122" s="42">
        <v>0</v>
      </c>
      <c r="AF122" s="170"/>
      <c r="AG122" s="42">
        <v>0</v>
      </c>
      <c r="AH122" s="170"/>
      <c r="AI122" s="42">
        <v>0</v>
      </c>
      <c r="AJ122" s="42">
        <v>0</v>
      </c>
      <c r="AK122" s="42">
        <v>0</v>
      </c>
      <c r="AL122" s="42">
        <v>0</v>
      </c>
      <c r="AM122" s="170"/>
      <c r="AN122" s="42">
        <v>0</v>
      </c>
      <c r="AO122" s="170"/>
      <c r="AP122" s="42">
        <v>0</v>
      </c>
      <c r="AQ122" s="170"/>
      <c r="AR122" s="42">
        <v>0</v>
      </c>
      <c r="AS122" s="170"/>
      <c r="AT122" s="42">
        <v>0</v>
      </c>
      <c r="AU122" s="170"/>
      <c r="AV122" s="42">
        <v>0</v>
      </c>
      <c r="AW122" s="170"/>
      <c r="AX122" s="42">
        <v>0</v>
      </c>
      <c r="AY122" s="170"/>
      <c r="AZ122" s="42">
        <v>35017.025298508546</v>
      </c>
      <c r="BA122" s="44">
        <f t="shared" si="25"/>
        <v>4370754.2799862465</v>
      </c>
      <c r="BB122" s="42">
        <v>1440188.1885055448</v>
      </c>
      <c r="BC122" s="42">
        <v>152532.72736339024</v>
      </c>
      <c r="BD122" s="42">
        <v>942375.96996720554</v>
      </c>
      <c r="BE122" s="42">
        <v>-2712557.6193759325</v>
      </c>
      <c r="BF122" s="42">
        <v>24416799.26913454</v>
      </c>
      <c r="BG122" s="44">
        <f t="shared" si="19"/>
        <v>24239338.535594746</v>
      </c>
      <c r="BH122" s="44">
        <f t="shared" si="20"/>
        <v>28610092.815580994</v>
      </c>
      <c r="BI122" s="42"/>
      <c r="BJ122" s="42"/>
      <c r="BK122" s="45">
        <f>+V160</f>
        <v>30256960.663205363</v>
      </c>
      <c r="BL122" s="44">
        <f t="shared" si="21"/>
        <v>30256960.663205363</v>
      </c>
    </row>
    <row r="123" spans="1:64">
      <c r="A123" s="139">
        <v>16</v>
      </c>
      <c r="B123" s="46" t="s">
        <v>65</v>
      </c>
      <c r="C123" s="154">
        <v>16</v>
      </c>
      <c r="D123" s="163"/>
      <c r="E123" s="42">
        <v>19720.316989340688</v>
      </c>
      <c r="F123" s="42">
        <v>3466.2477230647687</v>
      </c>
      <c r="G123" s="42">
        <v>44998.566818605294</v>
      </c>
      <c r="H123" s="42">
        <v>2895.7490994358345</v>
      </c>
      <c r="I123" s="170"/>
      <c r="J123" s="42">
        <v>32105.994971491316</v>
      </c>
      <c r="K123" s="170"/>
      <c r="L123" s="42">
        <v>144852.61884534333</v>
      </c>
      <c r="M123" s="42">
        <v>134118.03422690218</v>
      </c>
      <c r="N123" s="170"/>
      <c r="O123" s="42">
        <v>22327.189714345226</v>
      </c>
      <c r="P123" s="42">
        <v>178967.73064217143</v>
      </c>
      <c r="Q123" s="42">
        <v>914269.64181925438</v>
      </c>
      <c r="R123" s="42">
        <v>28411.116910990346</v>
      </c>
      <c r="S123" s="42">
        <v>271415.22980755236</v>
      </c>
      <c r="T123" s="42">
        <v>257567.78728008058</v>
      </c>
      <c r="U123" s="42">
        <v>383947.68381168845</v>
      </c>
      <c r="V123" s="42">
        <v>670824.05803359766</v>
      </c>
      <c r="W123" s="42">
        <v>443075.99943275878</v>
      </c>
      <c r="X123" s="170"/>
      <c r="Y123" s="42">
        <v>89673.395002950885</v>
      </c>
      <c r="Z123" s="170"/>
      <c r="AA123" s="42">
        <v>6294.4166304958726</v>
      </c>
      <c r="AB123" s="170"/>
      <c r="AC123" s="42">
        <v>409830.00830633863</v>
      </c>
      <c r="AD123" s="170"/>
      <c r="AE123" s="42">
        <v>309898.62467852683</v>
      </c>
      <c r="AF123" s="170"/>
      <c r="AG123" s="42">
        <v>442347.42318693199</v>
      </c>
      <c r="AH123" s="170"/>
      <c r="AI123" s="42">
        <v>185654.72061936188</v>
      </c>
      <c r="AJ123" s="42">
        <v>191935.85505888882</v>
      </c>
      <c r="AK123" s="42">
        <v>486412.90435505327</v>
      </c>
      <c r="AL123" s="42">
        <v>126028.89253382168</v>
      </c>
      <c r="AM123" s="170"/>
      <c r="AN123" s="42">
        <v>15023.996837488194</v>
      </c>
      <c r="AO123" s="170"/>
      <c r="AP123" s="42">
        <v>84372.485441706885</v>
      </c>
      <c r="AQ123" s="170"/>
      <c r="AR123" s="42">
        <v>49337.013158138579</v>
      </c>
      <c r="AS123" s="170"/>
      <c r="AT123" s="42">
        <v>552572.41629089683</v>
      </c>
      <c r="AU123" s="170"/>
      <c r="AV123" s="42">
        <v>18482.326869346944</v>
      </c>
      <c r="AW123" s="170"/>
      <c r="AX123" s="42">
        <v>4028.2113354090357</v>
      </c>
      <c r="AY123" s="170"/>
      <c r="AZ123" s="42">
        <v>22334.061965442932</v>
      </c>
      <c r="BA123" s="44">
        <f t="shared" si="25"/>
        <v>6547190.7183974227</v>
      </c>
      <c r="BB123" s="42">
        <v>2123370.7102083173</v>
      </c>
      <c r="BC123" s="42">
        <v>0</v>
      </c>
      <c r="BD123" s="42">
        <v>1025242.1407195255</v>
      </c>
      <c r="BE123" s="42">
        <v>-4068469.7211242048</v>
      </c>
      <c r="BF123" s="42">
        <v>2727863.4194098008</v>
      </c>
      <c r="BG123" s="44">
        <f t="shared" si="19"/>
        <v>1808006.5492134388</v>
      </c>
      <c r="BH123" s="44">
        <f t="shared" si="20"/>
        <v>8355197.267610861</v>
      </c>
      <c r="BI123" s="42"/>
      <c r="BJ123" s="42"/>
      <c r="BK123" s="45">
        <f>+W160</f>
        <v>2186302.9728146251</v>
      </c>
      <c r="BL123" s="44">
        <f t="shared" si="21"/>
        <v>2186302.9728146251</v>
      </c>
    </row>
    <row r="124" spans="1:64" s="152" customFormat="1">
      <c r="A124" s="170"/>
      <c r="B124" s="163"/>
      <c r="C124" s="163">
        <v>5</v>
      </c>
      <c r="D124" s="163">
        <f>SUM(E125:H125)</f>
        <v>0</v>
      </c>
      <c r="E124" s="170"/>
      <c r="F124" s="170"/>
      <c r="G124" s="170"/>
      <c r="H124" s="170"/>
      <c r="I124" s="170">
        <f>SUM(J125)</f>
        <v>0</v>
      </c>
      <c r="J124" s="170"/>
      <c r="K124" s="170">
        <f>SUM(L125:M125)</f>
        <v>35952.634151678569</v>
      </c>
      <c r="L124" s="170"/>
      <c r="M124" s="170"/>
      <c r="N124" s="170">
        <f>SUM(O125:W125)</f>
        <v>203634.68274937535</v>
      </c>
      <c r="O124" s="170"/>
      <c r="P124" s="170"/>
      <c r="Q124" s="170"/>
      <c r="R124" s="170"/>
      <c r="S124" s="170"/>
      <c r="T124" s="170"/>
      <c r="U124" s="170"/>
      <c r="V124" s="170"/>
      <c r="W124" s="170"/>
      <c r="X124" s="170">
        <f>SUM(Y125)</f>
        <v>21320.507053543992</v>
      </c>
      <c r="Y124" s="170"/>
      <c r="Z124" s="179">
        <f>SUM(AA125)</f>
        <v>153.82371200605095</v>
      </c>
      <c r="AA124" s="170"/>
      <c r="AB124" s="179">
        <f>SUM(AC125)</f>
        <v>1312.2304857988711</v>
      </c>
      <c r="AC124" s="170"/>
      <c r="AD124" s="179">
        <f>SUM(AE125)</f>
        <v>17978.942616652963</v>
      </c>
      <c r="AE124" s="170"/>
      <c r="AF124" s="179">
        <f>SUM(AG125)</f>
        <v>7094.2768053126956</v>
      </c>
      <c r="AG124" s="170"/>
      <c r="AH124" s="179">
        <f>SUM(AI125:AL125)</f>
        <v>5304.6645887252016</v>
      </c>
      <c r="AI124" s="170"/>
      <c r="AJ124" s="170"/>
      <c r="AK124" s="170"/>
      <c r="AL124" s="170"/>
      <c r="AM124" s="179">
        <f>SUM(AN125)</f>
        <v>3731.2493897447735</v>
      </c>
      <c r="AN124" s="170"/>
      <c r="AO124" s="179">
        <f>SUM(AP125)</f>
        <v>406.54292722015288</v>
      </c>
      <c r="AP124" s="170"/>
      <c r="AQ124" s="179">
        <f>SUM(AR125)</f>
        <v>12948.228908540883</v>
      </c>
      <c r="AR124" s="170"/>
      <c r="AS124" s="179">
        <f>SUM(AT125)</f>
        <v>201.50853627265525</v>
      </c>
      <c r="AT124" s="170"/>
      <c r="AU124" s="179">
        <f>SUM(AV125)</f>
        <v>2271.1786494974945</v>
      </c>
      <c r="AV124" s="170"/>
      <c r="AW124" s="179">
        <f>SUM(AX125)</f>
        <v>1482.3587385858732</v>
      </c>
      <c r="AX124" s="170"/>
      <c r="AY124" s="179">
        <f>SUM(AZ125)</f>
        <v>5136.7544373188457</v>
      </c>
      <c r="AZ124" s="170"/>
      <c r="BA124" s="171">
        <f>SUM(BA125)</f>
        <v>318929.5837502745</v>
      </c>
      <c r="BB124" s="171">
        <f t="shared" ref="BB124:BL124" si="26">SUM(BB125)</f>
        <v>94119.818508429715</v>
      </c>
      <c r="BC124" s="171">
        <f t="shared" si="26"/>
        <v>0</v>
      </c>
      <c r="BD124" s="171">
        <f t="shared" si="26"/>
        <v>0</v>
      </c>
      <c r="BE124" s="171">
        <f t="shared" si="26"/>
        <v>169.98856362965131</v>
      </c>
      <c r="BF124" s="171">
        <f t="shared" si="26"/>
        <v>0</v>
      </c>
      <c r="BG124" s="171">
        <f t="shared" si="26"/>
        <v>94289.807072059368</v>
      </c>
      <c r="BH124" s="171">
        <f t="shared" si="26"/>
        <v>413219.39082233387</v>
      </c>
      <c r="BI124" s="171">
        <f t="shared" si="26"/>
        <v>0</v>
      </c>
      <c r="BJ124" s="171">
        <f t="shared" si="26"/>
        <v>0</v>
      </c>
      <c r="BK124" s="171">
        <f t="shared" si="26"/>
        <v>676359.81382208853</v>
      </c>
      <c r="BL124" s="171">
        <f t="shared" si="26"/>
        <v>676359.81382208853</v>
      </c>
    </row>
    <row r="125" spans="1:64">
      <c r="A125" s="139">
        <v>17</v>
      </c>
      <c r="B125" s="46" t="s">
        <v>66</v>
      </c>
      <c r="C125" s="154">
        <v>17</v>
      </c>
      <c r="D125" s="163"/>
      <c r="E125" s="42">
        <v>0</v>
      </c>
      <c r="F125" s="42">
        <v>0</v>
      </c>
      <c r="G125" s="42">
        <v>0</v>
      </c>
      <c r="H125" s="42">
        <v>0</v>
      </c>
      <c r="I125" s="170"/>
      <c r="J125" s="42">
        <v>0</v>
      </c>
      <c r="K125" s="170"/>
      <c r="L125" s="42">
        <v>21359.478783216666</v>
      </c>
      <c r="M125" s="42">
        <v>14593.155368461901</v>
      </c>
      <c r="N125" s="170"/>
      <c r="O125" s="42">
        <v>1232.2121521378938</v>
      </c>
      <c r="P125" s="42">
        <v>1918.4955246478005</v>
      </c>
      <c r="Q125" s="42">
        <v>14646.645946843568</v>
      </c>
      <c r="R125" s="42">
        <v>2297.3749209184816</v>
      </c>
      <c r="S125" s="42">
        <v>809.12174660402889</v>
      </c>
      <c r="T125" s="42">
        <v>94737.990388040242</v>
      </c>
      <c r="U125" s="42">
        <v>26846.323150015789</v>
      </c>
      <c r="V125" s="42">
        <v>54223.244734725915</v>
      </c>
      <c r="W125" s="42">
        <v>6923.2741854416408</v>
      </c>
      <c r="X125" s="170"/>
      <c r="Y125" s="42">
        <v>21320.507053543992</v>
      </c>
      <c r="Z125" s="170"/>
      <c r="AA125" s="42">
        <v>153.82371200605095</v>
      </c>
      <c r="AB125" s="170"/>
      <c r="AC125" s="42">
        <v>1312.2304857988711</v>
      </c>
      <c r="AD125" s="170"/>
      <c r="AE125" s="42">
        <v>17978.942616652963</v>
      </c>
      <c r="AF125" s="170"/>
      <c r="AG125" s="42">
        <v>7094.2768053126956</v>
      </c>
      <c r="AH125" s="170"/>
      <c r="AI125" s="42">
        <v>87.973820014773978</v>
      </c>
      <c r="AJ125" s="42">
        <v>941.04161700607222</v>
      </c>
      <c r="AK125" s="42">
        <v>3811.6893766224225</v>
      </c>
      <c r="AL125" s="42">
        <v>463.95977508193317</v>
      </c>
      <c r="AM125" s="170"/>
      <c r="AN125" s="42">
        <v>3731.2493897447735</v>
      </c>
      <c r="AO125" s="170"/>
      <c r="AP125" s="42">
        <v>406.54292722015288</v>
      </c>
      <c r="AQ125" s="170"/>
      <c r="AR125" s="42">
        <v>12948.228908540883</v>
      </c>
      <c r="AS125" s="170"/>
      <c r="AT125" s="42">
        <v>201.50853627265525</v>
      </c>
      <c r="AU125" s="170"/>
      <c r="AV125" s="42">
        <v>2271.1786494974945</v>
      </c>
      <c r="AW125" s="170"/>
      <c r="AX125" s="42">
        <v>1482.3587385858732</v>
      </c>
      <c r="AY125" s="170"/>
      <c r="AZ125" s="42">
        <v>5136.7544373188457</v>
      </c>
      <c r="BA125" s="44">
        <f>SUM(E125:AZ125)</f>
        <v>318929.5837502745</v>
      </c>
      <c r="BB125" s="42">
        <v>94119.818508429715</v>
      </c>
      <c r="BC125" s="42">
        <v>0</v>
      </c>
      <c r="BD125" s="42">
        <v>0</v>
      </c>
      <c r="BE125" s="42">
        <v>169.98856362965131</v>
      </c>
      <c r="BF125" s="42">
        <v>0</v>
      </c>
      <c r="BG125" s="44">
        <f t="shared" si="19"/>
        <v>94289.807072059368</v>
      </c>
      <c r="BH125" s="44">
        <f t="shared" si="20"/>
        <v>413219.39082233387</v>
      </c>
      <c r="BI125" s="42"/>
      <c r="BJ125" s="42"/>
      <c r="BK125" s="45">
        <f>+Y160</f>
        <v>676359.81382208853</v>
      </c>
      <c r="BL125" s="44">
        <f t="shared" si="21"/>
        <v>676359.81382208853</v>
      </c>
    </row>
    <row r="126" spans="1:64" s="152" customFormat="1">
      <c r="A126" s="170"/>
      <c r="B126" s="163"/>
      <c r="C126" s="163">
        <v>6</v>
      </c>
      <c r="D126" s="163">
        <f>SUM(E127:H127)</f>
        <v>630.42385871914405</v>
      </c>
      <c r="E126" s="170"/>
      <c r="F126" s="170"/>
      <c r="G126" s="170"/>
      <c r="H126" s="170"/>
      <c r="I126" s="170">
        <f>SUM(J127)</f>
        <v>0</v>
      </c>
      <c r="J126" s="170"/>
      <c r="K126" s="170">
        <f>SUM(L127:M127)</f>
        <v>0</v>
      </c>
      <c r="L126" s="170"/>
      <c r="M126" s="170"/>
      <c r="N126" s="170">
        <f>SUM(O127:W127)</f>
        <v>808.5728158992805</v>
      </c>
      <c r="O126" s="170"/>
      <c r="P126" s="170"/>
      <c r="Q126" s="170"/>
      <c r="R126" s="170"/>
      <c r="S126" s="170"/>
      <c r="T126" s="170"/>
      <c r="U126" s="170"/>
      <c r="V126" s="170"/>
      <c r="W126" s="170"/>
      <c r="X126" s="170">
        <f>SUM(Y127)</f>
        <v>0</v>
      </c>
      <c r="Y126" s="170"/>
      <c r="Z126" s="179">
        <f>SUM(AA127)</f>
        <v>0</v>
      </c>
      <c r="AA126" s="170"/>
      <c r="AB126" s="179">
        <f>SUM(AC127)</f>
        <v>0</v>
      </c>
      <c r="AC126" s="170"/>
      <c r="AD126" s="179">
        <f>SUM(AE127)</f>
        <v>0</v>
      </c>
      <c r="AE126" s="170"/>
      <c r="AF126" s="179">
        <f>SUM(AG127)</f>
        <v>8422.1649457657659</v>
      </c>
      <c r="AG126" s="170"/>
      <c r="AH126" s="179">
        <f>SUM(AI127:AL127)</f>
        <v>386.13008895314704</v>
      </c>
      <c r="AI126" s="170"/>
      <c r="AJ126" s="170"/>
      <c r="AK126" s="170"/>
      <c r="AL126" s="170"/>
      <c r="AM126" s="179">
        <f>SUM(AN127)</f>
        <v>0</v>
      </c>
      <c r="AN126" s="170"/>
      <c r="AO126" s="179">
        <f>SUM(AP127)</f>
        <v>0</v>
      </c>
      <c r="AP126" s="170"/>
      <c r="AQ126" s="179">
        <f>SUM(AR127)</f>
        <v>0</v>
      </c>
      <c r="AR126" s="170"/>
      <c r="AS126" s="179">
        <f>SUM(AT127)</f>
        <v>91.947960321114465</v>
      </c>
      <c r="AT126" s="170"/>
      <c r="AU126" s="179">
        <f>SUM(AV127)</f>
        <v>1.7695715255003734</v>
      </c>
      <c r="AV126" s="170"/>
      <c r="AW126" s="179">
        <f>SUM(AX127)</f>
        <v>238.32048202722882</v>
      </c>
      <c r="AX126" s="170"/>
      <c r="AY126" s="179">
        <f>SUM(AZ127)</f>
        <v>239.3744317787488</v>
      </c>
      <c r="AZ126" s="170"/>
      <c r="BA126" s="171">
        <f>SUM(BA127)</f>
        <v>10818.704154989931</v>
      </c>
      <c r="BB126" s="171">
        <f t="shared" ref="BB126:BL126" si="27">SUM(BB127)</f>
        <v>19937.545593293511</v>
      </c>
      <c r="BC126" s="171">
        <f t="shared" si="27"/>
        <v>0</v>
      </c>
      <c r="BD126" s="171">
        <f t="shared" si="27"/>
        <v>0</v>
      </c>
      <c r="BE126" s="171">
        <f t="shared" si="27"/>
        <v>419.3570727051781</v>
      </c>
      <c r="BF126" s="171">
        <f t="shared" si="27"/>
        <v>0</v>
      </c>
      <c r="BG126" s="171">
        <f t="shared" si="27"/>
        <v>20356.902665998688</v>
      </c>
      <c r="BH126" s="171">
        <f t="shared" si="27"/>
        <v>31175.606820988622</v>
      </c>
      <c r="BI126" s="171">
        <f t="shared" si="27"/>
        <v>0</v>
      </c>
      <c r="BJ126" s="171">
        <f t="shared" si="27"/>
        <v>0</v>
      </c>
      <c r="BK126" s="171">
        <f t="shared" si="27"/>
        <v>56409.649561796672</v>
      </c>
      <c r="BL126" s="171">
        <f t="shared" si="27"/>
        <v>56409.649561796672</v>
      </c>
    </row>
    <row r="127" spans="1:64">
      <c r="A127" s="139">
        <v>18</v>
      </c>
      <c r="B127" s="46" t="s">
        <v>7</v>
      </c>
      <c r="C127" s="154">
        <v>18</v>
      </c>
      <c r="D127" s="163"/>
      <c r="E127" s="42">
        <v>530.99879043054966</v>
      </c>
      <c r="F127" s="42">
        <v>7.4731630343901587</v>
      </c>
      <c r="G127" s="42">
        <v>91.951905254204192</v>
      </c>
      <c r="H127" s="42">
        <v>0</v>
      </c>
      <c r="I127" s="170"/>
      <c r="J127" s="42">
        <v>0</v>
      </c>
      <c r="K127" s="170"/>
      <c r="L127" s="42">
        <v>0</v>
      </c>
      <c r="M127" s="42">
        <v>0</v>
      </c>
      <c r="N127" s="170"/>
      <c r="O127" s="42">
        <v>808.5728158992805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170"/>
      <c r="Y127" s="42">
        <v>0</v>
      </c>
      <c r="Z127" s="170"/>
      <c r="AA127" s="42">
        <v>0</v>
      </c>
      <c r="AB127" s="170"/>
      <c r="AC127" s="42">
        <v>0</v>
      </c>
      <c r="AD127" s="170"/>
      <c r="AE127" s="42">
        <v>0</v>
      </c>
      <c r="AF127" s="170"/>
      <c r="AG127" s="42">
        <v>8422.1649457657659</v>
      </c>
      <c r="AH127" s="170"/>
      <c r="AI127" s="42">
        <v>0</v>
      </c>
      <c r="AJ127" s="42">
        <v>0</v>
      </c>
      <c r="AK127" s="42">
        <v>0</v>
      </c>
      <c r="AL127" s="42">
        <v>386.13008895314704</v>
      </c>
      <c r="AM127" s="170"/>
      <c r="AN127" s="42">
        <v>0</v>
      </c>
      <c r="AO127" s="170"/>
      <c r="AP127" s="42">
        <v>0</v>
      </c>
      <c r="AQ127" s="170"/>
      <c r="AR127" s="42">
        <v>0</v>
      </c>
      <c r="AS127" s="170"/>
      <c r="AT127" s="42">
        <v>91.947960321114465</v>
      </c>
      <c r="AU127" s="170"/>
      <c r="AV127" s="42">
        <v>1.7695715255003734</v>
      </c>
      <c r="AW127" s="170"/>
      <c r="AX127" s="42">
        <v>238.32048202722882</v>
      </c>
      <c r="AY127" s="170"/>
      <c r="AZ127" s="42">
        <v>239.3744317787488</v>
      </c>
      <c r="BA127" s="44">
        <f>SUM(E127:AZ127)</f>
        <v>10818.704154989931</v>
      </c>
      <c r="BB127" s="42">
        <v>19937.545593293511</v>
      </c>
      <c r="BC127" s="42">
        <v>0</v>
      </c>
      <c r="BD127" s="42">
        <v>0</v>
      </c>
      <c r="BE127" s="42">
        <v>419.3570727051781</v>
      </c>
      <c r="BF127" s="42">
        <v>0</v>
      </c>
      <c r="BG127" s="44">
        <f t="shared" si="19"/>
        <v>20356.902665998688</v>
      </c>
      <c r="BH127" s="44">
        <f t="shared" si="20"/>
        <v>31175.606820988622</v>
      </c>
      <c r="BI127" s="42"/>
      <c r="BJ127" s="42"/>
      <c r="BK127" s="45">
        <f>+AA160</f>
        <v>56409.649561796672</v>
      </c>
      <c r="BL127" s="44">
        <f t="shared" si="21"/>
        <v>56409.649561796672</v>
      </c>
    </row>
    <row r="128" spans="1:64" s="152" customFormat="1">
      <c r="A128" s="170"/>
      <c r="B128" s="163"/>
      <c r="C128" s="163">
        <v>7</v>
      </c>
      <c r="D128" s="180">
        <f>SUM(E129:H129)</f>
        <v>1220.9049518776212</v>
      </c>
      <c r="E128" s="170"/>
      <c r="F128" s="170"/>
      <c r="G128" s="170"/>
      <c r="H128" s="170"/>
      <c r="I128" s="170">
        <f>SUM(J129)</f>
        <v>0</v>
      </c>
      <c r="J128" s="170"/>
      <c r="K128" s="179">
        <f>SUM(L129:M129)</f>
        <v>0</v>
      </c>
      <c r="L128" s="170"/>
      <c r="M128" s="170"/>
      <c r="N128" s="179">
        <f>SUM(O129:W129)</f>
        <v>0</v>
      </c>
      <c r="O128" s="170"/>
      <c r="P128" s="170"/>
      <c r="Q128" s="170"/>
      <c r="R128" s="170"/>
      <c r="S128" s="170"/>
      <c r="T128" s="170"/>
      <c r="U128" s="170"/>
      <c r="V128" s="170"/>
      <c r="W128" s="170"/>
      <c r="X128" s="179">
        <f>SUM(Y129)</f>
        <v>0</v>
      </c>
      <c r="Y128" s="170"/>
      <c r="Z128" s="179">
        <f>SUM(AA129)</f>
        <v>0</v>
      </c>
      <c r="AA128" s="170"/>
      <c r="AB128" s="179">
        <f>SUM(AC129)</f>
        <v>9175.0336176498422</v>
      </c>
      <c r="AC128" s="170"/>
      <c r="AD128" s="179">
        <f>SUM(AE129)</f>
        <v>0</v>
      </c>
      <c r="AE128" s="170"/>
      <c r="AF128" s="179">
        <f>SUM(AG129)</f>
        <v>0</v>
      </c>
      <c r="AG128" s="170"/>
      <c r="AH128" s="179">
        <f>SUM(AI129:AL129)</f>
        <v>0</v>
      </c>
      <c r="AI128" s="170"/>
      <c r="AJ128" s="170"/>
      <c r="AK128" s="170"/>
      <c r="AL128" s="170"/>
      <c r="AM128" s="179">
        <f>SUM(AN129)</f>
        <v>0</v>
      </c>
      <c r="AN128" s="170"/>
      <c r="AO128" s="179">
        <f>SUM(AP129)</f>
        <v>0</v>
      </c>
      <c r="AP128" s="170"/>
      <c r="AQ128" s="179">
        <f>SUM(AR129)</f>
        <v>0</v>
      </c>
      <c r="AR128" s="170"/>
      <c r="AS128" s="179">
        <f>SUM(AT129)</f>
        <v>0</v>
      </c>
      <c r="AT128" s="170"/>
      <c r="AU128" s="179">
        <f>SUM(AV129)</f>
        <v>0</v>
      </c>
      <c r="AV128" s="170"/>
      <c r="AW128" s="179">
        <f>SUM(AX129)</f>
        <v>0</v>
      </c>
      <c r="AX128" s="170"/>
      <c r="AY128" s="179">
        <f>SUM(AZ129)</f>
        <v>0</v>
      </c>
      <c r="AZ128" s="170"/>
      <c r="BA128" s="171">
        <f>SUM(BA129)</f>
        <v>10395.938569527463</v>
      </c>
      <c r="BB128" s="171">
        <f t="shared" ref="BB128:BL128" si="28">SUM(BB129)</f>
        <v>2487279.0139207751</v>
      </c>
      <c r="BC128" s="171">
        <f t="shared" si="28"/>
        <v>415992.14246766601</v>
      </c>
      <c r="BD128" s="171">
        <f t="shared" si="28"/>
        <v>1519614.2928591704</v>
      </c>
      <c r="BE128" s="171">
        <f t="shared" si="28"/>
        <v>3029497.9638658073</v>
      </c>
      <c r="BF128" s="171">
        <f t="shared" si="28"/>
        <v>0</v>
      </c>
      <c r="BG128" s="171">
        <f t="shared" si="28"/>
        <v>7452383.413113419</v>
      </c>
      <c r="BH128" s="171">
        <f t="shared" si="28"/>
        <v>7462779.3516829461</v>
      </c>
      <c r="BI128" s="171">
        <f t="shared" si="28"/>
        <v>0</v>
      </c>
      <c r="BJ128" s="171">
        <f t="shared" si="28"/>
        <v>0</v>
      </c>
      <c r="BK128" s="171">
        <f t="shared" si="28"/>
        <v>11775825.825147409</v>
      </c>
      <c r="BL128" s="171">
        <f t="shared" si="28"/>
        <v>11775825.825147409</v>
      </c>
    </row>
    <row r="129" spans="1:64">
      <c r="A129" s="139">
        <v>19</v>
      </c>
      <c r="B129" s="46" t="s">
        <v>67</v>
      </c>
      <c r="C129" s="154">
        <v>19</v>
      </c>
      <c r="D129" s="163"/>
      <c r="E129" s="42">
        <v>231.5023359481811</v>
      </c>
      <c r="F129" s="42">
        <v>26.870793493290744</v>
      </c>
      <c r="G129" s="42">
        <v>962.53182243614935</v>
      </c>
      <c r="H129" s="42">
        <v>0</v>
      </c>
      <c r="I129" s="170"/>
      <c r="J129" s="42">
        <v>0</v>
      </c>
      <c r="K129" s="170"/>
      <c r="L129" s="42">
        <v>0</v>
      </c>
      <c r="M129" s="42">
        <v>0</v>
      </c>
      <c r="N129" s="170"/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170"/>
      <c r="Y129" s="42">
        <v>0</v>
      </c>
      <c r="Z129" s="170"/>
      <c r="AA129" s="42">
        <v>0</v>
      </c>
      <c r="AB129" s="170"/>
      <c r="AC129" s="42">
        <v>9175.0336176498422</v>
      </c>
      <c r="AD129" s="170"/>
      <c r="AE129" s="42">
        <v>0</v>
      </c>
      <c r="AF129" s="170"/>
      <c r="AG129" s="42">
        <v>0</v>
      </c>
      <c r="AH129" s="170"/>
      <c r="AI129" s="42">
        <v>0</v>
      </c>
      <c r="AJ129" s="42">
        <v>0</v>
      </c>
      <c r="AK129" s="42">
        <v>0</v>
      </c>
      <c r="AL129" s="42">
        <v>0</v>
      </c>
      <c r="AM129" s="170"/>
      <c r="AN129" s="42">
        <v>0</v>
      </c>
      <c r="AO129" s="170"/>
      <c r="AP129" s="42">
        <v>0</v>
      </c>
      <c r="AQ129" s="170"/>
      <c r="AR129" s="42">
        <v>0</v>
      </c>
      <c r="AS129" s="170"/>
      <c r="AT129" s="42">
        <v>0</v>
      </c>
      <c r="AU129" s="170"/>
      <c r="AV129" s="42">
        <v>0</v>
      </c>
      <c r="AW129" s="170"/>
      <c r="AX129" s="42">
        <v>0</v>
      </c>
      <c r="AY129" s="170"/>
      <c r="AZ129" s="42">
        <v>0</v>
      </c>
      <c r="BA129" s="44">
        <f>SUM(E129:AZ129)</f>
        <v>10395.938569527463</v>
      </c>
      <c r="BB129" s="42">
        <v>2487279.0139207751</v>
      </c>
      <c r="BC129" s="42">
        <v>415992.14246766601</v>
      </c>
      <c r="BD129" s="42">
        <v>1519614.2928591704</v>
      </c>
      <c r="BE129" s="42">
        <v>3029497.9638658073</v>
      </c>
      <c r="BF129" s="42">
        <v>0</v>
      </c>
      <c r="BG129" s="44">
        <f t="shared" si="19"/>
        <v>7452383.413113419</v>
      </c>
      <c r="BH129" s="44">
        <f t="shared" si="20"/>
        <v>7462779.3516829461</v>
      </c>
      <c r="BI129" s="42"/>
      <c r="BJ129" s="42"/>
      <c r="BK129" s="45">
        <f>+AC160</f>
        <v>11775825.825147409</v>
      </c>
      <c r="BL129" s="44">
        <f t="shared" si="21"/>
        <v>11775825.825147409</v>
      </c>
    </row>
    <row r="130" spans="1:64" s="152" customFormat="1">
      <c r="A130" s="170"/>
      <c r="B130" s="163"/>
      <c r="C130" s="163">
        <v>8</v>
      </c>
      <c r="D130" s="180">
        <f>SUM(E131:H131)</f>
        <v>31921.465017142407</v>
      </c>
      <c r="E130" s="170"/>
      <c r="F130" s="170"/>
      <c r="G130" s="170"/>
      <c r="H130" s="170"/>
      <c r="I130" s="170">
        <f>SUM(J131)</f>
        <v>1562.2577893589737</v>
      </c>
      <c r="J130" s="170"/>
      <c r="K130" s="179">
        <f>SUM(L131:M131)</f>
        <v>32663.503309734759</v>
      </c>
      <c r="L130" s="170"/>
      <c r="M130" s="170"/>
      <c r="N130" s="179">
        <f>SUM(O131:W131)</f>
        <v>502105.58745509462</v>
      </c>
      <c r="O130" s="170"/>
      <c r="P130" s="170"/>
      <c r="Q130" s="170"/>
      <c r="R130" s="170"/>
      <c r="S130" s="170"/>
      <c r="T130" s="170"/>
      <c r="U130" s="170"/>
      <c r="V130" s="170"/>
      <c r="W130" s="170"/>
      <c r="X130" s="179">
        <f>SUM(Y131)</f>
        <v>5241.5313918970787</v>
      </c>
      <c r="Y130" s="170"/>
      <c r="Z130" s="179">
        <f>SUM(AA131)</f>
        <v>203.17661821151518</v>
      </c>
      <c r="AA130" s="170"/>
      <c r="AB130" s="179">
        <f>SUM(AC131)</f>
        <v>119405.58499884566</v>
      </c>
      <c r="AC130" s="170"/>
      <c r="AD130" s="179">
        <f>SUM(AE131)</f>
        <v>12783.466430946053</v>
      </c>
      <c r="AE130" s="170"/>
      <c r="AF130" s="179">
        <f>SUM(AG131)</f>
        <v>37565.794254862478</v>
      </c>
      <c r="AG130" s="170"/>
      <c r="AH130" s="179">
        <f>SUM(AI131:AL131)</f>
        <v>32359.568304010874</v>
      </c>
      <c r="AI130" s="170"/>
      <c r="AJ130" s="170"/>
      <c r="AK130" s="170"/>
      <c r="AL130" s="170"/>
      <c r="AM130" s="179">
        <f>SUM(AN131)</f>
        <v>604.19618471992703</v>
      </c>
      <c r="AN130" s="170"/>
      <c r="AO130" s="179">
        <f>SUM(AP131)</f>
        <v>3512.3229382524496</v>
      </c>
      <c r="AP130" s="170"/>
      <c r="AQ130" s="179">
        <f>SUM(AR131)</f>
        <v>1578.8312811520125</v>
      </c>
      <c r="AR130" s="170"/>
      <c r="AS130" s="179">
        <f>SUM(AT131)</f>
        <v>59505.706256303063</v>
      </c>
      <c r="AT130" s="170"/>
      <c r="AU130" s="179">
        <f>SUM(AV131)</f>
        <v>952.77404842824865</v>
      </c>
      <c r="AV130" s="170"/>
      <c r="AW130" s="179">
        <f>SUM(AX131)</f>
        <v>207.30334122836535</v>
      </c>
      <c r="AX130" s="170"/>
      <c r="AY130" s="179">
        <f>SUM(AZ131)</f>
        <v>3490.0281662047205</v>
      </c>
      <c r="AZ130" s="170"/>
      <c r="BA130" s="171">
        <f>SUM(BA131)</f>
        <v>845663.09778639337</v>
      </c>
      <c r="BB130" s="171">
        <f t="shared" ref="BB130:BL130" si="29">SUM(BB131)</f>
        <v>577404.9150091206</v>
      </c>
      <c r="BC130" s="171">
        <f t="shared" si="29"/>
        <v>21829.448692203503</v>
      </c>
      <c r="BD130" s="171">
        <f t="shared" si="29"/>
        <v>791903.90477037954</v>
      </c>
      <c r="BE130" s="171">
        <f t="shared" si="29"/>
        <v>-1585885.2195208147</v>
      </c>
      <c r="BF130" s="171">
        <f t="shared" si="29"/>
        <v>12564055.798359871</v>
      </c>
      <c r="BG130" s="171">
        <f t="shared" si="29"/>
        <v>12369308.847310759</v>
      </c>
      <c r="BH130" s="171">
        <f t="shared" si="29"/>
        <v>13214971.945097152</v>
      </c>
      <c r="BI130" s="171">
        <f t="shared" si="29"/>
        <v>0</v>
      </c>
      <c r="BJ130" s="171">
        <f t="shared" si="29"/>
        <v>0</v>
      </c>
      <c r="BK130" s="171">
        <f t="shared" si="29"/>
        <v>12823982.433734361</v>
      </c>
      <c r="BL130" s="171">
        <f t="shared" si="29"/>
        <v>12823982.433734361</v>
      </c>
    </row>
    <row r="131" spans="1:64">
      <c r="A131" s="139">
        <v>20</v>
      </c>
      <c r="B131" s="46" t="s">
        <v>68</v>
      </c>
      <c r="C131" s="154">
        <v>20</v>
      </c>
      <c r="D131" s="163"/>
      <c r="E131" s="42">
        <v>1218.8686053100248</v>
      </c>
      <c r="F131" s="42">
        <v>140.7129230803418</v>
      </c>
      <c r="G131" s="42">
        <v>30466.844427322492</v>
      </c>
      <c r="H131" s="42">
        <v>95.039061429544972</v>
      </c>
      <c r="I131" s="170"/>
      <c r="J131" s="42">
        <v>1562.2577893589737</v>
      </c>
      <c r="K131" s="170"/>
      <c r="L131" s="42">
        <v>26825.636677590282</v>
      </c>
      <c r="M131" s="42">
        <v>5837.8666321444753</v>
      </c>
      <c r="N131" s="170"/>
      <c r="O131" s="42">
        <v>2033.3779421969643</v>
      </c>
      <c r="P131" s="42">
        <v>16742.397694350431</v>
      </c>
      <c r="Q131" s="42">
        <v>92157.050060325622</v>
      </c>
      <c r="R131" s="42">
        <v>5342.4788733733467</v>
      </c>
      <c r="S131" s="42">
        <v>62225.75080196419</v>
      </c>
      <c r="T131" s="42">
        <v>57867.519076195706</v>
      </c>
      <c r="U131" s="42">
        <v>52104.495050752128</v>
      </c>
      <c r="V131" s="42">
        <v>194978.00419916437</v>
      </c>
      <c r="W131" s="42">
        <v>18654.513756771888</v>
      </c>
      <c r="X131" s="170"/>
      <c r="Y131" s="42">
        <v>5241.5313918970787</v>
      </c>
      <c r="Z131" s="170"/>
      <c r="AA131" s="42">
        <v>203.17661821151518</v>
      </c>
      <c r="AB131" s="170"/>
      <c r="AC131" s="42">
        <v>119405.58499884566</v>
      </c>
      <c r="AD131" s="170"/>
      <c r="AE131" s="42">
        <v>12783.466430946053</v>
      </c>
      <c r="AF131" s="170"/>
      <c r="AG131" s="42">
        <v>37565.794254862478</v>
      </c>
      <c r="AH131" s="170"/>
      <c r="AI131" s="42">
        <v>5821.1372504817473</v>
      </c>
      <c r="AJ131" s="42">
        <v>6064.1302175554938</v>
      </c>
      <c r="AK131" s="42">
        <v>15543.244210744246</v>
      </c>
      <c r="AL131" s="42">
        <v>4931.0566252293893</v>
      </c>
      <c r="AM131" s="170"/>
      <c r="AN131" s="42">
        <v>604.19618471992703</v>
      </c>
      <c r="AO131" s="170"/>
      <c r="AP131" s="42">
        <v>3512.3229382524496</v>
      </c>
      <c r="AQ131" s="170"/>
      <c r="AR131" s="42">
        <v>1578.8312811520125</v>
      </c>
      <c r="AS131" s="170"/>
      <c r="AT131" s="42">
        <v>59505.706256303063</v>
      </c>
      <c r="AU131" s="170"/>
      <c r="AV131" s="42">
        <v>952.77404842824865</v>
      </c>
      <c r="AW131" s="170"/>
      <c r="AX131" s="42">
        <v>207.30334122836535</v>
      </c>
      <c r="AY131" s="170"/>
      <c r="AZ131" s="42">
        <v>3490.0281662047205</v>
      </c>
      <c r="BA131" s="44">
        <f>SUM(E131:AZ131)</f>
        <v>845663.09778639337</v>
      </c>
      <c r="BB131" s="42">
        <v>577404.9150091206</v>
      </c>
      <c r="BC131" s="42">
        <v>21829.448692203503</v>
      </c>
      <c r="BD131" s="42">
        <v>791903.90477037954</v>
      </c>
      <c r="BE131" s="42">
        <v>-1585885.2195208147</v>
      </c>
      <c r="BF131" s="42">
        <v>12564055.798359871</v>
      </c>
      <c r="BG131" s="44">
        <f t="shared" si="19"/>
        <v>12369308.847310759</v>
      </c>
      <c r="BH131" s="44">
        <f t="shared" si="20"/>
        <v>13214971.945097152</v>
      </c>
      <c r="BI131" s="42"/>
      <c r="BJ131" s="42"/>
      <c r="BK131" s="45">
        <f>+AE160</f>
        <v>12823982.433734361</v>
      </c>
      <c r="BL131" s="44">
        <f t="shared" si="21"/>
        <v>12823982.433734361</v>
      </c>
    </row>
    <row r="132" spans="1:64" s="152" customFormat="1">
      <c r="A132" s="170"/>
      <c r="B132" s="163"/>
      <c r="C132" s="163">
        <v>10</v>
      </c>
      <c r="D132" s="180">
        <f>SUM(E133:H133)</f>
        <v>0</v>
      </c>
      <c r="E132" s="170"/>
      <c r="F132" s="170"/>
      <c r="G132" s="170"/>
      <c r="H132" s="170"/>
      <c r="I132" s="170">
        <f>SUM(J133)</f>
        <v>0</v>
      </c>
      <c r="J132" s="170"/>
      <c r="K132" s="179">
        <f>SUM(L133:M133)</f>
        <v>1154.2375165261683</v>
      </c>
      <c r="L132" s="170"/>
      <c r="M132" s="170"/>
      <c r="N132" s="179">
        <f>SUM(O133:W133)</f>
        <v>17043.998378234672</v>
      </c>
      <c r="O132" s="170"/>
      <c r="P132" s="170"/>
      <c r="Q132" s="170"/>
      <c r="R132" s="170"/>
      <c r="S132" s="170"/>
      <c r="T132" s="170"/>
      <c r="U132" s="170"/>
      <c r="V132" s="170"/>
      <c r="W132" s="170"/>
      <c r="X132" s="179">
        <f>SUM(Y133)</f>
        <v>535.7229656101257</v>
      </c>
      <c r="Y132" s="170"/>
      <c r="Z132" s="179">
        <f>SUM(AA133)</f>
        <v>155.09916848274261</v>
      </c>
      <c r="AA132" s="170"/>
      <c r="AB132" s="179">
        <f>SUM(AC133)</f>
        <v>0</v>
      </c>
      <c r="AC132" s="170"/>
      <c r="AD132" s="179">
        <f>SUM(AE133)</f>
        <v>2974.6170099223805</v>
      </c>
      <c r="AE132" s="170"/>
      <c r="AF132" s="179">
        <f>SUM(AG133)</f>
        <v>0</v>
      </c>
      <c r="AG132" s="170"/>
      <c r="AH132" s="179">
        <f>SUM(AI133:AL133)</f>
        <v>12898.930671408387</v>
      </c>
      <c r="AI132" s="170"/>
      <c r="AJ132" s="170"/>
      <c r="AK132" s="170"/>
      <c r="AL132" s="170"/>
      <c r="AM132" s="179">
        <f>SUM(AN133)</f>
        <v>0</v>
      </c>
      <c r="AN132" s="170"/>
      <c r="AO132" s="179">
        <f>SUM(AP133)</f>
        <v>210711.91868881794</v>
      </c>
      <c r="AP132" s="170"/>
      <c r="AQ132" s="179">
        <f>SUM(AR133)</f>
        <v>7351.9655261953958</v>
      </c>
      <c r="AR132" s="170"/>
      <c r="AS132" s="179">
        <f>SUM(AT133)</f>
        <v>9431.3207305932592</v>
      </c>
      <c r="AT132" s="170"/>
      <c r="AU132" s="179">
        <f>SUM(AV133)</f>
        <v>2945.7101019711595</v>
      </c>
      <c r="AV132" s="170"/>
      <c r="AW132" s="179">
        <f>SUM(AX133)</f>
        <v>303728.99069696362</v>
      </c>
      <c r="AX132" s="170"/>
      <c r="AY132" s="179">
        <f>SUM(AZ133)</f>
        <v>0</v>
      </c>
      <c r="AZ132" s="170"/>
      <c r="BA132" s="171">
        <f>SUM(BA133)</f>
        <v>568932.51145472587</v>
      </c>
      <c r="BB132" s="171">
        <f t="shared" ref="BB132:BL132" si="30">SUM(BB133)</f>
        <v>1398159.2438019086</v>
      </c>
      <c r="BC132" s="171">
        <f t="shared" si="30"/>
        <v>0</v>
      </c>
      <c r="BD132" s="171">
        <f t="shared" si="30"/>
        <v>0</v>
      </c>
      <c r="BE132" s="171">
        <f t="shared" si="30"/>
        <v>0</v>
      </c>
      <c r="BF132" s="171">
        <f t="shared" si="30"/>
        <v>1586375.502123931</v>
      </c>
      <c r="BG132" s="171">
        <f t="shared" si="30"/>
        <v>2984534.7459258395</v>
      </c>
      <c r="BH132" s="171">
        <f t="shared" si="30"/>
        <v>3553467.2573805656</v>
      </c>
      <c r="BI132" s="171">
        <f t="shared" si="30"/>
        <v>0</v>
      </c>
      <c r="BJ132" s="171">
        <f t="shared" si="30"/>
        <v>0</v>
      </c>
      <c r="BK132" s="171">
        <f t="shared" si="30"/>
        <v>5221031.8401655601</v>
      </c>
      <c r="BL132" s="171">
        <f t="shared" si="30"/>
        <v>5221031.8401655601</v>
      </c>
    </row>
    <row r="133" spans="1:64">
      <c r="A133" s="139">
        <v>21</v>
      </c>
      <c r="B133" s="46" t="s">
        <v>69</v>
      </c>
      <c r="C133" s="154">
        <v>21</v>
      </c>
      <c r="D133" s="163"/>
      <c r="E133" s="42">
        <v>0</v>
      </c>
      <c r="F133" s="42">
        <v>0</v>
      </c>
      <c r="G133" s="42">
        <v>0</v>
      </c>
      <c r="H133" s="42">
        <v>0</v>
      </c>
      <c r="I133" s="170"/>
      <c r="J133" s="42">
        <v>0</v>
      </c>
      <c r="K133" s="170"/>
      <c r="L133" s="42">
        <v>1154.2375165261683</v>
      </c>
      <c r="M133" s="42">
        <v>0</v>
      </c>
      <c r="N133" s="170"/>
      <c r="O133" s="42">
        <v>55.647359665364711</v>
      </c>
      <c r="P133" s="42">
        <v>1500.8483643361219</v>
      </c>
      <c r="Q133" s="42">
        <v>2141.8283993479076</v>
      </c>
      <c r="R133" s="42">
        <v>226.38994922203531</v>
      </c>
      <c r="S133" s="42">
        <v>855.18106875923263</v>
      </c>
      <c r="T133" s="42">
        <v>5150.3768753574641</v>
      </c>
      <c r="U133" s="42">
        <v>3184.2466467985596</v>
      </c>
      <c r="V133" s="42">
        <v>3541.2909551271068</v>
      </c>
      <c r="W133" s="42">
        <v>388.18875962088129</v>
      </c>
      <c r="X133" s="170"/>
      <c r="Y133" s="42">
        <v>535.7229656101257</v>
      </c>
      <c r="Z133" s="170"/>
      <c r="AA133" s="42">
        <v>155.09916848274261</v>
      </c>
      <c r="AB133" s="170"/>
      <c r="AC133" s="42">
        <v>0</v>
      </c>
      <c r="AD133" s="170"/>
      <c r="AE133" s="42">
        <v>2974.6170099223805</v>
      </c>
      <c r="AF133" s="170"/>
      <c r="AG133" s="42">
        <v>0</v>
      </c>
      <c r="AH133" s="170"/>
      <c r="AI133" s="42">
        <v>0</v>
      </c>
      <c r="AJ133" s="42">
        <v>0</v>
      </c>
      <c r="AK133" s="42">
        <v>8078.4183624527705</v>
      </c>
      <c r="AL133" s="42">
        <v>4820.5123089556164</v>
      </c>
      <c r="AM133" s="170"/>
      <c r="AN133" s="42">
        <v>0</v>
      </c>
      <c r="AO133" s="170"/>
      <c r="AP133" s="42">
        <v>210711.91868881794</v>
      </c>
      <c r="AQ133" s="170"/>
      <c r="AR133" s="42">
        <v>7351.9655261953958</v>
      </c>
      <c r="AS133" s="170"/>
      <c r="AT133" s="42">
        <v>9431.3207305932592</v>
      </c>
      <c r="AU133" s="170"/>
      <c r="AV133" s="42">
        <v>2945.7101019711595</v>
      </c>
      <c r="AW133" s="170"/>
      <c r="AX133" s="42">
        <v>303728.99069696362</v>
      </c>
      <c r="AY133" s="170"/>
      <c r="AZ133" s="42">
        <v>0</v>
      </c>
      <c r="BA133" s="44">
        <f>SUM(E133:AZ133)</f>
        <v>568932.51145472587</v>
      </c>
      <c r="BB133" s="42">
        <v>1398159.2438019086</v>
      </c>
      <c r="BC133" s="42">
        <v>0</v>
      </c>
      <c r="BD133" s="42">
        <v>0</v>
      </c>
      <c r="BE133" s="42">
        <v>0</v>
      </c>
      <c r="BF133" s="42">
        <v>1586375.502123931</v>
      </c>
      <c r="BG133" s="44">
        <f t="shared" si="19"/>
        <v>2984534.7459258395</v>
      </c>
      <c r="BH133" s="44">
        <f t="shared" si="20"/>
        <v>3553467.2573805656</v>
      </c>
      <c r="BI133" s="42"/>
      <c r="BJ133" s="42"/>
      <c r="BK133" s="45">
        <f>+AG160</f>
        <v>5221031.8401655601</v>
      </c>
      <c r="BL133" s="44">
        <f t="shared" si="21"/>
        <v>5221031.8401655601</v>
      </c>
    </row>
    <row r="134" spans="1:64" s="152" customFormat="1">
      <c r="A134" s="170"/>
      <c r="B134" s="163"/>
      <c r="C134" s="163">
        <v>9</v>
      </c>
      <c r="D134" s="180">
        <f>SUM(E135:H138)</f>
        <v>16883.534464153425</v>
      </c>
      <c r="E134" s="170"/>
      <c r="F134" s="170"/>
      <c r="G134" s="170"/>
      <c r="H134" s="170"/>
      <c r="I134" s="170">
        <f>SUM(J135:J138)</f>
        <v>17582.831522451834</v>
      </c>
      <c r="J134" s="170"/>
      <c r="K134" s="179">
        <f>SUM(L135:M138)</f>
        <v>339553.39913023019</v>
      </c>
      <c r="L134" s="170"/>
      <c r="M134" s="170"/>
      <c r="N134" s="179">
        <f>SUM(O135:W138)</f>
        <v>3380384.4496000456</v>
      </c>
      <c r="O134" s="170"/>
      <c r="P134" s="170"/>
      <c r="Q134" s="170"/>
      <c r="R134" s="170"/>
      <c r="S134" s="170"/>
      <c r="T134" s="170"/>
      <c r="U134" s="170"/>
      <c r="V134" s="170"/>
      <c r="W134" s="170"/>
      <c r="X134" s="179">
        <f>SUM(Y135:Y138)</f>
        <v>0</v>
      </c>
      <c r="Y134" s="170"/>
      <c r="Z134" s="179">
        <f>SUM(AA135:AA138)</f>
        <v>311.11922817376575</v>
      </c>
      <c r="AA134" s="170"/>
      <c r="AB134" s="179">
        <f>SUM(AC135:AC138)</f>
        <v>0</v>
      </c>
      <c r="AC134" s="170"/>
      <c r="AD134" s="179">
        <f>SUM(AE135:AE138)</f>
        <v>20286.73693421184</v>
      </c>
      <c r="AE134" s="170"/>
      <c r="AF134" s="179">
        <f>SUM(AG135:AG138)</f>
        <v>0</v>
      </c>
      <c r="AG134" s="170"/>
      <c r="AH134" s="179">
        <f>SUM(AI135:AL138)</f>
        <v>284890.79869771039</v>
      </c>
      <c r="AI134" s="170"/>
      <c r="AJ134" s="170"/>
      <c r="AK134" s="170"/>
      <c r="AL134" s="170"/>
      <c r="AM134" s="179">
        <f>SUM(AN135:AN138)</f>
        <v>22060.837467246427</v>
      </c>
      <c r="AN134" s="170"/>
      <c r="AO134" s="179">
        <f>SUM(AP135:AP138)</f>
        <v>79508.712369517365</v>
      </c>
      <c r="AP134" s="170"/>
      <c r="AQ134" s="179">
        <f>SUM(AR135:AR138)</f>
        <v>52496.40469701749</v>
      </c>
      <c r="AR134" s="170"/>
      <c r="AS134" s="179">
        <f>SUM(AT135:AT138)</f>
        <v>7394.8004852608001</v>
      </c>
      <c r="AT134" s="170"/>
      <c r="AU134" s="179">
        <f>SUM(AV135:AV138)</f>
        <v>85.075320845385207</v>
      </c>
      <c r="AV134" s="170"/>
      <c r="AW134" s="179">
        <f>SUM(AX135:AX138)</f>
        <v>305.39948905640244</v>
      </c>
      <c r="AX134" s="170"/>
      <c r="AY134" s="179">
        <f>SUM(AZ135:AZ138)</f>
        <v>5644.201644241436</v>
      </c>
      <c r="AZ134" s="170"/>
      <c r="BA134" s="171">
        <f>SUM(BA135:BA138)</f>
        <v>4227388.3010501629</v>
      </c>
      <c r="BB134" s="171">
        <f t="shared" ref="BB134:BL134" si="31">SUM(BB135:BB138)</f>
        <v>2286128.5445832135</v>
      </c>
      <c r="BC134" s="171">
        <f t="shared" si="31"/>
        <v>0</v>
      </c>
      <c r="BD134" s="171">
        <f t="shared" si="31"/>
        <v>169758.19106011704</v>
      </c>
      <c r="BE134" s="171">
        <f t="shared" si="31"/>
        <v>0</v>
      </c>
      <c r="BF134" s="171">
        <f t="shared" si="31"/>
        <v>844573.45186376106</v>
      </c>
      <c r="BG134" s="171">
        <f t="shared" si="31"/>
        <v>3300460.187507092</v>
      </c>
      <c r="BH134" s="171">
        <f t="shared" si="31"/>
        <v>7527848.4885572549</v>
      </c>
      <c r="BI134" s="171">
        <f t="shared" si="31"/>
        <v>0</v>
      </c>
      <c r="BJ134" s="171">
        <f t="shared" si="31"/>
        <v>0</v>
      </c>
      <c r="BK134" s="171">
        <f t="shared" si="31"/>
        <v>5716611.9983361652</v>
      </c>
      <c r="BL134" s="171">
        <f t="shared" si="31"/>
        <v>5716611.9983361652</v>
      </c>
    </row>
    <row r="135" spans="1:64">
      <c r="A135" s="139">
        <v>22</v>
      </c>
      <c r="B135" s="46" t="s">
        <v>70</v>
      </c>
      <c r="C135" s="154">
        <v>22</v>
      </c>
      <c r="D135" s="163"/>
      <c r="E135" s="42">
        <v>1924.3989232836709</v>
      </c>
      <c r="F135" s="42">
        <v>1557.4068546657695</v>
      </c>
      <c r="G135" s="42">
        <v>12838.147339357462</v>
      </c>
      <c r="H135" s="42">
        <v>563.58134684652555</v>
      </c>
      <c r="I135" s="170"/>
      <c r="J135" s="42">
        <v>0</v>
      </c>
      <c r="K135" s="170"/>
      <c r="L135" s="42">
        <v>51253.373182867639</v>
      </c>
      <c r="M135" s="42">
        <v>0</v>
      </c>
      <c r="N135" s="170"/>
      <c r="O135" s="42">
        <v>1236.4307640833038</v>
      </c>
      <c r="P135" s="42">
        <v>26486.000471217223</v>
      </c>
      <c r="Q135" s="42">
        <v>54174.015287874339</v>
      </c>
      <c r="R135" s="42">
        <v>10052.73904737472</v>
      </c>
      <c r="S135" s="42">
        <v>35154.707648610573</v>
      </c>
      <c r="T135" s="42">
        <v>48127.886186534852</v>
      </c>
      <c r="U135" s="42">
        <v>71989.333285005516</v>
      </c>
      <c r="V135" s="42">
        <v>254480.80552107107</v>
      </c>
      <c r="W135" s="42">
        <v>8545.0890062717408</v>
      </c>
      <c r="X135" s="170"/>
      <c r="Y135" s="42">
        <v>0</v>
      </c>
      <c r="Z135" s="170"/>
      <c r="AA135" s="42">
        <v>7.9626403918571231</v>
      </c>
      <c r="AB135" s="170"/>
      <c r="AC135" s="42">
        <v>0</v>
      </c>
      <c r="AD135" s="170"/>
      <c r="AE135" s="42">
        <v>11830.788132821739</v>
      </c>
      <c r="AF135" s="170"/>
      <c r="AG135" s="42">
        <v>0</v>
      </c>
      <c r="AH135" s="170"/>
      <c r="AI135" s="42">
        <v>0</v>
      </c>
      <c r="AJ135" s="42">
        <v>0</v>
      </c>
      <c r="AK135" s="42">
        <v>0</v>
      </c>
      <c r="AL135" s="42">
        <v>156959.44089818871</v>
      </c>
      <c r="AM135" s="170"/>
      <c r="AN135" s="42">
        <v>553.70662071028016</v>
      </c>
      <c r="AO135" s="170"/>
      <c r="AP135" s="42">
        <v>5639.4474221054861</v>
      </c>
      <c r="AQ135" s="170"/>
      <c r="AR135" s="42">
        <v>343.61511056948609</v>
      </c>
      <c r="AS135" s="170"/>
      <c r="AT135" s="42">
        <v>0.72636488034043034</v>
      </c>
      <c r="AU135" s="170"/>
      <c r="AV135" s="42">
        <v>85.075320845385207</v>
      </c>
      <c r="AW135" s="170"/>
      <c r="AX135" s="42">
        <v>305.39948905640244</v>
      </c>
      <c r="AY135" s="170"/>
      <c r="AZ135" s="42">
        <v>5644.201644241436</v>
      </c>
      <c r="BA135" s="44">
        <f>SUM(E135:AZ135)</f>
        <v>759754.27850887587</v>
      </c>
      <c r="BB135" s="42">
        <v>457484.105294512</v>
      </c>
      <c r="BC135" s="42">
        <v>0</v>
      </c>
      <c r="BD135" s="42">
        <v>0</v>
      </c>
      <c r="BE135" s="42">
        <v>0</v>
      </c>
      <c r="BF135" s="42">
        <v>147608.1848645742</v>
      </c>
      <c r="BG135" s="44">
        <f t="shared" si="19"/>
        <v>605092.29015908623</v>
      </c>
      <c r="BH135" s="44">
        <f t="shared" si="20"/>
        <v>1364846.5686679622</v>
      </c>
      <c r="BI135" s="42"/>
      <c r="BJ135" s="42"/>
      <c r="BK135" s="45">
        <f>+AI160</f>
        <v>1997585.5889484189</v>
      </c>
      <c r="BL135" s="44">
        <f t="shared" si="21"/>
        <v>1997585.5889484189</v>
      </c>
    </row>
    <row r="136" spans="1:64">
      <c r="A136" s="139">
        <v>23</v>
      </c>
      <c r="B136" s="46" t="s">
        <v>71</v>
      </c>
      <c r="C136" s="154">
        <v>23</v>
      </c>
      <c r="D136" s="163"/>
      <c r="E136" s="42">
        <v>0</v>
      </c>
      <c r="F136" s="42">
        <v>0</v>
      </c>
      <c r="G136" s="42">
        <v>0</v>
      </c>
      <c r="H136" s="42">
        <v>0</v>
      </c>
      <c r="I136" s="170"/>
      <c r="J136" s="42">
        <v>17582.831522451834</v>
      </c>
      <c r="K136" s="170"/>
      <c r="L136" s="42">
        <v>28830.002594736223</v>
      </c>
      <c r="M136" s="42">
        <v>0</v>
      </c>
      <c r="N136" s="170"/>
      <c r="O136" s="42">
        <v>695.49182664622697</v>
      </c>
      <c r="P136" s="42">
        <v>14898.365022433723</v>
      </c>
      <c r="Q136" s="42">
        <v>30472.86264933621</v>
      </c>
      <c r="R136" s="42">
        <v>5654.6618265682673</v>
      </c>
      <c r="S136" s="42">
        <v>19774.509457368174</v>
      </c>
      <c r="T136" s="42">
        <v>27071.917367982631</v>
      </c>
      <c r="U136" s="42">
        <v>40493.972133209711</v>
      </c>
      <c r="V136" s="42">
        <v>143145.35469317102</v>
      </c>
      <c r="W136" s="42">
        <v>4806.6092614839836</v>
      </c>
      <c r="X136" s="170"/>
      <c r="Y136" s="42">
        <v>0</v>
      </c>
      <c r="Z136" s="170"/>
      <c r="AA136" s="42">
        <v>8.8482064105950773</v>
      </c>
      <c r="AB136" s="170"/>
      <c r="AC136" s="42">
        <v>0</v>
      </c>
      <c r="AD136" s="170"/>
      <c r="AE136" s="42">
        <v>2957.6970332054348</v>
      </c>
      <c r="AF136" s="170"/>
      <c r="AG136" s="42">
        <v>0</v>
      </c>
      <c r="AH136" s="170"/>
      <c r="AI136" s="42">
        <v>0</v>
      </c>
      <c r="AJ136" s="42">
        <v>0</v>
      </c>
      <c r="AK136" s="42">
        <v>0</v>
      </c>
      <c r="AL136" s="42">
        <v>1713.7257409660642</v>
      </c>
      <c r="AM136" s="170"/>
      <c r="AN136" s="42">
        <v>21507.130846536147</v>
      </c>
      <c r="AO136" s="170"/>
      <c r="AP136" s="42">
        <v>68117.888685964484</v>
      </c>
      <c r="AQ136" s="170"/>
      <c r="AR136" s="42">
        <v>20861.115834579203</v>
      </c>
      <c r="AS136" s="170"/>
      <c r="AT136" s="42">
        <v>130.42531697615598</v>
      </c>
      <c r="AU136" s="170"/>
      <c r="AV136" s="42">
        <v>0</v>
      </c>
      <c r="AW136" s="170"/>
      <c r="AX136" s="42">
        <v>0</v>
      </c>
      <c r="AY136" s="170"/>
      <c r="AZ136" s="42">
        <v>0</v>
      </c>
      <c r="BA136" s="44">
        <f>SUM(E136:AZ136)</f>
        <v>448723.41002002603</v>
      </c>
      <c r="BB136" s="42">
        <v>544192.68697551347</v>
      </c>
      <c r="BC136" s="42">
        <v>0</v>
      </c>
      <c r="BD136" s="42">
        <v>0</v>
      </c>
      <c r="BE136" s="42">
        <v>0</v>
      </c>
      <c r="BF136" s="42">
        <v>148908.16230597126</v>
      </c>
      <c r="BG136" s="44">
        <f t="shared" si="19"/>
        <v>693100.84928148473</v>
      </c>
      <c r="BH136" s="44">
        <f t="shared" si="20"/>
        <v>1141824.2593015106</v>
      </c>
      <c r="BI136" s="42"/>
      <c r="BJ136" s="42"/>
      <c r="BK136" s="45">
        <f>+AJ160</f>
        <v>1334230.5724161428</v>
      </c>
      <c r="BL136" s="44">
        <f t="shared" si="21"/>
        <v>1334230.5724161428</v>
      </c>
    </row>
    <row r="137" spans="1:64">
      <c r="A137" s="139">
        <v>24</v>
      </c>
      <c r="B137" s="46" t="s">
        <v>72</v>
      </c>
      <c r="C137" s="154">
        <v>24</v>
      </c>
      <c r="D137" s="163"/>
      <c r="E137" s="42">
        <v>0</v>
      </c>
      <c r="F137" s="42">
        <v>0</v>
      </c>
      <c r="G137" s="42">
        <v>0</v>
      </c>
      <c r="H137" s="42">
        <v>0</v>
      </c>
      <c r="I137" s="170"/>
      <c r="J137" s="42">
        <v>0</v>
      </c>
      <c r="K137" s="170"/>
      <c r="L137" s="42">
        <v>259470.02335262636</v>
      </c>
      <c r="M137" s="42">
        <v>0</v>
      </c>
      <c r="N137" s="170"/>
      <c r="O137" s="42">
        <v>6259.4264398160494</v>
      </c>
      <c r="P137" s="42">
        <v>134085.28520190367</v>
      </c>
      <c r="Q137" s="42">
        <v>274255.76384402619</v>
      </c>
      <c r="R137" s="42">
        <v>50891.956439114459</v>
      </c>
      <c r="S137" s="42">
        <v>177970.58511631371</v>
      </c>
      <c r="T137" s="42">
        <v>243647.25631184396</v>
      </c>
      <c r="U137" s="42">
        <v>364445.74919888785</v>
      </c>
      <c r="V137" s="42">
        <v>1288308.1922385404</v>
      </c>
      <c r="W137" s="42">
        <v>43259.483353355885</v>
      </c>
      <c r="X137" s="170"/>
      <c r="Y137" s="42">
        <v>0</v>
      </c>
      <c r="Z137" s="170"/>
      <c r="AA137" s="42">
        <v>294.30838137131354</v>
      </c>
      <c r="AB137" s="170"/>
      <c r="AC137" s="42">
        <v>0</v>
      </c>
      <c r="AD137" s="170"/>
      <c r="AE137" s="42">
        <v>5498.2517681846657</v>
      </c>
      <c r="AF137" s="170"/>
      <c r="AG137" s="42">
        <v>0</v>
      </c>
      <c r="AH137" s="170"/>
      <c r="AI137" s="42">
        <v>0</v>
      </c>
      <c r="AJ137" s="42">
        <v>0</v>
      </c>
      <c r="AK137" s="42">
        <v>6719.4297799677806</v>
      </c>
      <c r="AL137" s="42">
        <v>26159.906805900828</v>
      </c>
      <c r="AM137" s="170"/>
      <c r="AN137" s="42">
        <v>0</v>
      </c>
      <c r="AO137" s="170"/>
      <c r="AP137" s="42">
        <v>5751.3762614473908</v>
      </c>
      <c r="AQ137" s="170"/>
      <c r="AR137" s="42">
        <v>31291.673751868802</v>
      </c>
      <c r="AS137" s="170"/>
      <c r="AT137" s="42">
        <v>7263.6488034043041</v>
      </c>
      <c r="AU137" s="170"/>
      <c r="AV137" s="42">
        <v>0</v>
      </c>
      <c r="AW137" s="170"/>
      <c r="AX137" s="42">
        <v>0</v>
      </c>
      <c r="AY137" s="170"/>
      <c r="AZ137" s="42">
        <v>0</v>
      </c>
      <c r="BA137" s="44">
        <f>SUM(E137:AZ137)</f>
        <v>2925572.3170485739</v>
      </c>
      <c r="BB137" s="42">
        <v>1217928.2780459223</v>
      </c>
      <c r="BC137" s="42">
        <v>0</v>
      </c>
      <c r="BD137" s="42">
        <v>0</v>
      </c>
      <c r="BE137" s="42">
        <v>0</v>
      </c>
      <c r="BF137" s="42">
        <v>351417.49889983417</v>
      </c>
      <c r="BG137" s="44">
        <f t="shared" si="19"/>
        <v>1569345.7769457565</v>
      </c>
      <c r="BH137" s="44">
        <f t="shared" si="20"/>
        <v>4494918.0939943306</v>
      </c>
      <c r="BI137" s="42"/>
      <c r="BJ137" s="42"/>
      <c r="BK137" s="45">
        <f>+AK160</f>
        <v>1578236.447777957</v>
      </c>
      <c r="BL137" s="44">
        <f t="shared" si="21"/>
        <v>1578236.447777957</v>
      </c>
    </row>
    <row r="138" spans="1:64">
      <c r="A138" s="139">
        <v>25</v>
      </c>
      <c r="B138" s="46" t="s">
        <v>73</v>
      </c>
      <c r="C138" s="154">
        <v>25</v>
      </c>
      <c r="D138" s="163"/>
      <c r="E138" s="42">
        <v>0</v>
      </c>
      <c r="F138" s="42">
        <v>0</v>
      </c>
      <c r="G138" s="42">
        <v>0</v>
      </c>
      <c r="H138" s="42">
        <v>0</v>
      </c>
      <c r="I138" s="170"/>
      <c r="J138" s="42">
        <v>0</v>
      </c>
      <c r="K138" s="170"/>
      <c r="L138" s="42">
        <v>0</v>
      </c>
      <c r="M138" s="42">
        <v>0</v>
      </c>
      <c r="N138" s="170"/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170"/>
      <c r="Y138" s="42">
        <v>0</v>
      </c>
      <c r="Z138" s="170"/>
      <c r="AA138" s="42">
        <v>0</v>
      </c>
      <c r="AB138" s="170"/>
      <c r="AC138" s="42">
        <v>0</v>
      </c>
      <c r="AD138" s="170"/>
      <c r="AE138" s="42">
        <v>0</v>
      </c>
      <c r="AF138" s="170"/>
      <c r="AG138" s="42">
        <v>0</v>
      </c>
      <c r="AH138" s="170"/>
      <c r="AI138" s="42">
        <v>27040.977123318375</v>
      </c>
      <c r="AJ138" s="42">
        <v>40971.205275163877</v>
      </c>
      <c r="AK138" s="42">
        <v>23582.119288191076</v>
      </c>
      <c r="AL138" s="42">
        <v>1743.9937860136588</v>
      </c>
      <c r="AM138" s="170"/>
      <c r="AN138" s="42">
        <v>0</v>
      </c>
      <c r="AO138" s="170"/>
      <c r="AP138" s="42">
        <v>0</v>
      </c>
      <c r="AQ138" s="170"/>
      <c r="AR138" s="42">
        <v>0</v>
      </c>
      <c r="AS138" s="170"/>
      <c r="AT138" s="42">
        <v>0</v>
      </c>
      <c r="AU138" s="170"/>
      <c r="AV138" s="42">
        <v>0</v>
      </c>
      <c r="AW138" s="170"/>
      <c r="AX138" s="42">
        <v>0</v>
      </c>
      <c r="AY138" s="170"/>
      <c r="AZ138" s="42">
        <v>0</v>
      </c>
      <c r="BA138" s="44">
        <f>SUM(E138:AZ138)</f>
        <v>93338.295472686994</v>
      </c>
      <c r="BB138" s="42">
        <v>66523.474267265803</v>
      </c>
      <c r="BC138" s="42">
        <v>0</v>
      </c>
      <c r="BD138" s="42">
        <v>169758.19106011704</v>
      </c>
      <c r="BE138" s="42">
        <v>0</v>
      </c>
      <c r="BF138" s="42">
        <v>196639.6057933814</v>
      </c>
      <c r="BG138" s="44">
        <f t="shared" si="19"/>
        <v>432921.27112076426</v>
      </c>
      <c r="BH138" s="44">
        <f t="shared" si="20"/>
        <v>526259.56659345119</v>
      </c>
      <c r="BI138" s="42"/>
      <c r="BJ138" s="42"/>
      <c r="BK138" s="45">
        <f>+AL160</f>
        <v>806559.38919364684</v>
      </c>
      <c r="BL138" s="44">
        <f t="shared" si="21"/>
        <v>806559.38919364684</v>
      </c>
    </row>
    <row r="139" spans="1:64" s="152" customFormat="1">
      <c r="A139" s="170"/>
      <c r="B139" s="163"/>
      <c r="C139" s="163">
        <v>11</v>
      </c>
      <c r="D139" s="180">
        <f>SUM(E140:H140)</f>
        <v>0</v>
      </c>
      <c r="E139" s="170"/>
      <c r="F139" s="170"/>
      <c r="G139" s="170"/>
      <c r="H139" s="170"/>
      <c r="I139" s="170">
        <f>SUM(J140)</f>
        <v>0</v>
      </c>
      <c r="J139" s="170"/>
      <c r="K139" s="179">
        <f>SUM(L140:M140)</f>
        <v>1027.9035993323873</v>
      </c>
      <c r="L139" s="170"/>
      <c r="M139" s="170"/>
      <c r="N139" s="179">
        <f>SUM(O140:W140)</f>
        <v>8973.9002481626958</v>
      </c>
      <c r="O139" s="170"/>
      <c r="P139" s="170"/>
      <c r="Q139" s="170"/>
      <c r="R139" s="170"/>
      <c r="S139" s="170"/>
      <c r="T139" s="170"/>
      <c r="U139" s="170"/>
      <c r="V139" s="170"/>
      <c r="W139" s="170"/>
      <c r="X139" s="179">
        <f>SUM(Y140)</f>
        <v>266.66773382253541</v>
      </c>
      <c r="Y139" s="170"/>
      <c r="Z139" s="179">
        <f>SUM(AA140)</f>
        <v>44.95359374176887</v>
      </c>
      <c r="AA139" s="170"/>
      <c r="AB139" s="179">
        <f>SUM(AC140)</f>
        <v>3639.0847378773801</v>
      </c>
      <c r="AC139" s="170"/>
      <c r="AD139" s="179">
        <f>SUM(AE140)</f>
        <v>1110.6372218832928</v>
      </c>
      <c r="AE139" s="170"/>
      <c r="AF139" s="179">
        <f>SUM(AG140)</f>
        <v>367.17308795732436</v>
      </c>
      <c r="AG139" s="170"/>
      <c r="AH139" s="179">
        <f>SUM(AI140:AL140)</f>
        <v>3617.2061301043268</v>
      </c>
      <c r="AI139" s="170"/>
      <c r="AJ139" s="170"/>
      <c r="AK139" s="170"/>
      <c r="AL139" s="170"/>
      <c r="AM139" s="179">
        <f>SUM(AN140)</f>
        <v>617.78828293706999</v>
      </c>
      <c r="AN139" s="170"/>
      <c r="AO139" s="179">
        <f>SUM(AP140)</f>
        <v>327.76959107808909</v>
      </c>
      <c r="AP139" s="170"/>
      <c r="AQ139" s="179">
        <f>SUM(AR140)</f>
        <v>2773.8876812819335</v>
      </c>
      <c r="AR139" s="170"/>
      <c r="AS139" s="179">
        <f>SUM(AT140)</f>
        <v>53247.576332129363</v>
      </c>
      <c r="AT139" s="170"/>
      <c r="AU139" s="179">
        <f>SUM(AV140)</f>
        <v>510.45580198778515</v>
      </c>
      <c r="AV139" s="170"/>
      <c r="AW139" s="179">
        <f>SUM(AX140)</f>
        <v>439.77860436287114</v>
      </c>
      <c r="AX139" s="170"/>
      <c r="AY139" s="179">
        <f>SUM(AZ140)</f>
        <v>677.30934147827429</v>
      </c>
      <c r="AZ139" s="170"/>
      <c r="BA139" s="171">
        <f>SUM(BA140)</f>
        <v>77642.091988137108</v>
      </c>
      <c r="BB139" s="171">
        <f t="shared" ref="BB139:BL139" si="32">SUM(BB140)</f>
        <v>141186.09446556005</v>
      </c>
      <c r="BC139" s="171">
        <f t="shared" si="32"/>
        <v>0</v>
      </c>
      <c r="BD139" s="171">
        <f t="shared" si="32"/>
        <v>0</v>
      </c>
      <c r="BE139" s="171">
        <f t="shared" si="32"/>
        <v>0</v>
      </c>
      <c r="BF139" s="171">
        <f t="shared" si="32"/>
        <v>11107.097599632243</v>
      </c>
      <c r="BG139" s="171">
        <f t="shared" si="32"/>
        <v>152293.1920651923</v>
      </c>
      <c r="BH139" s="171">
        <f t="shared" si="32"/>
        <v>229935.28405332941</v>
      </c>
      <c r="BI139" s="171">
        <f t="shared" si="32"/>
        <v>0</v>
      </c>
      <c r="BJ139" s="171">
        <f t="shared" si="32"/>
        <v>0</v>
      </c>
      <c r="BK139" s="171">
        <f t="shared" si="32"/>
        <v>409182.05772257963</v>
      </c>
      <c r="BL139" s="171">
        <f t="shared" si="32"/>
        <v>409182.05772257963</v>
      </c>
    </row>
    <row r="140" spans="1:64">
      <c r="A140" s="139">
        <v>26</v>
      </c>
      <c r="B140" s="46" t="s">
        <v>14</v>
      </c>
      <c r="C140" s="154">
        <v>26</v>
      </c>
      <c r="D140" s="163"/>
      <c r="E140" s="42">
        <v>0</v>
      </c>
      <c r="F140" s="42">
        <v>0</v>
      </c>
      <c r="G140" s="42">
        <v>0</v>
      </c>
      <c r="H140" s="42">
        <v>0</v>
      </c>
      <c r="I140" s="170"/>
      <c r="J140" s="42">
        <v>0</v>
      </c>
      <c r="K140" s="170"/>
      <c r="L140" s="42">
        <v>961.0012349019205</v>
      </c>
      <c r="M140" s="42">
        <v>66.902364430466761</v>
      </c>
      <c r="N140" s="170"/>
      <c r="O140" s="42">
        <v>23.183088592341889</v>
      </c>
      <c r="P140" s="42">
        <v>496.61276087406401</v>
      </c>
      <c r="Q140" s="42">
        <v>1015.7633021634015</v>
      </c>
      <c r="R140" s="42">
        <v>188.48895279936661</v>
      </c>
      <c r="S140" s="42">
        <v>65.915110294093907</v>
      </c>
      <c r="T140" s="42">
        <v>902.39832397878729</v>
      </c>
      <c r="U140" s="42">
        <v>1349.8006841388053</v>
      </c>
      <c r="V140" s="42">
        <v>4771.5175251398323</v>
      </c>
      <c r="W140" s="42">
        <v>160.22050018200412</v>
      </c>
      <c r="X140" s="170"/>
      <c r="Y140" s="42">
        <v>266.66773382253541</v>
      </c>
      <c r="Z140" s="170"/>
      <c r="AA140" s="42">
        <v>44.95359374176887</v>
      </c>
      <c r="AB140" s="170"/>
      <c r="AC140" s="42">
        <v>3639.0847378773801</v>
      </c>
      <c r="AD140" s="170"/>
      <c r="AE140" s="42">
        <v>1110.6372218832928</v>
      </c>
      <c r="AF140" s="170"/>
      <c r="AG140" s="42">
        <v>367.17308795732436</v>
      </c>
      <c r="AH140" s="170"/>
      <c r="AI140" s="42">
        <v>1107.8542700176852</v>
      </c>
      <c r="AJ140" s="42">
        <v>1626.0903192850312</v>
      </c>
      <c r="AK140" s="42">
        <v>556.62602230488346</v>
      </c>
      <c r="AL140" s="42">
        <v>326.63551849672706</v>
      </c>
      <c r="AM140" s="170"/>
      <c r="AN140" s="42">
        <v>617.78828293706999</v>
      </c>
      <c r="AO140" s="170"/>
      <c r="AP140" s="42">
        <v>327.76959107808909</v>
      </c>
      <c r="AQ140" s="170"/>
      <c r="AR140" s="42">
        <v>2773.8876812819335</v>
      </c>
      <c r="AS140" s="170"/>
      <c r="AT140" s="42">
        <v>53247.576332129363</v>
      </c>
      <c r="AU140" s="170"/>
      <c r="AV140" s="42">
        <v>510.45580198778515</v>
      </c>
      <c r="AW140" s="170"/>
      <c r="AX140" s="42">
        <v>439.77860436287114</v>
      </c>
      <c r="AY140" s="170"/>
      <c r="AZ140" s="42">
        <v>677.30934147827429</v>
      </c>
      <c r="BA140" s="44">
        <f>SUM(E140:AZ140)</f>
        <v>77642.091988137108</v>
      </c>
      <c r="BB140" s="42">
        <v>141186.09446556005</v>
      </c>
      <c r="BC140" s="42">
        <v>0</v>
      </c>
      <c r="BD140" s="42">
        <v>0</v>
      </c>
      <c r="BE140" s="42">
        <v>0</v>
      </c>
      <c r="BF140" s="42">
        <v>11107.097599632243</v>
      </c>
      <c r="BG140" s="44">
        <f t="shared" si="19"/>
        <v>152293.1920651923</v>
      </c>
      <c r="BH140" s="44">
        <f t="shared" si="20"/>
        <v>229935.28405332941</v>
      </c>
      <c r="BI140" s="42"/>
      <c r="BJ140" s="42"/>
      <c r="BK140" s="45">
        <f>+AN160</f>
        <v>409182.05772257963</v>
      </c>
      <c r="BL140" s="44">
        <f t="shared" si="21"/>
        <v>409182.05772257963</v>
      </c>
    </row>
    <row r="141" spans="1:64" s="152" customFormat="1">
      <c r="A141" s="170"/>
      <c r="B141" s="163"/>
      <c r="C141" s="163">
        <v>12</v>
      </c>
      <c r="D141" s="180">
        <f>SUM(E142:H142)</f>
        <v>1983.0009095097209</v>
      </c>
      <c r="E141" s="170"/>
      <c r="F141" s="170"/>
      <c r="G141" s="170"/>
      <c r="H141" s="170"/>
      <c r="I141" s="170">
        <f>SUM(J142)</f>
        <v>1240.6682511962397</v>
      </c>
      <c r="J141" s="170"/>
      <c r="K141" s="179">
        <f>SUM(L142:M142)</f>
        <v>6508.1951706387854</v>
      </c>
      <c r="L141" s="170"/>
      <c r="M141" s="170"/>
      <c r="N141" s="179">
        <f>SUM(O142:W142)</f>
        <v>135199.37581240601</v>
      </c>
      <c r="O141" s="170"/>
      <c r="P141" s="170"/>
      <c r="Q141" s="170"/>
      <c r="R141" s="170"/>
      <c r="S141" s="170"/>
      <c r="T141" s="170"/>
      <c r="U141" s="170"/>
      <c r="V141" s="170"/>
      <c r="W141" s="170"/>
      <c r="X141" s="179">
        <f>SUM(Y142)</f>
        <v>1730.2261433507967</v>
      </c>
      <c r="Y141" s="170"/>
      <c r="Z141" s="179">
        <f>SUM(AA142)</f>
        <v>756.28018545729753</v>
      </c>
      <c r="AA141" s="170"/>
      <c r="AB141" s="179">
        <f>SUM(AC142)</f>
        <v>157859.09075515677</v>
      </c>
      <c r="AC141" s="170"/>
      <c r="AD141" s="179">
        <f>SUM(AE142)</f>
        <v>81992.081391338288</v>
      </c>
      <c r="AE141" s="170"/>
      <c r="AF141" s="179">
        <f>SUM(AG142)</f>
        <v>12914.086668470833</v>
      </c>
      <c r="AG141" s="170"/>
      <c r="AH141" s="179">
        <f>SUM(AI142:AL142)</f>
        <v>171991.09528704034</v>
      </c>
      <c r="AI141" s="170"/>
      <c r="AJ141" s="170"/>
      <c r="AK141" s="170"/>
      <c r="AL141" s="170"/>
      <c r="AM141" s="179">
        <f>SUM(AN142)</f>
        <v>0</v>
      </c>
      <c r="AN141" s="170"/>
      <c r="AO141" s="179">
        <f>SUM(AP142)</f>
        <v>1965664.8789420924</v>
      </c>
      <c r="AP141" s="170"/>
      <c r="AQ141" s="179">
        <f>SUM(AR142)</f>
        <v>0</v>
      </c>
      <c r="AR141" s="170"/>
      <c r="AS141" s="179">
        <f>SUM(AT142)</f>
        <v>0</v>
      </c>
      <c r="AT141" s="170"/>
      <c r="AU141" s="179">
        <f>SUM(AV142)</f>
        <v>0</v>
      </c>
      <c r="AV141" s="170"/>
      <c r="AW141" s="179">
        <f>SUM(AX142)</f>
        <v>0</v>
      </c>
      <c r="AX141" s="170"/>
      <c r="AY141" s="179">
        <f>SUM(AZ142)</f>
        <v>0</v>
      </c>
      <c r="AZ141" s="170"/>
      <c r="BA141" s="171">
        <f>SUM(BA142)</f>
        <v>2537838.9795166575</v>
      </c>
      <c r="BB141" s="171">
        <f t="shared" ref="BB141:BL141" si="33">SUM(BB142)</f>
        <v>271592.95244417229</v>
      </c>
      <c r="BC141" s="171">
        <f t="shared" si="33"/>
        <v>0</v>
      </c>
      <c r="BD141" s="171">
        <f t="shared" si="33"/>
        <v>730197.28767389827</v>
      </c>
      <c r="BE141" s="171">
        <f t="shared" si="33"/>
        <v>0</v>
      </c>
      <c r="BF141" s="171">
        <f t="shared" si="33"/>
        <v>843963.38968138199</v>
      </c>
      <c r="BG141" s="171">
        <f t="shared" si="33"/>
        <v>1845753.6297994526</v>
      </c>
      <c r="BH141" s="171">
        <f t="shared" si="33"/>
        <v>4383592.6093161106</v>
      </c>
      <c r="BI141" s="171">
        <f t="shared" si="33"/>
        <v>0</v>
      </c>
      <c r="BJ141" s="171">
        <f t="shared" si="33"/>
        <v>0</v>
      </c>
      <c r="BK141" s="171">
        <f t="shared" si="33"/>
        <v>6531006.5170660093</v>
      </c>
      <c r="BL141" s="171">
        <f t="shared" si="33"/>
        <v>6531006.5170660093</v>
      </c>
    </row>
    <row r="142" spans="1:64">
      <c r="A142" s="139">
        <v>27</v>
      </c>
      <c r="B142" s="46" t="s">
        <v>74</v>
      </c>
      <c r="C142" s="154">
        <v>27</v>
      </c>
      <c r="D142" s="163"/>
      <c r="E142" s="42">
        <v>1626.4660505526274</v>
      </c>
      <c r="F142" s="42">
        <v>74.377774575610857</v>
      </c>
      <c r="G142" s="42">
        <v>282.15708438148266</v>
      </c>
      <c r="H142" s="42">
        <v>0</v>
      </c>
      <c r="I142" s="170"/>
      <c r="J142" s="42">
        <v>1240.6682511962397</v>
      </c>
      <c r="K142" s="170"/>
      <c r="L142" s="42">
        <v>6508.1951706387854</v>
      </c>
      <c r="M142" s="42">
        <v>0</v>
      </c>
      <c r="N142" s="170"/>
      <c r="O142" s="42">
        <v>2824.7635157985396</v>
      </c>
      <c r="P142" s="42">
        <v>1057.1588677903073</v>
      </c>
      <c r="Q142" s="42">
        <v>12986.405691666247</v>
      </c>
      <c r="R142" s="42">
        <v>1276.5050114142662</v>
      </c>
      <c r="S142" s="42">
        <v>12390.854458634114</v>
      </c>
      <c r="T142" s="42">
        <v>3376.6633343967205</v>
      </c>
      <c r="U142" s="42">
        <v>31079.413737319475</v>
      </c>
      <c r="V142" s="42">
        <v>21917.518691632817</v>
      </c>
      <c r="W142" s="42">
        <v>48290.092503753513</v>
      </c>
      <c r="X142" s="170"/>
      <c r="Y142" s="42">
        <v>1730.2261433507967</v>
      </c>
      <c r="Z142" s="170"/>
      <c r="AA142" s="42">
        <v>756.28018545729753</v>
      </c>
      <c r="AB142" s="170"/>
      <c r="AC142" s="42">
        <v>157859.09075515677</v>
      </c>
      <c r="AD142" s="170"/>
      <c r="AE142" s="42">
        <v>81992.081391338288</v>
      </c>
      <c r="AF142" s="170"/>
      <c r="AG142" s="42">
        <v>12914.086668470833</v>
      </c>
      <c r="AH142" s="170"/>
      <c r="AI142" s="42">
        <v>36231.573243624734</v>
      </c>
      <c r="AJ142" s="42">
        <v>50696.219090787119</v>
      </c>
      <c r="AK142" s="42">
        <v>76153.117124382057</v>
      </c>
      <c r="AL142" s="42">
        <v>8910.1858282464345</v>
      </c>
      <c r="AM142" s="170"/>
      <c r="AN142" s="42">
        <v>0</v>
      </c>
      <c r="AO142" s="170"/>
      <c r="AP142" s="42">
        <v>1965664.8789420924</v>
      </c>
      <c r="AQ142" s="170"/>
      <c r="AR142" s="42">
        <v>0</v>
      </c>
      <c r="AS142" s="170"/>
      <c r="AT142" s="42">
        <v>0</v>
      </c>
      <c r="AU142" s="170"/>
      <c r="AV142" s="42">
        <v>0</v>
      </c>
      <c r="AW142" s="170"/>
      <c r="AX142" s="42">
        <v>0</v>
      </c>
      <c r="AY142" s="170"/>
      <c r="AZ142" s="42">
        <v>0</v>
      </c>
      <c r="BA142" s="44">
        <f>SUM(E142:AZ142)</f>
        <v>2537838.9795166575</v>
      </c>
      <c r="BB142" s="42">
        <v>271592.95244417229</v>
      </c>
      <c r="BC142" s="42">
        <v>0</v>
      </c>
      <c r="BD142" s="42">
        <v>730197.28767389827</v>
      </c>
      <c r="BE142" s="42">
        <v>0</v>
      </c>
      <c r="BF142" s="42">
        <v>843963.38968138199</v>
      </c>
      <c r="BG142" s="44">
        <f t="shared" si="19"/>
        <v>1845753.6297994526</v>
      </c>
      <c r="BH142" s="44">
        <f t="shared" si="20"/>
        <v>4383592.6093161106</v>
      </c>
      <c r="BI142" s="42"/>
      <c r="BJ142" s="42"/>
      <c r="BK142" s="45">
        <f>+AP160</f>
        <v>6531006.5170660093</v>
      </c>
      <c r="BL142" s="44">
        <f t="shared" si="21"/>
        <v>6531006.5170660093</v>
      </c>
    </row>
    <row r="143" spans="1:64" s="152" customFormat="1">
      <c r="A143" s="170"/>
      <c r="B143" s="163"/>
      <c r="C143" s="163" t="s">
        <v>286</v>
      </c>
      <c r="D143" s="180">
        <f>SUM(E144:H144)</f>
        <v>6033.1655807515635</v>
      </c>
      <c r="E143" s="170"/>
      <c r="F143" s="170"/>
      <c r="G143" s="170"/>
      <c r="H143" s="170"/>
      <c r="I143" s="170">
        <f>SUM(J144)</f>
        <v>5583.0071303830782</v>
      </c>
      <c r="J143" s="170"/>
      <c r="K143" s="179">
        <f>SUM(L144:M144)</f>
        <v>21180.744987143316</v>
      </c>
      <c r="L143" s="170"/>
      <c r="M143" s="170"/>
      <c r="N143" s="179">
        <f>SUM(O144:W144)</f>
        <v>331732.66573140421</v>
      </c>
      <c r="O143" s="170"/>
      <c r="P143" s="170"/>
      <c r="Q143" s="170"/>
      <c r="R143" s="170"/>
      <c r="S143" s="170"/>
      <c r="T143" s="170"/>
      <c r="U143" s="170"/>
      <c r="V143" s="170"/>
      <c r="W143" s="170"/>
      <c r="X143" s="179">
        <f>SUM(Y144)</f>
        <v>33122.214259615554</v>
      </c>
      <c r="Y143" s="170"/>
      <c r="Z143" s="179">
        <f>SUM(AA144)</f>
        <v>944.63700271782386</v>
      </c>
      <c r="AA143" s="170"/>
      <c r="AB143" s="179">
        <f>SUM(AC144)</f>
        <v>315930.34780032717</v>
      </c>
      <c r="AC143" s="170"/>
      <c r="AD143" s="179">
        <f>SUM(AE144)</f>
        <v>26146.850037888249</v>
      </c>
      <c r="AE143" s="170"/>
      <c r="AF143" s="179">
        <f>SUM(AG144)</f>
        <v>657715.32195838878</v>
      </c>
      <c r="AG143" s="170"/>
      <c r="AH143" s="179">
        <f>SUM(AI144:AL144)</f>
        <v>157651.43489989932</v>
      </c>
      <c r="AI143" s="170"/>
      <c r="AJ143" s="170"/>
      <c r="AK143" s="170"/>
      <c r="AL143" s="170"/>
      <c r="AM143" s="179">
        <f>SUM(AN144)</f>
        <v>2732.1050363994095</v>
      </c>
      <c r="AN143" s="170"/>
      <c r="AO143" s="179">
        <f>SUM(AP144)</f>
        <v>112505.21719831345</v>
      </c>
      <c r="AP143" s="170"/>
      <c r="AQ143" s="179">
        <f>SUM(AR144)</f>
        <v>35186.575587977037</v>
      </c>
      <c r="AR143" s="170"/>
      <c r="AS143" s="179">
        <f>SUM(AT144)</f>
        <v>0</v>
      </c>
      <c r="AT143" s="170"/>
      <c r="AU143" s="179">
        <f>SUM(AV144)</f>
        <v>0</v>
      </c>
      <c r="AV143" s="170"/>
      <c r="AW143" s="179">
        <f>SUM(AX144)</f>
        <v>7329.5877373536587</v>
      </c>
      <c r="AX143" s="170"/>
      <c r="AY143" s="179">
        <f>SUM(AZ144)</f>
        <v>0</v>
      </c>
      <c r="AZ143" s="170"/>
      <c r="BA143" s="171">
        <f>SUM(BA144)</f>
        <v>1713793.8749485624</v>
      </c>
      <c r="BB143" s="171">
        <f t="shared" ref="BB143:BL143" si="34">SUM(BB144)</f>
        <v>3062771.5506466404</v>
      </c>
      <c r="BC143" s="171">
        <f t="shared" si="34"/>
        <v>0</v>
      </c>
      <c r="BD143" s="171">
        <f t="shared" si="34"/>
        <v>0</v>
      </c>
      <c r="BE143" s="171">
        <f t="shared" si="34"/>
        <v>0</v>
      </c>
      <c r="BF143" s="171">
        <f t="shared" si="34"/>
        <v>394369.96740845294</v>
      </c>
      <c r="BG143" s="171">
        <f t="shared" si="34"/>
        <v>3457141.5180550935</v>
      </c>
      <c r="BH143" s="171">
        <f t="shared" si="34"/>
        <v>5170935.3930036556</v>
      </c>
      <c r="BI143" s="171">
        <f t="shared" si="34"/>
        <v>0</v>
      </c>
      <c r="BJ143" s="171">
        <f t="shared" si="34"/>
        <v>0</v>
      </c>
      <c r="BK143" s="171">
        <f t="shared" si="34"/>
        <v>1395505.0560560622</v>
      </c>
      <c r="BL143" s="171">
        <f t="shared" si="34"/>
        <v>1395505.0560560622</v>
      </c>
    </row>
    <row r="144" spans="1:64">
      <c r="A144" s="139">
        <v>28</v>
      </c>
      <c r="B144" s="46" t="s">
        <v>75</v>
      </c>
      <c r="C144" s="154">
        <v>28</v>
      </c>
      <c r="D144" s="163"/>
      <c r="E144" s="42">
        <v>3729.7102402823675</v>
      </c>
      <c r="F144" s="42">
        <v>742.18826853538701</v>
      </c>
      <c r="G144" s="42">
        <v>1363.8705595865492</v>
      </c>
      <c r="H144" s="42">
        <v>197.39651234726014</v>
      </c>
      <c r="I144" s="170"/>
      <c r="J144" s="42">
        <v>5583.0071303830782</v>
      </c>
      <c r="K144" s="170"/>
      <c r="L144" s="42">
        <v>19130.203091348187</v>
      </c>
      <c r="M144" s="42">
        <v>2050.5418957951301</v>
      </c>
      <c r="N144" s="170"/>
      <c r="O144" s="42">
        <v>85.609813239968673</v>
      </c>
      <c r="P144" s="42">
        <v>18514.738679152033</v>
      </c>
      <c r="Q144" s="42">
        <v>71444.778698767623</v>
      </c>
      <c r="R144" s="42">
        <v>3752.161617040415</v>
      </c>
      <c r="S144" s="42">
        <v>45070.777470125293</v>
      </c>
      <c r="T144" s="42">
        <v>85849.886029429195</v>
      </c>
      <c r="U144" s="42">
        <v>22075.852918450975</v>
      </c>
      <c r="V144" s="42">
        <v>81680.699724224934</v>
      </c>
      <c r="W144" s="42">
        <v>3258.1607809737397</v>
      </c>
      <c r="X144" s="170"/>
      <c r="Y144" s="42">
        <v>33122.214259615554</v>
      </c>
      <c r="Z144" s="170"/>
      <c r="AA144" s="42">
        <v>944.63700271782386</v>
      </c>
      <c r="AB144" s="170"/>
      <c r="AC144" s="42">
        <v>315930.34780032717</v>
      </c>
      <c r="AD144" s="170"/>
      <c r="AE144" s="42">
        <v>26146.850037888249</v>
      </c>
      <c r="AF144" s="170"/>
      <c r="AG144" s="42">
        <v>657715.32195838878</v>
      </c>
      <c r="AH144" s="170"/>
      <c r="AI144" s="42">
        <v>28644.778260018458</v>
      </c>
      <c r="AJ144" s="42">
        <v>40343.071731316086</v>
      </c>
      <c r="AK144" s="42">
        <v>83899.605552395675</v>
      </c>
      <c r="AL144" s="42">
        <v>4763.979356169094</v>
      </c>
      <c r="AM144" s="170"/>
      <c r="AN144" s="42">
        <v>2732.1050363994095</v>
      </c>
      <c r="AO144" s="170"/>
      <c r="AP144" s="42">
        <v>112505.21719831345</v>
      </c>
      <c r="AQ144" s="170"/>
      <c r="AR144" s="42">
        <v>35186.575587977037</v>
      </c>
      <c r="AS144" s="170"/>
      <c r="AT144" s="42">
        <v>0</v>
      </c>
      <c r="AU144" s="170"/>
      <c r="AV144" s="42">
        <v>0</v>
      </c>
      <c r="AW144" s="170"/>
      <c r="AX144" s="42">
        <v>7329.5877373536587</v>
      </c>
      <c r="AY144" s="170"/>
      <c r="AZ144" s="42">
        <v>0</v>
      </c>
      <c r="BA144" s="44">
        <f>SUM(E144:AZ144)</f>
        <v>1713793.8749485624</v>
      </c>
      <c r="BB144" s="42">
        <v>3062771.5506466404</v>
      </c>
      <c r="BC144" s="42">
        <v>0</v>
      </c>
      <c r="BD144" s="42">
        <v>0</v>
      </c>
      <c r="BE144" s="42">
        <v>0</v>
      </c>
      <c r="BF144" s="42">
        <v>394369.96740845294</v>
      </c>
      <c r="BG144" s="44">
        <f t="shared" si="19"/>
        <v>3457141.5180550935</v>
      </c>
      <c r="BH144" s="44">
        <f t="shared" si="20"/>
        <v>5170935.3930036556</v>
      </c>
      <c r="BI144" s="42"/>
      <c r="BJ144" s="42"/>
      <c r="BK144" s="45">
        <f>+AR160</f>
        <v>1395505.0560560622</v>
      </c>
      <c r="BL144" s="44">
        <f t="shared" si="21"/>
        <v>1395505.0560560622</v>
      </c>
    </row>
    <row r="145" spans="1:64" s="152" customFormat="1">
      <c r="A145" s="170"/>
      <c r="B145" s="163"/>
      <c r="C145" s="163">
        <v>15</v>
      </c>
      <c r="D145" s="180">
        <f>SUM(E146:H146)</f>
        <v>0</v>
      </c>
      <c r="E145" s="170"/>
      <c r="F145" s="170"/>
      <c r="G145" s="170"/>
      <c r="H145" s="170"/>
      <c r="I145" s="170">
        <f>SUM(J146)</f>
        <v>0</v>
      </c>
      <c r="J145" s="170"/>
      <c r="K145" s="179">
        <f>SUM(L146:M146)</f>
        <v>0</v>
      </c>
      <c r="L145" s="170"/>
      <c r="M145" s="170"/>
      <c r="N145" s="179">
        <f>SUM(O146:W146)</f>
        <v>0</v>
      </c>
      <c r="O145" s="170"/>
      <c r="P145" s="170"/>
      <c r="Q145" s="170"/>
      <c r="R145" s="170"/>
      <c r="S145" s="170"/>
      <c r="T145" s="170"/>
      <c r="U145" s="170"/>
      <c r="V145" s="170"/>
      <c r="W145" s="170"/>
      <c r="X145" s="179">
        <f>SUM(Y146)</f>
        <v>0</v>
      </c>
      <c r="Y145" s="170"/>
      <c r="Z145" s="179">
        <f>SUM(AA146)</f>
        <v>0</v>
      </c>
      <c r="AA145" s="170"/>
      <c r="AB145" s="179">
        <f>SUM(AC146)</f>
        <v>0</v>
      </c>
      <c r="AC145" s="170"/>
      <c r="AD145" s="179">
        <f>SUM(AE146)</f>
        <v>0</v>
      </c>
      <c r="AE145" s="170"/>
      <c r="AF145" s="179">
        <f>SUM(AG146)</f>
        <v>0</v>
      </c>
      <c r="AG145" s="170"/>
      <c r="AH145" s="179">
        <f>SUM(AI146:AL146)</f>
        <v>0</v>
      </c>
      <c r="AI145" s="170"/>
      <c r="AJ145" s="170"/>
      <c r="AK145" s="170"/>
      <c r="AL145" s="170"/>
      <c r="AM145" s="179">
        <f>SUM(AN146)</f>
        <v>0</v>
      </c>
      <c r="AN145" s="170"/>
      <c r="AO145" s="179">
        <f>SUM(AP146)</f>
        <v>0</v>
      </c>
      <c r="AP145" s="170"/>
      <c r="AQ145" s="179">
        <f>SUM(AR146)</f>
        <v>0</v>
      </c>
      <c r="AR145" s="170"/>
      <c r="AS145" s="179">
        <f>SUM(AT146)</f>
        <v>0</v>
      </c>
      <c r="AT145" s="170"/>
      <c r="AU145" s="179">
        <f>SUM(AV146)</f>
        <v>2542.9261661429678</v>
      </c>
      <c r="AV145" s="170"/>
      <c r="AW145" s="179">
        <f>SUM(AX146)</f>
        <v>0</v>
      </c>
      <c r="AX145" s="170"/>
      <c r="AY145" s="179">
        <f>SUM(AZ146)</f>
        <v>0</v>
      </c>
      <c r="AZ145" s="170"/>
      <c r="BA145" s="171">
        <f>SUM(BA146)</f>
        <v>2542.9261661429678</v>
      </c>
      <c r="BB145" s="171">
        <f t="shared" ref="BB145:BL145" si="35">SUM(BB146)</f>
        <v>80772.865040754696</v>
      </c>
      <c r="BC145" s="171">
        <f t="shared" si="35"/>
        <v>1739350.289314867</v>
      </c>
      <c r="BD145" s="171">
        <f t="shared" si="35"/>
        <v>0</v>
      </c>
      <c r="BE145" s="171">
        <f t="shared" si="35"/>
        <v>0</v>
      </c>
      <c r="BF145" s="171">
        <f t="shared" si="35"/>
        <v>50147.876967110991</v>
      </c>
      <c r="BG145" s="171">
        <f t="shared" si="35"/>
        <v>1870271.0313227326</v>
      </c>
      <c r="BH145" s="171">
        <f t="shared" si="35"/>
        <v>1872813.9574888756</v>
      </c>
      <c r="BI145" s="171">
        <f t="shared" si="35"/>
        <v>0</v>
      </c>
      <c r="BJ145" s="171">
        <f t="shared" si="35"/>
        <v>0</v>
      </c>
      <c r="BK145" s="171">
        <f t="shared" si="35"/>
        <v>3646802.7639983147</v>
      </c>
      <c r="BL145" s="171">
        <f t="shared" si="35"/>
        <v>3646802.7639983147</v>
      </c>
    </row>
    <row r="146" spans="1:64" s="187" customFormat="1">
      <c r="A146" s="184">
        <v>29</v>
      </c>
      <c r="B146" s="46" t="s">
        <v>19</v>
      </c>
      <c r="C146" s="154">
        <v>29</v>
      </c>
      <c r="D146" s="163"/>
      <c r="E146" s="184">
        <v>0</v>
      </c>
      <c r="F146" s="184">
        <v>0</v>
      </c>
      <c r="G146" s="184">
        <v>0</v>
      </c>
      <c r="H146" s="184">
        <v>0</v>
      </c>
      <c r="I146" s="170"/>
      <c r="J146" s="184">
        <v>0</v>
      </c>
      <c r="K146" s="170"/>
      <c r="L146" s="184">
        <v>0</v>
      </c>
      <c r="M146" s="184">
        <v>0</v>
      </c>
      <c r="N146" s="184"/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184">
        <v>0</v>
      </c>
      <c r="V146" s="184">
        <v>0</v>
      </c>
      <c r="W146" s="184">
        <v>0</v>
      </c>
      <c r="X146" s="170"/>
      <c r="Y146" s="184">
        <v>0</v>
      </c>
      <c r="Z146" s="170"/>
      <c r="AA146" s="184">
        <v>0</v>
      </c>
      <c r="AB146" s="170"/>
      <c r="AC146" s="184">
        <v>0</v>
      </c>
      <c r="AD146" s="170"/>
      <c r="AE146" s="184">
        <v>0</v>
      </c>
      <c r="AF146" s="170"/>
      <c r="AG146" s="184">
        <v>0</v>
      </c>
      <c r="AH146" s="170"/>
      <c r="AI146" s="184">
        <v>0</v>
      </c>
      <c r="AJ146" s="184">
        <v>0</v>
      </c>
      <c r="AK146" s="184">
        <v>0</v>
      </c>
      <c r="AL146" s="184">
        <v>0</v>
      </c>
      <c r="AM146" s="170"/>
      <c r="AN146" s="184">
        <v>0</v>
      </c>
      <c r="AO146" s="170"/>
      <c r="AP146" s="184">
        <v>0</v>
      </c>
      <c r="AQ146" s="170"/>
      <c r="AR146" s="184">
        <v>0</v>
      </c>
      <c r="AS146" s="170"/>
      <c r="AT146" s="184">
        <v>0</v>
      </c>
      <c r="AU146" s="170"/>
      <c r="AV146" s="184">
        <v>2542.9261661429678</v>
      </c>
      <c r="AW146" s="170"/>
      <c r="AX146" s="184">
        <v>0</v>
      </c>
      <c r="AY146" s="170"/>
      <c r="AZ146" s="184">
        <v>0</v>
      </c>
      <c r="BA146" s="185">
        <f>SUM(E146:AZ146)</f>
        <v>2542.9261661429678</v>
      </c>
      <c r="BB146" s="184">
        <v>80772.865040754696</v>
      </c>
      <c r="BC146" s="184">
        <v>1739350.289314867</v>
      </c>
      <c r="BD146" s="184">
        <v>0</v>
      </c>
      <c r="BE146" s="184">
        <v>0</v>
      </c>
      <c r="BF146" s="184">
        <v>50147.876967110991</v>
      </c>
      <c r="BG146" s="185">
        <f t="shared" si="19"/>
        <v>1870271.0313227326</v>
      </c>
      <c r="BH146" s="185">
        <f t="shared" si="20"/>
        <v>1872813.9574888756</v>
      </c>
      <c r="BI146" s="184"/>
      <c r="BJ146" s="184"/>
      <c r="BK146" s="186">
        <f>+AT160</f>
        <v>3646802.7639983147</v>
      </c>
      <c r="BL146" s="185">
        <f t="shared" si="21"/>
        <v>3646802.7639983147</v>
      </c>
    </row>
    <row r="147" spans="1:64" s="152" customFormat="1">
      <c r="A147" s="170"/>
      <c r="B147" s="163"/>
      <c r="C147" s="163">
        <v>17</v>
      </c>
      <c r="D147" s="180">
        <f>SUM(E148:H148)</f>
        <v>0</v>
      </c>
      <c r="E147" s="170"/>
      <c r="F147" s="170"/>
      <c r="G147" s="170"/>
      <c r="H147" s="170"/>
      <c r="I147" s="170">
        <f>SUM(J148)</f>
        <v>0</v>
      </c>
      <c r="J147" s="170"/>
      <c r="K147" s="179">
        <f>SUM(L148:M148)</f>
        <v>0</v>
      </c>
      <c r="L147" s="170"/>
      <c r="M147" s="170"/>
      <c r="N147" s="179">
        <f>SUM(O148:W148)</f>
        <v>0</v>
      </c>
      <c r="O147" s="170"/>
      <c r="P147" s="170"/>
      <c r="Q147" s="170"/>
      <c r="R147" s="170"/>
      <c r="S147" s="170"/>
      <c r="T147" s="170"/>
      <c r="U147" s="170"/>
      <c r="V147" s="170"/>
      <c r="W147" s="170"/>
      <c r="X147" s="179">
        <f>SUM(Y148)</f>
        <v>76.861884044020314</v>
      </c>
      <c r="Y147" s="170"/>
      <c r="Z147" s="179">
        <f>SUM(AA148)</f>
        <v>9.5927361524599508</v>
      </c>
      <c r="AA147" s="170"/>
      <c r="AB147" s="179">
        <f>SUM(AC148)</f>
        <v>0</v>
      </c>
      <c r="AC147" s="170"/>
      <c r="AD147" s="179">
        <f>SUM(AE148)</f>
        <v>0</v>
      </c>
      <c r="AE147" s="170"/>
      <c r="AF147" s="179">
        <f>SUM(AG148)</f>
        <v>46.138625234191792</v>
      </c>
      <c r="AG147" s="170"/>
      <c r="AH147" s="179">
        <f>SUM(AI148:AL148)</f>
        <v>7.6015286278065206</v>
      </c>
      <c r="AI147" s="170"/>
      <c r="AJ147" s="170"/>
      <c r="AK147" s="170"/>
      <c r="AL147" s="170"/>
      <c r="AM147" s="179">
        <f>SUM(AN148)</f>
        <v>0</v>
      </c>
      <c r="AN147" s="170"/>
      <c r="AO147" s="179">
        <f>SUM(AP148)</f>
        <v>468.37220364078394</v>
      </c>
      <c r="AP147" s="170"/>
      <c r="AQ147" s="179">
        <f>SUM(AR148)</f>
        <v>0</v>
      </c>
      <c r="AR147" s="170"/>
      <c r="AS147" s="179">
        <f>SUM(AT148)</f>
        <v>841.88578686006201</v>
      </c>
      <c r="AT147" s="170"/>
      <c r="AU147" s="179">
        <f>SUM(AV148)</f>
        <v>250.40146444778085</v>
      </c>
      <c r="AV147" s="170"/>
      <c r="AW147" s="179">
        <f>SUM(AX148)</f>
        <v>0</v>
      </c>
      <c r="AX147" s="170"/>
      <c r="AY147" s="179">
        <f>SUM(AZ148)</f>
        <v>0</v>
      </c>
      <c r="AZ147" s="170"/>
      <c r="BA147" s="171">
        <f>SUM(BA148)</f>
        <v>1700.8542290071052</v>
      </c>
      <c r="BB147" s="171">
        <f t="shared" ref="BB147:BL147" si="36">SUM(BB148)</f>
        <v>99886.334498184471</v>
      </c>
      <c r="BC147" s="171">
        <f t="shared" si="36"/>
        <v>0</v>
      </c>
      <c r="BD147" s="171">
        <f t="shared" si="36"/>
        <v>0</v>
      </c>
      <c r="BE147" s="171">
        <f t="shared" si="36"/>
        <v>0</v>
      </c>
      <c r="BF147" s="171">
        <f t="shared" si="36"/>
        <v>41803.445302657565</v>
      </c>
      <c r="BG147" s="171">
        <f t="shared" si="36"/>
        <v>141689.77980084205</v>
      </c>
      <c r="BH147" s="171">
        <f t="shared" si="36"/>
        <v>143390.63402984914</v>
      </c>
      <c r="BI147" s="171">
        <f t="shared" si="36"/>
        <v>0</v>
      </c>
      <c r="BJ147" s="171">
        <f t="shared" si="36"/>
        <v>0</v>
      </c>
      <c r="BK147" s="171">
        <f t="shared" si="36"/>
        <v>241584.62225483032</v>
      </c>
      <c r="BL147" s="171">
        <f t="shared" si="36"/>
        <v>241584.62225483032</v>
      </c>
    </row>
    <row r="148" spans="1:64" s="187" customFormat="1">
      <c r="A148" s="184">
        <v>30</v>
      </c>
      <c r="B148" s="46" t="s">
        <v>76</v>
      </c>
      <c r="C148" s="154">
        <v>30</v>
      </c>
      <c r="D148" s="163"/>
      <c r="E148" s="184">
        <v>0</v>
      </c>
      <c r="F148" s="184">
        <v>0</v>
      </c>
      <c r="G148" s="184">
        <v>0</v>
      </c>
      <c r="H148" s="184">
        <v>0</v>
      </c>
      <c r="I148" s="170"/>
      <c r="J148" s="184">
        <v>0</v>
      </c>
      <c r="K148" s="170"/>
      <c r="L148" s="184">
        <v>0</v>
      </c>
      <c r="M148" s="184">
        <v>0</v>
      </c>
      <c r="N148" s="184"/>
      <c r="O148" s="184">
        <v>0</v>
      </c>
      <c r="P148" s="184">
        <v>0</v>
      </c>
      <c r="Q148" s="184">
        <v>0</v>
      </c>
      <c r="R148" s="184">
        <v>0</v>
      </c>
      <c r="S148" s="184">
        <v>0</v>
      </c>
      <c r="T148" s="184">
        <v>0</v>
      </c>
      <c r="U148" s="184">
        <v>0</v>
      </c>
      <c r="V148" s="184">
        <v>0</v>
      </c>
      <c r="W148" s="184">
        <v>0</v>
      </c>
      <c r="X148" s="170"/>
      <c r="Y148" s="184">
        <v>76.861884044020314</v>
      </c>
      <c r="Z148" s="170"/>
      <c r="AA148" s="184">
        <v>9.5927361524599508</v>
      </c>
      <c r="AB148" s="170"/>
      <c r="AC148" s="184">
        <v>0</v>
      </c>
      <c r="AD148" s="170"/>
      <c r="AE148" s="184">
        <v>0</v>
      </c>
      <c r="AF148" s="170"/>
      <c r="AG148" s="184">
        <v>46.138625234191792</v>
      </c>
      <c r="AH148" s="170"/>
      <c r="AI148" s="184">
        <v>0</v>
      </c>
      <c r="AJ148" s="184">
        <v>0</v>
      </c>
      <c r="AK148" s="184">
        <v>0</v>
      </c>
      <c r="AL148" s="184">
        <v>7.6015286278065206</v>
      </c>
      <c r="AM148" s="170"/>
      <c r="AN148" s="184">
        <v>0</v>
      </c>
      <c r="AO148" s="170"/>
      <c r="AP148" s="184">
        <v>468.37220364078394</v>
      </c>
      <c r="AQ148" s="170"/>
      <c r="AR148" s="184">
        <v>0</v>
      </c>
      <c r="AS148" s="170"/>
      <c r="AT148" s="184">
        <v>841.88578686006201</v>
      </c>
      <c r="AU148" s="170"/>
      <c r="AV148" s="184">
        <v>250.40146444778085</v>
      </c>
      <c r="AW148" s="170"/>
      <c r="AX148" s="184">
        <v>0</v>
      </c>
      <c r="AY148" s="170"/>
      <c r="AZ148" s="184">
        <v>0</v>
      </c>
      <c r="BA148" s="185">
        <f>SUM(E148:AZ148)</f>
        <v>1700.8542290071052</v>
      </c>
      <c r="BB148" s="184">
        <v>99886.334498184471</v>
      </c>
      <c r="BC148" s="184">
        <v>0</v>
      </c>
      <c r="BD148" s="184">
        <v>0</v>
      </c>
      <c r="BE148" s="184">
        <v>0</v>
      </c>
      <c r="BF148" s="184">
        <v>41803.445302657565</v>
      </c>
      <c r="BG148" s="185">
        <f t="shared" si="19"/>
        <v>141689.77980084205</v>
      </c>
      <c r="BH148" s="185">
        <f t="shared" si="20"/>
        <v>143390.63402984914</v>
      </c>
      <c r="BI148" s="184"/>
      <c r="BJ148" s="184"/>
      <c r="BK148" s="186">
        <f>+AV160</f>
        <v>241584.62225483032</v>
      </c>
      <c r="BL148" s="185">
        <f t="shared" si="21"/>
        <v>241584.62225483032</v>
      </c>
    </row>
    <row r="149" spans="1:64" s="152" customFormat="1">
      <c r="A149" s="170"/>
      <c r="B149" s="163"/>
      <c r="C149" s="163">
        <v>16</v>
      </c>
      <c r="D149" s="180">
        <f>SUM(E150:H150)</f>
        <v>0</v>
      </c>
      <c r="E149" s="170"/>
      <c r="F149" s="170"/>
      <c r="G149" s="170"/>
      <c r="H149" s="170"/>
      <c r="I149" s="170">
        <f>SUM(J150)</f>
        <v>0</v>
      </c>
      <c r="J149" s="170"/>
      <c r="K149" s="179">
        <f>SUM(L150:M150)</f>
        <v>0</v>
      </c>
      <c r="L149" s="170"/>
      <c r="M149" s="170"/>
      <c r="N149" s="179">
        <f>SUM(O150:W150)</f>
        <v>0</v>
      </c>
      <c r="O149" s="170"/>
      <c r="P149" s="170"/>
      <c r="Q149" s="170"/>
      <c r="R149" s="170"/>
      <c r="S149" s="170"/>
      <c r="T149" s="170"/>
      <c r="U149" s="170"/>
      <c r="V149" s="170"/>
      <c r="W149" s="170"/>
      <c r="X149" s="179">
        <f>SUM(Y150)</f>
        <v>0</v>
      </c>
      <c r="Y149" s="170"/>
      <c r="Z149" s="179">
        <f>SUM(AA150)</f>
        <v>0</v>
      </c>
      <c r="AA149" s="170"/>
      <c r="AB149" s="179">
        <f>SUM(AC150)</f>
        <v>0</v>
      </c>
      <c r="AC149" s="170"/>
      <c r="AD149" s="179">
        <f>SUM(AE150)</f>
        <v>0</v>
      </c>
      <c r="AE149" s="170"/>
      <c r="AF149" s="179">
        <f>SUM(AG150)</f>
        <v>44913.119940789547</v>
      </c>
      <c r="AG149" s="170"/>
      <c r="AH149" s="179">
        <f>SUM(AI150:AL150)</f>
        <v>89.101858282464335</v>
      </c>
      <c r="AI149" s="170"/>
      <c r="AJ149" s="170"/>
      <c r="AK149" s="170"/>
      <c r="AL149" s="170"/>
      <c r="AM149" s="179">
        <f>SUM(AN150)</f>
        <v>0</v>
      </c>
      <c r="AN149" s="170"/>
      <c r="AO149" s="179">
        <f>SUM(AP150)</f>
        <v>7553.8512178739957</v>
      </c>
      <c r="AP149" s="170"/>
      <c r="AQ149" s="179">
        <f>SUM(AR150)</f>
        <v>0</v>
      </c>
      <c r="AR149" s="170"/>
      <c r="AS149" s="179">
        <f>SUM(AT150)</f>
        <v>0</v>
      </c>
      <c r="AT149" s="170"/>
      <c r="AU149" s="179">
        <f>SUM(AV150)</f>
        <v>0</v>
      </c>
      <c r="AV149" s="170"/>
      <c r="AW149" s="179">
        <f>SUM(AX150)</f>
        <v>33593.943796204265</v>
      </c>
      <c r="AX149" s="170"/>
      <c r="AY149" s="179">
        <f>SUM(AZ150)</f>
        <v>0</v>
      </c>
      <c r="AZ149" s="170"/>
      <c r="BA149" s="171">
        <f>SUM(BA150)</f>
        <v>86150.016813150272</v>
      </c>
      <c r="BB149" s="171">
        <f t="shared" ref="BB149:BL149" si="37">SUM(BB150)</f>
        <v>1495320.9511331725</v>
      </c>
      <c r="BC149" s="171">
        <f t="shared" si="37"/>
        <v>0</v>
      </c>
      <c r="BD149" s="171">
        <f t="shared" si="37"/>
        <v>0</v>
      </c>
      <c r="BE149" s="171">
        <f t="shared" si="37"/>
        <v>0</v>
      </c>
      <c r="BF149" s="171">
        <f t="shared" si="37"/>
        <v>913689.89975973871</v>
      </c>
      <c r="BG149" s="171">
        <f t="shared" si="37"/>
        <v>2409010.8508929112</v>
      </c>
      <c r="BH149" s="171">
        <f t="shared" si="37"/>
        <v>2495160.8677060613</v>
      </c>
      <c r="BI149" s="171">
        <f t="shared" si="37"/>
        <v>0</v>
      </c>
      <c r="BJ149" s="171">
        <f t="shared" si="37"/>
        <v>0</v>
      </c>
      <c r="BK149" s="171">
        <f t="shared" si="37"/>
        <v>771679.86582078482</v>
      </c>
      <c r="BL149" s="171">
        <f t="shared" si="37"/>
        <v>771679.86582078482</v>
      </c>
    </row>
    <row r="150" spans="1:64" s="187" customFormat="1">
      <c r="A150" s="184">
        <v>31</v>
      </c>
      <c r="B150" s="46" t="s">
        <v>202</v>
      </c>
      <c r="C150" s="154">
        <v>31</v>
      </c>
      <c r="D150" s="163"/>
      <c r="E150" s="184">
        <v>0</v>
      </c>
      <c r="F150" s="184">
        <v>0</v>
      </c>
      <c r="G150" s="184">
        <v>0</v>
      </c>
      <c r="H150" s="184">
        <v>0</v>
      </c>
      <c r="I150" s="170"/>
      <c r="J150" s="184">
        <v>0</v>
      </c>
      <c r="K150" s="170"/>
      <c r="L150" s="184">
        <v>0</v>
      </c>
      <c r="M150" s="184">
        <v>0</v>
      </c>
      <c r="N150" s="184"/>
      <c r="O150" s="184">
        <v>0</v>
      </c>
      <c r="P150" s="184">
        <v>0</v>
      </c>
      <c r="Q150" s="184">
        <v>0</v>
      </c>
      <c r="R150" s="184">
        <v>0</v>
      </c>
      <c r="S150" s="184">
        <v>0</v>
      </c>
      <c r="T150" s="184">
        <v>0</v>
      </c>
      <c r="U150" s="184">
        <v>0</v>
      </c>
      <c r="V150" s="184">
        <v>0</v>
      </c>
      <c r="W150" s="184">
        <v>0</v>
      </c>
      <c r="X150" s="170"/>
      <c r="Y150" s="184">
        <v>0</v>
      </c>
      <c r="Z150" s="170"/>
      <c r="AA150" s="184">
        <v>0</v>
      </c>
      <c r="AB150" s="170"/>
      <c r="AC150" s="184">
        <v>0</v>
      </c>
      <c r="AD150" s="170"/>
      <c r="AE150" s="184">
        <v>0</v>
      </c>
      <c r="AF150" s="170"/>
      <c r="AG150" s="184">
        <v>44913.119940789547</v>
      </c>
      <c r="AH150" s="170"/>
      <c r="AI150" s="184">
        <v>0</v>
      </c>
      <c r="AJ150" s="184">
        <v>0</v>
      </c>
      <c r="AK150" s="184">
        <v>0</v>
      </c>
      <c r="AL150" s="184">
        <v>89.101858282464335</v>
      </c>
      <c r="AM150" s="170"/>
      <c r="AN150" s="184">
        <v>0</v>
      </c>
      <c r="AO150" s="170"/>
      <c r="AP150" s="184">
        <v>7553.8512178739957</v>
      </c>
      <c r="AQ150" s="170"/>
      <c r="AR150" s="184">
        <v>0</v>
      </c>
      <c r="AS150" s="170"/>
      <c r="AT150" s="184">
        <v>0</v>
      </c>
      <c r="AU150" s="170"/>
      <c r="AV150" s="184">
        <v>0</v>
      </c>
      <c r="AW150" s="170"/>
      <c r="AX150" s="184">
        <v>33593.943796204265</v>
      </c>
      <c r="AY150" s="170"/>
      <c r="AZ150" s="184">
        <v>0</v>
      </c>
      <c r="BA150" s="185">
        <f>SUM(E150:AZ150)</f>
        <v>86150.016813150272</v>
      </c>
      <c r="BB150" s="184">
        <v>1495320.9511331725</v>
      </c>
      <c r="BC150" s="184">
        <v>0</v>
      </c>
      <c r="BD150" s="184">
        <v>0</v>
      </c>
      <c r="BE150" s="184">
        <v>0</v>
      </c>
      <c r="BF150" s="184">
        <v>913689.89975973871</v>
      </c>
      <c r="BG150" s="185">
        <f t="shared" si="19"/>
        <v>2409010.8508929112</v>
      </c>
      <c r="BH150" s="185">
        <f t="shared" si="20"/>
        <v>2495160.8677060613</v>
      </c>
      <c r="BI150" s="184"/>
      <c r="BJ150" s="184"/>
      <c r="BK150" s="186">
        <f>+AX160</f>
        <v>771679.86582078482</v>
      </c>
      <c r="BL150" s="185">
        <f t="shared" si="21"/>
        <v>771679.86582078482</v>
      </c>
    </row>
    <row r="151" spans="1:64" s="152" customFormat="1">
      <c r="A151" s="170"/>
      <c r="B151" s="163"/>
      <c r="C151" s="163">
        <v>18</v>
      </c>
      <c r="D151" s="180">
        <f>SUM(E152:H152)</f>
        <v>12673.121926652329</v>
      </c>
      <c r="E151" s="170"/>
      <c r="F151" s="170"/>
      <c r="G151" s="170"/>
      <c r="H151" s="170"/>
      <c r="I151" s="170">
        <f>SUM(J152)</f>
        <v>3892.7162070609274</v>
      </c>
      <c r="J151" s="170"/>
      <c r="K151" s="179">
        <f>SUM(L152:M152)</f>
        <v>11353.389592273747</v>
      </c>
      <c r="L151" s="170"/>
      <c r="M151" s="170"/>
      <c r="N151" s="179">
        <f>SUM(O152:W152)</f>
        <v>226384.7584253324</v>
      </c>
      <c r="O151" s="170"/>
      <c r="P151" s="170"/>
      <c r="Q151" s="170"/>
      <c r="R151" s="170"/>
      <c r="S151" s="170"/>
      <c r="T151" s="170"/>
      <c r="U151" s="170"/>
      <c r="V151" s="170"/>
      <c r="W151" s="170"/>
      <c r="X151" s="179">
        <f>SUM(Y152)</f>
        <v>3049.6120475210441</v>
      </c>
      <c r="Y151" s="170"/>
      <c r="Z151" s="179">
        <f>SUM(AA152)</f>
        <v>91.027346150126903</v>
      </c>
      <c r="AA151" s="170"/>
      <c r="AB151" s="179">
        <f>SUM(AC152)</f>
        <v>10893.850716939623</v>
      </c>
      <c r="AC151" s="170"/>
      <c r="AD151" s="179">
        <f>SUM(AE152)</f>
        <v>156522.11983195067</v>
      </c>
      <c r="AE151" s="170"/>
      <c r="AF151" s="179">
        <f>SUM(AG152)</f>
        <v>116136.92594650494</v>
      </c>
      <c r="AG151" s="170"/>
      <c r="AH151" s="179">
        <f>SUM(AI152:AL152)</f>
        <v>117954.5726947326</v>
      </c>
      <c r="AI151" s="170"/>
      <c r="AJ151" s="170"/>
      <c r="AK151" s="170"/>
      <c r="AL151" s="170"/>
      <c r="AM151" s="179">
        <f>SUM(AN152)</f>
        <v>1766.7612568716177</v>
      </c>
      <c r="AN151" s="170"/>
      <c r="AO151" s="179">
        <f>SUM(AP152)</f>
        <v>61302.085434608976</v>
      </c>
      <c r="AP151" s="170"/>
      <c r="AQ151" s="179">
        <f>SUM(AR152)</f>
        <v>28116.305451684042</v>
      </c>
      <c r="AR151" s="170"/>
      <c r="AS151" s="179">
        <f>SUM(AT152)</f>
        <v>0</v>
      </c>
      <c r="AT151" s="170"/>
      <c r="AU151" s="179">
        <f>SUM(AV152)</f>
        <v>425.37660422692608</v>
      </c>
      <c r="AV151" s="170"/>
      <c r="AW151" s="179">
        <f>SUM(AX152)</f>
        <v>1649.157240904573</v>
      </c>
      <c r="AX151" s="170"/>
      <c r="AY151" s="179">
        <f>SUM(AZ152)</f>
        <v>15952.731772234412</v>
      </c>
      <c r="AZ151" s="170"/>
      <c r="BA151" s="171">
        <f>SUM(BA152)</f>
        <v>768164.51249564881</v>
      </c>
      <c r="BB151" s="171">
        <f t="shared" ref="BB151:BL151" si="38">SUM(BB152)</f>
        <v>201274.46245878146</v>
      </c>
      <c r="BC151" s="171">
        <f t="shared" si="38"/>
        <v>0</v>
      </c>
      <c r="BD151" s="171">
        <f t="shared" si="38"/>
        <v>0</v>
      </c>
      <c r="BE151" s="171">
        <f t="shared" si="38"/>
        <v>0</v>
      </c>
      <c r="BF151" s="171">
        <f t="shared" si="38"/>
        <v>49305.377117689553</v>
      </c>
      <c r="BG151" s="171">
        <f t="shared" si="38"/>
        <v>250579.83957647101</v>
      </c>
      <c r="BH151" s="171">
        <f t="shared" si="38"/>
        <v>1018744.3520721198</v>
      </c>
      <c r="BI151" s="171">
        <f t="shared" si="38"/>
        <v>0</v>
      </c>
      <c r="BJ151" s="171">
        <f t="shared" si="38"/>
        <v>0</v>
      </c>
      <c r="BK151" s="171">
        <f t="shared" si="38"/>
        <v>734500.48799271579</v>
      </c>
      <c r="BL151" s="171">
        <f t="shared" si="38"/>
        <v>734500.48799271579</v>
      </c>
    </row>
    <row r="152" spans="1:64" s="187" customFormat="1">
      <c r="A152" s="184">
        <v>32</v>
      </c>
      <c r="B152" s="46" t="s">
        <v>78</v>
      </c>
      <c r="C152" s="154">
        <v>32</v>
      </c>
      <c r="D152" s="163"/>
      <c r="E152" s="184">
        <v>569.77708923687283</v>
      </c>
      <c r="F152" s="184">
        <v>2149.1888606564239</v>
      </c>
      <c r="G152" s="184">
        <v>9087.3278138428032</v>
      </c>
      <c r="H152" s="184">
        <v>866.82816291622953</v>
      </c>
      <c r="I152" s="170"/>
      <c r="J152" s="184">
        <v>3892.7162070609274</v>
      </c>
      <c r="K152" s="170"/>
      <c r="L152" s="184">
        <v>10887.306660004924</v>
      </c>
      <c r="M152" s="184">
        <v>466.08293226882228</v>
      </c>
      <c r="N152" s="184"/>
      <c r="O152" s="184">
        <v>1.0362338428802336</v>
      </c>
      <c r="P152" s="184">
        <v>1638.0728013947228</v>
      </c>
      <c r="Q152" s="184">
        <v>7628.211363511994</v>
      </c>
      <c r="R152" s="184">
        <v>2135.4156026233813</v>
      </c>
      <c r="S152" s="184">
        <v>23950.241740923972</v>
      </c>
      <c r="T152" s="184">
        <v>3684.1964453960218</v>
      </c>
      <c r="U152" s="184">
        <v>184050.4416525035</v>
      </c>
      <c r="V152" s="184">
        <v>3119.6307758919402</v>
      </c>
      <c r="W152" s="184">
        <v>177.51180924397767</v>
      </c>
      <c r="X152" s="170"/>
      <c r="Y152" s="184">
        <v>3049.6120475210441</v>
      </c>
      <c r="Z152" s="170"/>
      <c r="AA152" s="184">
        <v>91.027346150126903</v>
      </c>
      <c r="AB152" s="170"/>
      <c r="AC152" s="184">
        <v>10893.850716939623</v>
      </c>
      <c r="AD152" s="170"/>
      <c r="AE152" s="184">
        <v>156522.11983195067</v>
      </c>
      <c r="AF152" s="170"/>
      <c r="AG152" s="184">
        <v>116136.92594650494</v>
      </c>
      <c r="AH152" s="170"/>
      <c r="AI152" s="184">
        <v>33971.162131495897</v>
      </c>
      <c r="AJ152" s="184">
        <v>63378.087352621718</v>
      </c>
      <c r="AK152" s="184">
        <v>573.71566742903519</v>
      </c>
      <c r="AL152" s="184">
        <v>20031.607543185972</v>
      </c>
      <c r="AM152" s="170"/>
      <c r="AN152" s="184">
        <v>1766.7612568716177</v>
      </c>
      <c r="AO152" s="170"/>
      <c r="AP152" s="184">
        <v>61302.085434608976</v>
      </c>
      <c r="AQ152" s="170"/>
      <c r="AR152" s="184">
        <v>28116.305451684042</v>
      </c>
      <c r="AS152" s="170"/>
      <c r="AT152" s="184">
        <v>0</v>
      </c>
      <c r="AU152" s="170"/>
      <c r="AV152" s="184">
        <v>425.37660422692608</v>
      </c>
      <c r="AW152" s="170"/>
      <c r="AX152" s="184">
        <v>1649.157240904573</v>
      </c>
      <c r="AY152" s="170"/>
      <c r="AZ152" s="184">
        <v>15952.731772234412</v>
      </c>
      <c r="BA152" s="185">
        <f>SUM(E152:AZ152)</f>
        <v>768164.51249564881</v>
      </c>
      <c r="BB152" s="184">
        <v>201274.46245878146</v>
      </c>
      <c r="BC152" s="184">
        <v>0</v>
      </c>
      <c r="BD152" s="184">
        <v>0</v>
      </c>
      <c r="BE152" s="184">
        <v>0</v>
      </c>
      <c r="BF152" s="184">
        <v>49305.377117689553</v>
      </c>
      <c r="BG152" s="185">
        <f t="shared" si="19"/>
        <v>250579.83957647101</v>
      </c>
      <c r="BH152" s="185">
        <f t="shared" si="20"/>
        <v>1018744.3520721198</v>
      </c>
      <c r="BI152" s="184"/>
      <c r="BJ152" s="184"/>
      <c r="BK152" s="186">
        <f>+AZ160</f>
        <v>734500.48799271579</v>
      </c>
      <c r="BL152" s="185">
        <f t="shared" si="21"/>
        <v>734500.48799271579</v>
      </c>
    </row>
    <row r="153" spans="1:64">
      <c r="A153" s="533" t="s">
        <v>79</v>
      </c>
      <c r="B153" s="534"/>
      <c r="C153" s="155">
        <v>190</v>
      </c>
      <c r="D153" s="164">
        <f t="shared" ref="D153:D160" si="39">SUM(E153:H153)</f>
        <v>911472.5769840529</v>
      </c>
      <c r="E153" s="44">
        <f>SUM(E105:E152)</f>
        <v>41303.118029140867</v>
      </c>
      <c r="F153" s="44">
        <f>SUM(F105:F152)</f>
        <v>8837.1272550695321</v>
      </c>
      <c r="G153" s="44">
        <f>SUM(G105:G152)</f>
        <v>856611.52290828433</v>
      </c>
      <c r="H153" s="44">
        <f>SUM(H105:H152)</f>
        <v>4720.8087915581127</v>
      </c>
      <c r="I153" s="171">
        <f>SUM(J153)</f>
        <v>73638.518422441586</v>
      </c>
      <c r="J153" s="44">
        <f>SUM(J105:J152)</f>
        <v>73638.518422441586</v>
      </c>
      <c r="K153" s="171">
        <f>SUM(L153:M153)</f>
        <v>1473530.5917050694</v>
      </c>
      <c r="L153" s="44">
        <f>SUM(L105:L152)</f>
        <v>1264664.4803927678</v>
      </c>
      <c r="M153" s="44">
        <f>SUM(M105:M152)</f>
        <v>208866.1113123016</v>
      </c>
      <c r="N153" s="171">
        <f>SUM(O153:W153)</f>
        <v>19700599.878587496</v>
      </c>
      <c r="O153" s="44">
        <f t="shared" ref="O153:W153" si="40">SUM(O105:O152)</f>
        <v>70631.407103627367</v>
      </c>
      <c r="P153" s="44">
        <f t="shared" si="40"/>
        <v>744032.68766444572</v>
      </c>
      <c r="Q153" s="44">
        <f t="shared" si="40"/>
        <v>3259540.5628160872</v>
      </c>
      <c r="R153" s="44">
        <f t="shared" si="40"/>
        <v>246156.85111349245</v>
      </c>
      <c r="S153" s="44">
        <f t="shared" si="40"/>
        <v>2216429.7138644243</v>
      </c>
      <c r="T153" s="44">
        <f t="shared" si="40"/>
        <v>1982630.47095382</v>
      </c>
      <c r="U153" s="44">
        <f t="shared" si="40"/>
        <v>2348921.4178765318</v>
      </c>
      <c r="V153" s="44">
        <f t="shared" si="40"/>
        <v>8133795.6796146519</v>
      </c>
      <c r="W153" s="44">
        <f t="shared" si="40"/>
        <v>698461.08758041717</v>
      </c>
      <c r="X153" s="171">
        <f>SUM(Y153)</f>
        <v>204855.60082368049</v>
      </c>
      <c r="Y153" s="44">
        <f>SUM(Y105:Y152)</f>
        <v>204855.60082368049</v>
      </c>
      <c r="Z153" s="171">
        <f>SUM(AA153)</f>
        <v>9132.5864173678856</v>
      </c>
      <c r="AA153" s="44">
        <f>SUM(AA105:AA152)</f>
        <v>9132.5864173678856</v>
      </c>
      <c r="AB153" s="171">
        <f>SUM(AC153)</f>
        <v>4227180.9806571752</v>
      </c>
      <c r="AC153" s="44">
        <f>SUM(AC105:AC152)</f>
        <v>4227180.9806571752</v>
      </c>
      <c r="AD153" s="171">
        <f>SUM(AE153)</f>
        <v>701271.53556038416</v>
      </c>
      <c r="AE153" s="44">
        <f>SUM(AE105:AE152)</f>
        <v>701271.53556038416</v>
      </c>
      <c r="AF153" s="171">
        <f>SUM(AG153)</f>
        <v>1812246.4101508439</v>
      </c>
      <c r="AG153" s="44">
        <f>SUM(AG105:AG152)</f>
        <v>1812246.4101508439</v>
      </c>
      <c r="AH153" s="171">
        <f>SUM(AI153:AL153)</f>
        <v>1825015.0207906247</v>
      </c>
      <c r="AI153" s="44">
        <f>SUM(AI105:AI152)</f>
        <v>320031.70649898169</v>
      </c>
      <c r="AJ153" s="44">
        <f>SUM(AJ105:AJ152)</f>
        <v>398844.99518909614</v>
      </c>
      <c r="AK153" s="44">
        <f>SUM(AK105:AK152)</f>
        <v>717984.75671808748</v>
      </c>
      <c r="AL153" s="44">
        <f>SUM(AL105:AL152)</f>
        <v>388153.56238445936</v>
      </c>
      <c r="AM153" s="171">
        <f>SUM(AN153)</f>
        <v>49685.588646693635</v>
      </c>
      <c r="AN153" s="44">
        <f>SUM(AN105:AN152)</f>
        <v>49685.588646693635</v>
      </c>
      <c r="AO153" s="171">
        <f>SUM(AP153)</f>
        <v>2546294.3949081297</v>
      </c>
      <c r="AP153" s="44">
        <f>SUM(AP105:AP152)</f>
        <v>2546294.3949081297</v>
      </c>
      <c r="AQ153" s="171">
        <f>SUM(AR153)</f>
        <v>190801.95877147184</v>
      </c>
      <c r="AR153" s="44">
        <f>SUM(AR105:AR152)</f>
        <v>190801.95877147184</v>
      </c>
      <c r="AS153" s="171">
        <f>SUM(AT153)</f>
        <v>1716783.0377860079</v>
      </c>
      <c r="AT153" s="44">
        <f>SUM(AT105:AT152)</f>
        <v>1716783.0377860079</v>
      </c>
      <c r="AU153" s="171">
        <f>SUM(AV153)</f>
        <v>37826.402088511531</v>
      </c>
      <c r="AV153" s="44">
        <f>SUM(AV105:AV152)</f>
        <v>37826.402088511531</v>
      </c>
      <c r="AW153" s="171">
        <f>SUM(AX153)</f>
        <v>354916.24649846065</v>
      </c>
      <c r="AX153" s="44">
        <f>SUM(AX105:AX152)</f>
        <v>354916.24649846065</v>
      </c>
      <c r="AY153" s="171">
        <f>SUM(AZ153)</f>
        <v>140985.94064341974</v>
      </c>
      <c r="AZ153" s="44">
        <f t="shared" ref="AZ153:BL153" si="41">SUM(AZ105:AZ152)</f>
        <v>140985.94064341974</v>
      </c>
      <c r="BA153" s="44">
        <f t="shared" si="41"/>
        <v>71266698.9079054</v>
      </c>
      <c r="BB153" s="44">
        <f>SUM(BB105:BB152)</f>
        <v>52462774.339342088</v>
      </c>
      <c r="BC153" s="44">
        <f t="shared" si="41"/>
        <v>5615574.4238014221</v>
      </c>
      <c r="BD153" s="44">
        <f t="shared" si="41"/>
        <v>50753296.877539672</v>
      </c>
      <c r="BE153" s="44">
        <f t="shared" si="41"/>
        <v>-92333940.580787659</v>
      </c>
      <c r="BF153" s="44">
        <f t="shared" si="41"/>
        <v>161813233.34976488</v>
      </c>
      <c r="BG153" s="44">
        <f t="shared" si="41"/>
        <v>178310938.40966034</v>
      </c>
      <c r="BH153" s="44">
        <f t="shared" si="41"/>
        <v>249577637.31756565</v>
      </c>
      <c r="BI153" s="44">
        <f t="shared" si="41"/>
        <v>0</v>
      </c>
      <c r="BJ153" s="44">
        <f t="shared" si="41"/>
        <v>0</v>
      </c>
      <c r="BK153" s="44">
        <f t="shared" si="41"/>
        <v>251514340.08090955</v>
      </c>
      <c r="BL153" s="44">
        <f t="shared" si="41"/>
        <v>251514340.08090955</v>
      </c>
    </row>
    <row r="154" spans="1:64">
      <c r="A154" s="533" t="s">
        <v>80</v>
      </c>
      <c r="B154" s="534"/>
      <c r="C154" s="155">
        <v>200</v>
      </c>
      <c r="D154" s="164">
        <f t="shared" si="39"/>
        <v>490065.95875614998</v>
      </c>
      <c r="E154" s="42">
        <f>+E86-E153</f>
        <v>22207.198162280518</v>
      </c>
      <c r="F154" s="42">
        <f>+F86-F153</f>
        <v>4751.4048697282124</v>
      </c>
      <c r="G154" s="42">
        <f>+G86-G153</f>
        <v>460569.14695630921</v>
      </c>
      <c r="H154" s="42">
        <f>+H86-H153</f>
        <v>2538.2087678320404</v>
      </c>
      <c r="I154" s="171">
        <f t="shared" ref="I154:I160" si="42">SUM(J154)</f>
        <v>39592.777713056348</v>
      </c>
      <c r="J154" s="42">
        <f>+J86-J153</f>
        <v>39592.777713056348</v>
      </c>
      <c r="K154" s="171">
        <f t="shared" ref="K154:K160" si="43">SUM(L154:M154)</f>
        <v>792264.29891054903</v>
      </c>
      <c r="L154" s="42">
        <f>+L86-L153</f>
        <v>679964.51757140877</v>
      </c>
      <c r="M154" s="42">
        <f>+M86-M153</f>
        <v>112299.78133914026</v>
      </c>
      <c r="N154" s="171">
        <f t="shared" ref="N154:N160" si="44">SUM(O154:W154)</f>
        <v>10592302.62255075</v>
      </c>
      <c r="O154" s="42">
        <f t="shared" ref="O154:W154" si="45">+O86-O153</f>
        <v>37975.962321399289</v>
      </c>
      <c r="P154" s="42">
        <f t="shared" si="45"/>
        <v>400039.56414431008</v>
      </c>
      <c r="Q154" s="42">
        <f t="shared" si="45"/>
        <v>1752537.4995993711</v>
      </c>
      <c r="R154" s="42">
        <f t="shared" si="45"/>
        <v>132349.66831858846</v>
      </c>
      <c r="S154" s="42">
        <f t="shared" si="45"/>
        <v>1191694.3857320151</v>
      </c>
      <c r="T154" s="42">
        <f t="shared" si="45"/>
        <v>1065988.9580245048</v>
      </c>
      <c r="U154" s="42">
        <f t="shared" si="45"/>
        <v>1262930.4004992112</v>
      </c>
      <c r="V154" s="42">
        <f t="shared" si="45"/>
        <v>4373248.8269109223</v>
      </c>
      <c r="W154" s="42">
        <f t="shared" si="45"/>
        <v>375537.35700042767</v>
      </c>
      <c r="X154" s="171">
        <f t="shared" ref="X154:X160" si="46">SUM(Y154)</f>
        <v>110143.47437243917</v>
      </c>
      <c r="Y154" s="42">
        <f>+Y86-Y153</f>
        <v>110143.47437243917</v>
      </c>
      <c r="Z154" s="171">
        <f t="shared" ref="Z154:Z160" si="47">SUM(AA154)</f>
        <v>4910.2626141094443</v>
      </c>
      <c r="AA154" s="42">
        <f>+AA86-AA153</f>
        <v>4910.2626141094443</v>
      </c>
      <c r="AB154" s="171">
        <f t="shared" ref="AB154:AB160" si="48">SUM(AC154)</f>
        <v>2272802.8823161917</v>
      </c>
      <c r="AC154" s="42">
        <f>+AC86-AC153</f>
        <v>2272802.8823161917</v>
      </c>
      <c r="AD154" s="171">
        <f t="shared" ref="AD154:AD160" si="49">SUM(AE154)</f>
        <v>377048.43360176054</v>
      </c>
      <c r="AE154" s="42">
        <f>+AE86-AE153</f>
        <v>377048.43360176054</v>
      </c>
      <c r="AF154" s="171">
        <f t="shared" ref="AF154:AF160" si="50">SUM(AG154)</f>
        <v>974379.58850242267</v>
      </c>
      <c r="AG154" s="42">
        <f>+AG86-AG153</f>
        <v>974379.58850242267</v>
      </c>
      <c r="AH154" s="171">
        <f t="shared" ref="AH154:AH160" si="51">SUM(AI154:AL154)</f>
        <v>981244.81031290581</v>
      </c>
      <c r="AI154" s="42">
        <f>+AI86-AI153</f>
        <v>172069.51590002055</v>
      </c>
      <c r="AJ154" s="42">
        <f>+AJ86-AJ153</f>
        <v>214444.58110762906</v>
      </c>
      <c r="AK154" s="42">
        <f>+AK86-AK153</f>
        <v>386034.53033947595</v>
      </c>
      <c r="AL154" s="42">
        <f>+AL86-AL153</f>
        <v>208696.1829657802</v>
      </c>
      <c r="AM154" s="171">
        <f t="shared" ref="AM154:AM160" si="52">SUM(AN154)</f>
        <v>26714.150542053671</v>
      </c>
      <c r="AN154" s="42">
        <f>+AN86-AN153</f>
        <v>26714.150542053671</v>
      </c>
      <c r="AO154" s="171">
        <f t="shared" ref="AO154:AO160" si="53">SUM(AP154)</f>
        <v>1369050.7377029909</v>
      </c>
      <c r="AP154" s="42">
        <f>+AP86-AP153</f>
        <v>1369050.7377029909</v>
      </c>
      <c r="AQ154" s="171">
        <f t="shared" ref="AQ154:AQ160" si="54">SUM(AR154)</f>
        <v>102587.33747897352</v>
      </c>
      <c r="AR154" s="42">
        <f>+AR86-AR153</f>
        <v>102587.33747897352</v>
      </c>
      <c r="AS154" s="171">
        <f t="shared" ref="AS154:AS160" si="55">SUM(AT154)</f>
        <v>923052.37330647139</v>
      </c>
      <c r="AT154" s="42">
        <f>+AT86-AT153</f>
        <v>923052.37330647139</v>
      </c>
      <c r="AU154" s="171">
        <f t="shared" ref="AU154:AU160" si="56">SUM(AV154)</f>
        <v>20337.893288177729</v>
      </c>
      <c r="AV154" s="42">
        <f>+AV86-AV153</f>
        <v>20337.893288177729</v>
      </c>
      <c r="AW154" s="171">
        <f t="shared" ref="AW154:AW160" si="57">SUM(AX154)</f>
        <v>190825.67595606926</v>
      </c>
      <c r="AX154" s="42">
        <f>+AX86-AX153</f>
        <v>190825.67595606926</v>
      </c>
      <c r="AY154" s="171">
        <f t="shared" ref="AY154:AY160" si="58">SUM(AZ154)</f>
        <v>75803.059704959189</v>
      </c>
      <c r="AZ154" s="42">
        <f t="shared" ref="AZ154:BG154" si="59">+AZ86-AZ153</f>
        <v>75803.059704959189</v>
      </c>
      <c r="BA154" s="44">
        <f t="shared" si="59"/>
        <v>-15947335.300833523</v>
      </c>
      <c r="BB154" s="47">
        <f t="shared" si="59"/>
        <v>1737010.2896114737</v>
      </c>
      <c r="BC154" s="47">
        <f t="shared" si="59"/>
        <v>-73277.651522314176</v>
      </c>
      <c r="BD154" s="47">
        <f t="shared" si="59"/>
        <v>-662279.95954213291</v>
      </c>
      <c r="BE154" s="47">
        <f t="shared" si="59"/>
        <v>46238132.819374159</v>
      </c>
      <c r="BF154" s="47">
        <f t="shared" si="59"/>
        <v>-80402414.984161973</v>
      </c>
      <c r="BG154" s="47">
        <f t="shared" si="59"/>
        <v>-33162829.486240685</v>
      </c>
      <c r="BH154" s="47">
        <f>+BA154+BB154+BD154+BC154</f>
        <v>-14945882.622286497</v>
      </c>
      <c r="BI154" s="47"/>
      <c r="BJ154" s="47"/>
      <c r="BK154" s="47"/>
      <c r="BL154" s="47"/>
    </row>
    <row r="155" spans="1:64">
      <c r="A155" s="531" t="s">
        <v>81</v>
      </c>
      <c r="B155" s="532"/>
      <c r="C155" s="155">
        <v>201</v>
      </c>
      <c r="D155" s="164">
        <f t="shared" si="39"/>
        <v>472423.40279708948</v>
      </c>
      <c r="E155" s="42">
        <v>136650.54158825494</v>
      </c>
      <c r="F155" s="42">
        <v>154922.13399801045</v>
      </c>
      <c r="G155" s="42">
        <v>159498.08647634581</v>
      </c>
      <c r="H155" s="42">
        <v>21352.640734478286</v>
      </c>
      <c r="I155" s="171">
        <f t="shared" si="42"/>
        <v>701326.39926988585</v>
      </c>
      <c r="J155" s="42">
        <v>701326.39926988585</v>
      </c>
      <c r="K155" s="171">
        <f t="shared" si="43"/>
        <v>773748.28309953329</v>
      </c>
      <c r="L155" s="42">
        <v>522816.91806774249</v>
      </c>
      <c r="M155" s="42">
        <v>250931.36503179086</v>
      </c>
      <c r="N155" s="171">
        <f t="shared" si="44"/>
        <v>4146451.4506837563</v>
      </c>
      <c r="O155" s="42">
        <v>18840.515869276089</v>
      </c>
      <c r="P155" s="42">
        <v>268055.91375080554</v>
      </c>
      <c r="Q155" s="42">
        <v>582670.87664040842</v>
      </c>
      <c r="R155" s="42">
        <v>44546.489296051535</v>
      </c>
      <c r="S155" s="42">
        <v>652552.96479628142</v>
      </c>
      <c r="T155" s="42">
        <v>503713.81068374863</v>
      </c>
      <c r="U155" s="42">
        <v>534567.53276422736</v>
      </c>
      <c r="V155" s="42">
        <v>1450230.735957457</v>
      </c>
      <c r="W155" s="42">
        <v>91272.610925500674</v>
      </c>
      <c r="X155" s="171">
        <f t="shared" si="46"/>
        <v>93073.554547216088</v>
      </c>
      <c r="Y155" s="42">
        <v>93073.554547216088</v>
      </c>
      <c r="Z155" s="171">
        <f t="shared" si="47"/>
        <v>3490.7976504569451</v>
      </c>
      <c r="AA155" s="42">
        <v>3490.7976504569451</v>
      </c>
      <c r="AB155" s="171">
        <f t="shared" si="48"/>
        <v>2827761.2639940274</v>
      </c>
      <c r="AC155" s="42">
        <v>2827761.2639940274</v>
      </c>
      <c r="AD155" s="171">
        <f t="shared" si="49"/>
        <v>1972140.7355222609</v>
      </c>
      <c r="AE155" s="42">
        <v>1972140.7355222609</v>
      </c>
      <c r="AF155" s="171">
        <f t="shared" si="50"/>
        <v>1029904.011796128</v>
      </c>
      <c r="AG155" s="42">
        <v>1029904.011796128</v>
      </c>
      <c r="AH155" s="171">
        <f t="shared" si="51"/>
        <v>796062.06043087528</v>
      </c>
      <c r="AI155" s="42">
        <v>309484.11898880568</v>
      </c>
      <c r="AJ155" s="42">
        <v>191587.68114437515</v>
      </c>
      <c r="AK155" s="42">
        <v>190144.66969931012</v>
      </c>
      <c r="AL155" s="42">
        <v>104845.59059838434</v>
      </c>
      <c r="AM155" s="171">
        <f t="shared" si="52"/>
        <v>131177.95953230342</v>
      </c>
      <c r="AN155" s="42">
        <v>131177.95953230342</v>
      </c>
      <c r="AO155" s="171">
        <f t="shared" si="53"/>
        <v>1153984.1771519587</v>
      </c>
      <c r="AP155" s="42">
        <v>1153984.1771519587</v>
      </c>
      <c r="AQ155" s="171">
        <f t="shared" si="54"/>
        <v>384311.78043959331</v>
      </c>
      <c r="AR155" s="42">
        <v>384311.78043959331</v>
      </c>
      <c r="AS155" s="171">
        <f t="shared" si="55"/>
        <v>0</v>
      </c>
      <c r="AT155" s="42">
        <v>0</v>
      </c>
      <c r="AU155" s="171">
        <f t="shared" si="56"/>
        <v>176864.92887338324</v>
      </c>
      <c r="AV155" s="42">
        <v>176864.92887338324</v>
      </c>
      <c r="AW155" s="171">
        <f t="shared" si="57"/>
        <v>137123.72236614017</v>
      </c>
      <c r="AX155" s="42">
        <v>137123.72236614017</v>
      </c>
      <c r="AY155" s="171">
        <f t="shared" si="58"/>
        <v>365554.65614437824</v>
      </c>
      <c r="AZ155" s="42">
        <v>365554.65614437824</v>
      </c>
      <c r="BA155" s="44">
        <f>SUM(E155:AZ155)</f>
        <v>29858374.965800881</v>
      </c>
      <c r="BB155" s="47"/>
      <c r="BC155" s="47"/>
      <c r="BD155" s="47"/>
      <c r="BE155" s="47"/>
      <c r="BF155" s="47"/>
      <c r="BG155" s="47">
        <f>+BG154+BA154</f>
        <v>-49110164.787074208</v>
      </c>
      <c r="BH155" s="47"/>
      <c r="BI155" s="47"/>
      <c r="BJ155" s="47"/>
      <c r="BK155" s="47"/>
      <c r="BL155" s="47"/>
    </row>
    <row r="156" spans="1:64">
      <c r="A156" s="531" t="s">
        <v>82</v>
      </c>
      <c r="B156" s="532"/>
      <c r="C156" s="155">
        <v>202</v>
      </c>
      <c r="D156" s="164">
        <f t="shared" si="39"/>
        <v>430823.97370957409</v>
      </c>
      <c r="E156" s="42">
        <v>45304.653821787419</v>
      </c>
      <c r="F156" s="42">
        <v>31242.215199442588</v>
      </c>
      <c r="G156" s="42">
        <v>335409.88670108054</v>
      </c>
      <c r="H156" s="42">
        <v>18867.217987263572</v>
      </c>
      <c r="I156" s="171">
        <f t="shared" si="42"/>
        <v>836689.29489209934</v>
      </c>
      <c r="J156" s="42">
        <v>836689.29489209934</v>
      </c>
      <c r="K156" s="171">
        <f t="shared" si="43"/>
        <v>4789416.7946495209</v>
      </c>
      <c r="L156" s="42">
        <v>4380076.9836996291</v>
      </c>
      <c r="M156" s="42">
        <v>409339.81094989215</v>
      </c>
      <c r="N156" s="171">
        <f t="shared" si="44"/>
        <v>28231732.264359988</v>
      </c>
      <c r="O156" s="42">
        <v>74866.347849601865</v>
      </c>
      <c r="P156" s="42">
        <v>243170.74813512212</v>
      </c>
      <c r="Q156" s="42">
        <v>2266950.8117280728</v>
      </c>
      <c r="R156" s="42">
        <v>373203.40204632684</v>
      </c>
      <c r="S156" s="42">
        <v>1577168.052849981</v>
      </c>
      <c r="T156" s="42">
        <v>2162338.2576495633</v>
      </c>
      <c r="U156" s="42">
        <v>4456950.2873774637</v>
      </c>
      <c r="V156" s="42">
        <v>16210024.459333509</v>
      </c>
      <c r="W156" s="42">
        <v>867059.89739034756</v>
      </c>
      <c r="X156" s="171">
        <f t="shared" si="46"/>
        <v>150688.5170867758</v>
      </c>
      <c r="Y156" s="42">
        <v>150688.5170867758</v>
      </c>
      <c r="Z156" s="171">
        <f t="shared" si="47"/>
        <v>21439.361708535573</v>
      </c>
      <c r="AA156" s="42">
        <v>21439.361708535573</v>
      </c>
      <c r="AB156" s="171">
        <f t="shared" si="48"/>
        <v>2033907.1157521615</v>
      </c>
      <c r="AC156" s="42">
        <v>2033907.1157521615</v>
      </c>
      <c r="AD156" s="171">
        <f t="shared" si="49"/>
        <v>9619932.2714068294</v>
      </c>
      <c r="AE156" s="42">
        <v>9619932.2714068294</v>
      </c>
      <c r="AF156" s="171">
        <f t="shared" si="50"/>
        <v>871053.98055339674</v>
      </c>
      <c r="AG156" s="42">
        <v>871053.98055339674</v>
      </c>
      <c r="AH156" s="171">
        <f t="shared" si="51"/>
        <v>1318174.0282266755</v>
      </c>
      <c r="AI156" s="42">
        <v>784761.29304427933</v>
      </c>
      <c r="AJ156" s="42">
        <v>288245.84782264597</v>
      </c>
      <c r="AK156" s="42">
        <v>172554.74541854687</v>
      </c>
      <c r="AL156" s="42">
        <v>72612.141941203343</v>
      </c>
      <c r="AM156" s="171">
        <f t="shared" si="52"/>
        <v>191019.08951511115</v>
      </c>
      <c r="AN156" s="42">
        <v>191019.08951511115</v>
      </c>
      <c r="AO156" s="171">
        <f t="shared" si="53"/>
        <v>1365883.8814068558</v>
      </c>
      <c r="AP156" s="42">
        <v>1365883.8814068558</v>
      </c>
      <c r="AQ156" s="171">
        <f t="shared" si="54"/>
        <v>557365.44393566856</v>
      </c>
      <c r="AR156" s="42">
        <v>557365.44393566856</v>
      </c>
      <c r="AS156" s="171">
        <f t="shared" si="55"/>
        <v>0</v>
      </c>
      <c r="AT156" s="42">
        <v>0</v>
      </c>
      <c r="AU156" s="171">
        <f t="shared" si="56"/>
        <v>-17304.215797482346</v>
      </c>
      <c r="AV156" s="42">
        <v>-17304.215797482346</v>
      </c>
      <c r="AW156" s="171">
        <f t="shared" si="57"/>
        <v>84399.964184218508</v>
      </c>
      <c r="AX156" s="42">
        <v>84399.964184218508</v>
      </c>
      <c r="AY156" s="171">
        <f t="shared" si="58"/>
        <v>112667.90259547326</v>
      </c>
      <c r="AZ156" s="42">
        <v>112667.90259547326</v>
      </c>
      <c r="BA156" s="44">
        <f>SUM(E156:AZ156)</f>
        <v>100764955.36266124</v>
      </c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</row>
    <row r="157" spans="1:64">
      <c r="A157" s="531" t="s">
        <v>83</v>
      </c>
      <c r="B157" s="532"/>
      <c r="C157" s="155">
        <v>203</v>
      </c>
      <c r="D157" s="164">
        <f t="shared" si="39"/>
        <v>26803.312080983367</v>
      </c>
      <c r="E157" s="42">
        <v>586.5560344383448</v>
      </c>
      <c r="F157" s="42">
        <v>536.65284316467921</v>
      </c>
      <c r="G157" s="42">
        <v>25380.972678051847</v>
      </c>
      <c r="H157" s="42">
        <v>299.13052532849679</v>
      </c>
      <c r="I157" s="171">
        <f t="shared" si="42"/>
        <v>446409.02148767316</v>
      </c>
      <c r="J157" s="42">
        <v>446409.02148767316</v>
      </c>
      <c r="K157" s="171">
        <f t="shared" si="43"/>
        <v>281714.17329803581</v>
      </c>
      <c r="L157" s="42">
        <v>187519.3537502457</v>
      </c>
      <c r="M157" s="42">
        <v>94194.819547790117</v>
      </c>
      <c r="N157" s="171">
        <f t="shared" si="44"/>
        <v>714601.57706228271</v>
      </c>
      <c r="O157" s="42">
        <v>1997.0114901597331</v>
      </c>
      <c r="P157" s="42">
        <v>3356.7305397236546</v>
      </c>
      <c r="Q157" s="42">
        <v>41245.839086381195</v>
      </c>
      <c r="R157" s="42">
        <v>15977.541269151247</v>
      </c>
      <c r="S157" s="42">
        <v>77507.343956620985</v>
      </c>
      <c r="T157" s="42">
        <v>92791.433827529298</v>
      </c>
      <c r="U157" s="42">
        <v>253653.33913392387</v>
      </c>
      <c r="V157" s="42">
        <v>77491.691432831547</v>
      </c>
      <c r="W157" s="42">
        <v>150580.64632596119</v>
      </c>
      <c r="X157" s="171">
        <f t="shared" si="46"/>
        <v>95036.015855355334</v>
      </c>
      <c r="Y157" s="42">
        <v>95036.015855355334</v>
      </c>
      <c r="Z157" s="171">
        <f t="shared" si="47"/>
        <v>17354.937282344163</v>
      </c>
      <c r="AA157" s="42">
        <v>17354.937282344163</v>
      </c>
      <c r="AB157" s="171">
        <f t="shared" si="48"/>
        <v>73802.309645084417</v>
      </c>
      <c r="AC157" s="42">
        <v>73802.309645084417</v>
      </c>
      <c r="AD157" s="171">
        <f t="shared" si="49"/>
        <v>149403.63084982435</v>
      </c>
      <c r="AE157" s="42">
        <v>149403.63084982435</v>
      </c>
      <c r="AF157" s="171">
        <f t="shared" si="50"/>
        <v>491515.11963631184</v>
      </c>
      <c r="AG157" s="42">
        <v>491515.11963631184</v>
      </c>
      <c r="AH157" s="171">
        <f t="shared" si="51"/>
        <v>585566.95275280066</v>
      </c>
      <c r="AI157" s="42">
        <v>336841.20470366027</v>
      </c>
      <c r="AJ157" s="42">
        <v>189638.18666220451</v>
      </c>
      <c r="AK157" s="42">
        <v>29239.241951485787</v>
      </c>
      <c r="AL157" s="42">
        <v>29848.319435450092</v>
      </c>
      <c r="AM157" s="171">
        <f t="shared" si="52"/>
        <v>8848.8315762235234</v>
      </c>
      <c r="AN157" s="42">
        <v>8848.8315762235234</v>
      </c>
      <c r="AO157" s="171">
        <f t="shared" si="53"/>
        <v>75861.925015380024</v>
      </c>
      <c r="AP157" s="42">
        <v>75861.925015380024</v>
      </c>
      <c r="AQ157" s="171">
        <f t="shared" si="54"/>
        <v>121937.88886309598</v>
      </c>
      <c r="AR157" s="42">
        <v>121937.88886309598</v>
      </c>
      <c r="AS157" s="171">
        <f t="shared" si="55"/>
        <v>0</v>
      </c>
      <c r="AT157" s="42">
        <v>0</v>
      </c>
      <c r="AU157" s="171">
        <f t="shared" si="56"/>
        <v>21475.832709600898</v>
      </c>
      <c r="AV157" s="42">
        <v>21475.832709600898</v>
      </c>
      <c r="AW157" s="171">
        <f t="shared" si="57"/>
        <v>3882.04145511447</v>
      </c>
      <c r="AX157" s="42">
        <v>3882.04145511447</v>
      </c>
      <c r="AY157" s="171">
        <f t="shared" si="58"/>
        <v>31243.987704647716</v>
      </c>
      <c r="AZ157" s="42">
        <v>31243.987704647716</v>
      </c>
      <c r="BA157" s="44">
        <f>SUM(E157:AZ157)</f>
        <v>6264111.8024685327</v>
      </c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</row>
    <row r="158" spans="1:64">
      <c r="A158" s="531" t="s">
        <v>84</v>
      </c>
      <c r="B158" s="532"/>
      <c r="C158" s="155">
        <v>204</v>
      </c>
      <c r="D158" s="164">
        <f t="shared" si="39"/>
        <v>21826.533700965127</v>
      </c>
      <c r="E158" s="42">
        <v>181.22956190980642</v>
      </c>
      <c r="F158" s="42">
        <v>2424.7538865457582</v>
      </c>
      <c r="G158" s="42">
        <v>18873.030965730868</v>
      </c>
      <c r="H158" s="42">
        <v>347.51928677869483</v>
      </c>
      <c r="I158" s="171">
        <f t="shared" si="42"/>
        <v>497917.75473625102</v>
      </c>
      <c r="J158" s="42">
        <v>497917.75473625102</v>
      </c>
      <c r="K158" s="171">
        <f t="shared" si="43"/>
        <v>92095.083949610664</v>
      </c>
      <c r="L158" s="42">
        <v>19244.542119385271</v>
      </c>
      <c r="M158" s="42">
        <v>72850.541830225397</v>
      </c>
      <c r="N158" s="171">
        <f t="shared" si="44"/>
        <v>395948.44438370096</v>
      </c>
      <c r="O158" s="42">
        <v>426.46399458212824</v>
      </c>
      <c r="P158" s="42">
        <v>4549.4975182336975</v>
      </c>
      <c r="Q158" s="42">
        <v>15431.306612449682</v>
      </c>
      <c r="R158" s="42">
        <v>1639.7265656531986</v>
      </c>
      <c r="S158" s="42">
        <v>39004.846287059379</v>
      </c>
      <c r="T158" s="42">
        <v>55779.931652504063</v>
      </c>
      <c r="U158" s="42">
        <v>263556.02820525545</v>
      </c>
      <c r="V158" s="42">
        <v>12169.26995599263</v>
      </c>
      <c r="W158" s="42">
        <v>3391.3735919706919</v>
      </c>
      <c r="X158" s="171">
        <f t="shared" si="46"/>
        <v>22562.651136621684</v>
      </c>
      <c r="Y158" s="42">
        <v>22562.651136621684</v>
      </c>
      <c r="Z158" s="171">
        <f t="shared" si="47"/>
        <v>81.703888982658128</v>
      </c>
      <c r="AA158" s="42">
        <v>81.703888982658128</v>
      </c>
      <c r="AB158" s="171">
        <f t="shared" si="48"/>
        <v>340371.27278276742</v>
      </c>
      <c r="AC158" s="42">
        <v>340371.27278276742</v>
      </c>
      <c r="AD158" s="171">
        <f t="shared" si="49"/>
        <v>4185.8267932995832</v>
      </c>
      <c r="AE158" s="42">
        <v>4185.8267932995832</v>
      </c>
      <c r="AF158" s="171">
        <f t="shared" si="50"/>
        <v>41932.729526457057</v>
      </c>
      <c r="AG158" s="42">
        <v>41932.729526457057</v>
      </c>
      <c r="AH158" s="171">
        <f t="shared" si="51"/>
        <v>210549.12582228374</v>
      </c>
      <c r="AI158" s="42">
        <v>74397.74981267142</v>
      </c>
      <c r="AJ158" s="42">
        <v>51469.280490192075</v>
      </c>
      <c r="AK158" s="42">
        <v>82278.503651050676</v>
      </c>
      <c r="AL158" s="42">
        <v>2403.591868369544</v>
      </c>
      <c r="AM158" s="171">
        <f t="shared" si="52"/>
        <v>1736.4379101942031</v>
      </c>
      <c r="AN158" s="42">
        <v>1736.4379101942031</v>
      </c>
      <c r="AO158" s="171">
        <f t="shared" si="53"/>
        <v>19931.400880694542</v>
      </c>
      <c r="AP158" s="42">
        <v>19931.400880694542</v>
      </c>
      <c r="AQ158" s="171">
        <f t="shared" si="54"/>
        <v>38500.646567258882</v>
      </c>
      <c r="AR158" s="42">
        <v>38500.646567258882</v>
      </c>
      <c r="AS158" s="171">
        <f t="shared" si="55"/>
        <v>1006967.3529058355</v>
      </c>
      <c r="AT158" s="42">
        <v>1006967.3529058355</v>
      </c>
      <c r="AU158" s="171">
        <f t="shared" si="56"/>
        <v>2383.7810926392876</v>
      </c>
      <c r="AV158" s="42">
        <v>2383.7810926392876</v>
      </c>
      <c r="AW158" s="171">
        <f t="shared" si="57"/>
        <v>532.2153607818226</v>
      </c>
      <c r="AX158" s="42">
        <v>532.2153607818226</v>
      </c>
      <c r="AY158" s="171">
        <f t="shared" si="58"/>
        <v>8244.941199837589</v>
      </c>
      <c r="AZ158" s="42">
        <v>8244.941199837589</v>
      </c>
      <c r="BA158" s="44">
        <f>SUM(E158:AZ158)</f>
        <v>5389709.2715753969</v>
      </c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</row>
    <row r="159" spans="1:64">
      <c r="A159" s="533" t="s">
        <v>85</v>
      </c>
      <c r="B159" s="534"/>
      <c r="C159" s="155">
        <v>209</v>
      </c>
      <c r="D159" s="164">
        <f t="shared" si="39"/>
        <v>951877.22228861204</v>
      </c>
      <c r="E159" s="44">
        <f t="shared" ref="E159:AZ159" si="60">SUM(E155:E158)</f>
        <v>182722.9810063905</v>
      </c>
      <c r="F159" s="44">
        <f t="shared" si="60"/>
        <v>189125.75592716347</v>
      </c>
      <c r="G159" s="44">
        <f t="shared" si="60"/>
        <v>539161.97682120907</v>
      </c>
      <c r="H159" s="44">
        <f t="shared" si="60"/>
        <v>40866.508533849046</v>
      </c>
      <c r="I159" s="171">
        <f t="shared" si="42"/>
        <v>2482342.4703859095</v>
      </c>
      <c r="J159" s="44">
        <f t="shared" si="60"/>
        <v>2482342.4703859095</v>
      </c>
      <c r="K159" s="171">
        <f t="shared" si="43"/>
        <v>5936974.3349967012</v>
      </c>
      <c r="L159" s="44">
        <f t="shared" si="60"/>
        <v>5109657.7976370025</v>
      </c>
      <c r="M159" s="44">
        <f t="shared" si="60"/>
        <v>827316.53735969844</v>
      </c>
      <c r="N159" s="171">
        <f t="shared" si="44"/>
        <v>33488733.736489728</v>
      </c>
      <c r="O159" s="44">
        <f t="shared" si="60"/>
        <v>96130.339203619806</v>
      </c>
      <c r="P159" s="44">
        <f t="shared" si="60"/>
        <v>519132.88994388503</v>
      </c>
      <c r="Q159" s="44">
        <f t="shared" si="60"/>
        <v>2906298.8340673121</v>
      </c>
      <c r="R159" s="44">
        <f t="shared" si="60"/>
        <v>435367.15917718288</v>
      </c>
      <c r="S159" s="44">
        <f t="shared" si="60"/>
        <v>2346233.2078899429</v>
      </c>
      <c r="T159" s="44">
        <f t="shared" si="60"/>
        <v>2814623.4338133452</v>
      </c>
      <c r="U159" s="44">
        <f t="shared" si="60"/>
        <v>5508727.1874808697</v>
      </c>
      <c r="V159" s="44">
        <f t="shared" si="60"/>
        <v>17749916.15667979</v>
      </c>
      <c r="W159" s="44">
        <f t="shared" si="60"/>
        <v>1112304.5282337801</v>
      </c>
      <c r="X159" s="171">
        <f t="shared" si="46"/>
        <v>361360.73862596886</v>
      </c>
      <c r="Y159" s="44">
        <f t="shared" si="60"/>
        <v>361360.73862596886</v>
      </c>
      <c r="Z159" s="171">
        <f t="shared" si="47"/>
        <v>42366.800530319342</v>
      </c>
      <c r="AA159" s="44">
        <f t="shared" si="60"/>
        <v>42366.800530319342</v>
      </c>
      <c r="AB159" s="171">
        <f t="shared" si="48"/>
        <v>5275841.9621740412</v>
      </c>
      <c r="AC159" s="44">
        <f t="shared" si="60"/>
        <v>5275841.9621740412</v>
      </c>
      <c r="AD159" s="171">
        <f t="shared" si="49"/>
        <v>11745662.464572215</v>
      </c>
      <c r="AE159" s="44">
        <f t="shared" si="60"/>
        <v>11745662.464572215</v>
      </c>
      <c r="AF159" s="171">
        <f t="shared" si="50"/>
        <v>2434405.8415122936</v>
      </c>
      <c r="AG159" s="44">
        <f t="shared" si="60"/>
        <v>2434405.8415122936</v>
      </c>
      <c r="AH159" s="171">
        <f t="shared" si="51"/>
        <v>2910352.1672326354</v>
      </c>
      <c r="AI159" s="44">
        <f t="shared" si="60"/>
        <v>1505484.3665494167</v>
      </c>
      <c r="AJ159" s="44">
        <f t="shared" si="60"/>
        <v>720940.99611941772</v>
      </c>
      <c r="AK159" s="44">
        <f t="shared" si="60"/>
        <v>474217.16072039347</v>
      </c>
      <c r="AL159" s="44">
        <f t="shared" si="60"/>
        <v>209709.64384340734</v>
      </c>
      <c r="AM159" s="171">
        <f t="shared" si="52"/>
        <v>332782.31853383232</v>
      </c>
      <c r="AN159" s="44">
        <f t="shared" si="60"/>
        <v>332782.31853383232</v>
      </c>
      <c r="AO159" s="171">
        <f t="shared" si="53"/>
        <v>2615661.3844548888</v>
      </c>
      <c r="AP159" s="44">
        <f t="shared" si="60"/>
        <v>2615661.3844548888</v>
      </c>
      <c r="AQ159" s="171">
        <f t="shared" si="54"/>
        <v>1102115.7598056169</v>
      </c>
      <c r="AR159" s="44">
        <f t="shared" si="60"/>
        <v>1102115.7598056169</v>
      </c>
      <c r="AS159" s="171">
        <f t="shared" si="55"/>
        <v>1006967.3529058355</v>
      </c>
      <c r="AT159" s="44">
        <f t="shared" si="60"/>
        <v>1006967.3529058355</v>
      </c>
      <c r="AU159" s="171">
        <f t="shared" si="56"/>
        <v>183420.32687814106</v>
      </c>
      <c r="AV159" s="44">
        <f t="shared" si="60"/>
        <v>183420.32687814106</v>
      </c>
      <c r="AW159" s="171">
        <f t="shared" si="57"/>
        <v>225937.94336625494</v>
      </c>
      <c r="AX159" s="44">
        <f t="shared" si="60"/>
        <v>225937.94336625494</v>
      </c>
      <c r="AY159" s="171">
        <f t="shared" si="58"/>
        <v>517711.48764433683</v>
      </c>
      <c r="AZ159" s="44">
        <f t="shared" si="60"/>
        <v>517711.48764433683</v>
      </c>
      <c r="BA159" s="44">
        <f>SUM(E159:AZ159)</f>
        <v>142277151.40250611</v>
      </c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</row>
    <row r="160" spans="1:64">
      <c r="A160" s="533" t="s">
        <v>86</v>
      </c>
      <c r="B160" s="534"/>
      <c r="C160" s="155">
        <v>210</v>
      </c>
      <c r="D160" s="164">
        <f t="shared" si="39"/>
        <v>2353415.7580288146</v>
      </c>
      <c r="E160" s="44">
        <f t="shared" ref="E160:AZ160" si="61">+E159+E153+E154</f>
        <v>246233.29719781189</v>
      </c>
      <c r="F160" s="44">
        <f t="shared" si="61"/>
        <v>202714.28805196122</v>
      </c>
      <c r="G160" s="44">
        <f t="shared" si="61"/>
        <v>1856342.6466858026</v>
      </c>
      <c r="H160" s="44">
        <f t="shared" si="61"/>
        <v>48125.526093239198</v>
      </c>
      <c r="I160" s="171">
        <f t="shared" si="42"/>
        <v>2595573.7665214073</v>
      </c>
      <c r="J160" s="44">
        <f t="shared" si="61"/>
        <v>2595573.7665214073</v>
      </c>
      <c r="K160" s="171">
        <f t="shared" si="43"/>
        <v>8202769.22561232</v>
      </c>
      <c r="L160" s="44">
        <f t="shared" si="61"/>
        <v>7054286.7956011798</v>
      </c>
      <c r="M160" s="44">
        <f t="shared" si="61"/>
        <v>1148482.4300111402</v>
      </c>
      <c r="N160" s="171">
        <f t="shared" si="44"/>
        <v>63781636.237627976</v>
      </c>
      <c r="O160" s="44">
        <f t="shared" si="61"/>
        <v>204737.70862864645</v>
      </c>
      <c r="P160" s="44">
        <f t="shared" si="61"/>
        <v>1663205.1417526407</v>
      </c>
      <c r="Q160" s="44">
        <f t="shared" si="61"/>
        <v>7918376.8964827703</v>
      </c>
      <c r="R160" s="44">
        <f t="shared" si="61"/>
        <v>813873.67860926385</v>
      </c>
      <c r="S160" s="44">
        <f t="shared" si="61"/>
        <v>5754357.3074863832</v>
      </c>
      <c r="T160" s="44">
        <f t="shared" si="61"/>
        <v>5863242.8627916696</v>
      </c>
      <c r="U160" s="44">
        <f t="shared" si="61"/>
        <v>9120579.0058566127</v>
      </c>
      <c r="V160" s="44">
        <f t="shared" si="61"/>
        <v>30256960.663205363</v>
      </c>
      <c r="W160" s="44">
        <f t="shared" si="61"/>
        <v>2186302.9728146251</v>
      </c>
      <c r="X160" s="171">
        <f t="shared" si="46"/>
        <v>676359.81382208853</v>
      </c>
      <c r="Y160" s="44">
        <f t="shared" si="61"/>
        <v>676359.81382208853</v>
      </c>
      <c r="Z160" s="171">
        <f t="shared" si="47"/>
        <v>56409.649561796672</v>
      </c>
      <c r="AA160" s="44">
        <f t="shared" si="61"/>
        <v>56409.649561796672</v>
      </c>
      <c r="AB160" s="171">
        <f t="shared" si="48"/>
        <v>11775825.825147409</v>
      </c>
      <c r="AC160" s="44">
        <f t="shared" si="61"/>
        <v>11775825.825147409</v>
      </c>
      <c r="AD160" s="171">
        <f t="shared" si="49"/>
        <v>12823982.433734361</v>
      </c>
      <c r="AE160" s="44">
        <f t="shared" si="61"/>
        <v>12823982.433734361</v>
      </c>
      <c r="AF160" s="171">
        <f t="shared" si="50"/>
        <v>5221031.8401655601</v>
      </c>
      <c r="AG160" s="44">
        <f t="shared" si="61"/>
        <v>5221031.8401655601</v>
      </c>
      <c r="AH160" s="171">
        <f t="shared" si="51"/>
        <v>5716611.9983361652</v>
      </c>
      <c r="AI160" s="44">
        <f t="shared" si="61"/>
        <v>1997585.5889484189</v>
      </c>
      <c r="AJ160" s="44">
        <f t="shared" si="61"/>
        <v>1334230.5724161428</v>
      </c>
      <c r="AK160" s="44">
        <f t="shared" si="61"/>
        <v>1578236.447777957</v>
      </c>
      <c r="AL160" s="44">
        <f t="shared" si="61"/>
        <v>806559.38919364684</v>
      </c>
      <c r="AM160" s="171">
        <f t="shared" si="52"/>
        <v>409182.05772257963</v>
      </c>
      <c r="AN160" s="44">
        <f t="shared" si="61"/>
        <v>409182.05772257963</v>
      </c>
      <c r="AO160" s="171">
        <f t="shared" si="53"/>
        <v>6531006.5170660093</v>
      </c>
      <c r="AP160" s="44">
        <f t="shared" si="61"/>
        <v>6531006.5170660093</v>
      </c>
      <c r="AQ160" s="171">
        <f t="shared" si="54"/>
        <v>1395505.0560560622</v>
      </c>
      <c r="AR160" s="44">
        <f t="shared" si="61"/>
        <v>1395505.0560560622</v>
      </c>
      <c r="AS160" s="171">
        <f t="shared" si="55"/>
        <v>3646802.7639983147</v>
      </c>
      <c r="AT160" s="44">
        <f t="shared" si="61"/>
        <v>3646802.7639983147</v>
      </c>
      <c r="AU160" s="171">
        <f t="shared" si="56"/>
        <v>241584.62225483032</v>
      </c>
      <c r="AV160" s="44">
        <f t="shared" si="61"/>
        <v>241584.62225483032</v>
      </c>
      <c r="AW160" s="171">
        <f t="shared" si="57"/>
        <v>771679.86582078482</v>
      </c>
      <c r="AX160" s="44">
        <f t="shared" si="61"/>
        <v>771679.86582078482</v>
      </c>
      <c r="AY160" s="171">
        <f t="shared" si="58"/>
        <v>734500.48799271579</v>
      </c>
      <c r="AZ160" s="44">
        <f t="shared" si="61"/>
        <v>734500.48799271579</v>
      </c>
      <c r="BA160" s="44">
        <f>+BA159+BA153+BA154</f>
        <v>197596515.00957799</v>
      </c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</row>
    <row r="162" spans="1:62" s="36" customFormat="1" ht="12.75">
      <c r="A162" s="138"/>
      <c r="C162" s="138"/>
      <c r="D162" s="161"/>
      <c r="E162" s="36">
        <v>182722.98100639053</v>
      </c>
      <c r="F162" s="36">
        <v>189125.75592716347</v>
      </c>
      <c r="G162" s="36">
        <v>539161.97682120907</v>
      </c>
      <c r="H162" s="36">
        <v>40866.508533849046</v>
      </c>
      <c r="I162" s="161"/>
      <c r="J162" s="36">
        <v>2482342.4703859091</v>
      </c>
      <c r="K162" s="161"/>
      <c r="L162" s="36">
        <v>5109657.7976370025</v>
      </c>
      <c r="M162" s="36">
        <v>827316.53735969844</v>
      </c>
      <c r="N162" s="161"/>
      <c r="O162" s="36">
        <v>96130.33920361982</v>
      </c>
      <c r="P162" s="36">
        <v>519132.88994388503</v>
      </c>
      <c r="Q162" s="36">
        <v>2906298.8340673121</v>
      </c>
      <c r="R162" s="36">
        <v>435367.15917718282</v>
      </c>
      <c r="S162" s="36">
        <v>2346233.2078899425</v>
      </c>
      <c r="T162" s="36">
        <v>2814623.4338133452</v>
      </c>
      <c r="U162" s="36">
        <v>5508727.1874808697</v>
      </c>
      <c r="V162" s="36">
        <v>17749916.15667979</v>
      </c>
      <c r="W162" s="36">
        <v>1112304.5282337801</v>
      </c>
      <c r="X162" s="161"/>
      <c r="Y162" s="36">
        <v>361360.73862596892</v>
      </c>
      <c r="Z162" s="161"/>
      <c r="AA162" s="36">
        <v>42366.800530319342</v>
      </c>
      <c r="AB162" s="161"/>
      <c r="AC162" s="36">
        <v>5275841.9621740412</v>
      </c>
      <c r="AD162" s="161"/>
      <c r="AE162" s="36">
        <v>11745662.464572215</v>
      </c>
      <c r="AF162" s="161"/>
      <c r="AG162" s="36">
        <v>2434405.8415122936</v>
      </c>
      <c r="AH162" s="161"/>
      <c r="AI162" s="36">
        <v>1505484.3665494167</v>
      </c>
      <c r="AJ162" s="36">
        <v>720940.99611941772</v>
      </c>
      <c r="AK162" s="36">
        <v>474217.16072039353</v>
      </c>
      <c r="AL162" s="36">
        <v>209709.64384340734</v>
      </c>
      <c r="AM162" s="161"/>
      <c r="AN162" s="36">
        <v>332782.31853383227</v>
      </c>
      <c r="AO162" s="161"/>
      <c r="AP162" s="36">
        <v>2615661.3844548892</v>
      </c>
      <c r="AQ162" s="161"/>
      <c r="AR162" s="36">
        <v>1102115.7598056167</v>
      </c>
      <c r="AS162" s="161"/>
      <c r="AT162" s="36">
        <v>1006967.3529058355</v>
      </c>
      <c r="AU162" s="161"/>
      <c r="AV162" s="36">
        <v>183420.32687814109</v>
      </c>
      <c r="AW162" s="161"/>
      <c r="AX162" s="36">
        <v>225937.94336625497</v>
      </c>
      <c r="AY162" s="161"/>
      <c r="AZ162" s="36">
        <v>517711.48764433688</v>
      </c>
      <c r="BB162" s="36">
        <v>54199784.628953561</v>
      </c>
      <c r="BC162" s="36">
        <v>5542296.7722791079</v>
      </c>
      <c r="BD162" s="36">
        <v>50091016.917997539</v>
      </c>
      <c r="BE162" s="36">
        <v>-46095807.7614135</v>
      </c>
      <c r="BF162" s="36">
        <v>81410818.365602911</v>
      </c>
      <c r="BI162" s="36">
        <v>73533594.611022249</v>
      </c>
      <c r="BJ162" s="36">
        <v>12823982.433734361</v>
      </c>
    </row>
  </sheetData>
  <mergeCells count="27">
    <mergeCell ref="A158:B158"/>
    <mergeCell ref="A159:B159"/>
    <mergeCell ref="A160:B160"/>
    <mergeCell ref="A103:B103"/>
    <mergeCell ref="A153:B153"/>
    <mergeCell ref="A154:B154"/>
    <mergeCell ref="A155:B155"/>
    <mergeCell ref="A156:B156"/>
    <mergeCell ref="A157:B157"/>
    <mergeCell ref="A93:B93"/>
    <mergeCell ref="A41:B41"/>
    <mergeCell ref="A42:B42"/>
    <mergeCell ref="A43:B43"/>
    <mergeCell ref="A53:B53"/>
    <mergeCell ref="A86:B86"/>
    <mergeCell ref="A87:B87"/>
    <mergeCell ref="A88:B88"/>
    <mergeCell ref="A89:B89"/>
    <mergeCell ref="A90:B90"/>
    <mergeCell ref="A91:B91"/>
    <mergeCell ref="A92:B92"/>
    <mergeCell ref="A40:B40"/>
    <mergeCell ref="A3:B3"/>
    <mergeCell ref="A36:B36"/>
    <mergeCell ref="A37:B37"/>
    <mergeCell ref="A38:B38"/>
    <mergeCell ref="A39:B39"/>
  </mergeCells>
  <pageMargins left="0.7" right="0.7" top="0.25" bottom="0.25" header="0.3" footer="0.3"/>
  <pageSetup paperSize="9" scale="60" orientation="landscape" horizontalDpi="360" verticalDpi="360" r:id="rId1"/>
  <rowBreaks count="2" manualBreakCount="2">
    <brk id="47" max="16383" man="1"/>
    <brk id="9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794"/>
  <sheetViews>
    <sheetView topLeftCell="B115" workbookViewId="0">
      <selection activeCell="E131" sqref="E131"/>
    </sheetView>
  </sheetViews>
  <sheetFormatPr defaultRowHeight="15"/>
  <cols>
    <col min="1" max="1" width="3.28515625" style="138" hidden="1" customWidth="1"/>
    <col min="2" max="2" width="43" style="36" customWidth="1"/>
    <col min="3" max="3" width="7.7109375" style="138" bestFit="1" customWidth="1"/>
    <col min="4" max="4" width="10.85546875" style="161" bestFit="1" customWidth="1"/>
    <col min="5" max="5" width="10.85546875" style="161" customWidth="1"/>
    <col min="6" max="6" width="11" style="161" customWidth="1"/>
    <col min="7" max="7" width="11.5703125" style="161" bestFit="1" customWidth="1"/>
    <col min="8" max="8" width="11" style="161" customWidth="1"/>
    <col min="9" max="9" width="9.7109375" style="161" customWidth="1"/>
    <col min="10" max="10" width="11.28515625" style="161" bestFit="1" customWidth="1"/>
    <col min="11" max="11" width="11.85546875" style="161" bestFit="1" customWidth="1"/>
    <col min="12" max="12" width="12" style="161" customWidth="1"/>
    <col min="13" max="13" width="11" style="161" customWidth="1"/>
    <col min="14" max="14" width="9.7109375" style="161" customWidth="1"/>
    <col min="15" max="15" width="10.85546875" style="161" bestFit="1" customWidth="1"/>
    <col min="16" max="18" width="11" style="161" customWidth="1"/>
    <col min="19" max="20" width="9.7109375" style="161" customWidth="1"/>
    <col min="21" max="21" width="12.5703125" style="36" bestFit="1" customWidth="1"/>
    <col min="22" max="22" width="11.5703125" style="36" bestFit="1" customWidth="1"/>
    <col min="23" max="23" width="10.85546875" style="36" bestFit="1" customWidth="1"/>
    <col min="24" max="24" width="11.85546875" style="36" bestFit="1" customWidth="1"/>
    <col min="25" max="25" width="12.5703125" style="36" bestFit="1" customWidth="1"/>
    <col min="26" max="26" width="10.5703125" style="36" bestFit="1" customWidth="1"/>
    <col min="27" max="27" width="11.85546875" style="36" bestFit="1" customWidth="1"/>
    <col min="28" max="28" width="12.85546875" style="36" bestFit="1" customWidth="1"/>
    <col min="29" max="30" width="10.5703125" style="36" bestFit="1" customWidth="1"/>
    <col min="31" max="31" width="12.5703125" style="36" bestFit="1" customWidth="1"/>
    <col min="32" max="32" width="12.85546875" style="36" bestFit="1" customWidth="1"/>
    <col min="33" max="33" width="9.140625" style="38"/>
    <col min="34" max="35" width="14.28515625" style="38" bestFit="1" customWidth="1"/>
    <col min="36" max="36" width="15.28515625" style="38" bestFit="1" customWidth="1"/>
    <col min="37" max="16384" width="9.140625" style="38"/>
  </cols>
  <sheetData>
    <row r="1" spans="1:32" ht="38.25" hidden="1">
      <c r="A1" s="137" t="s">
        <v>44</v>
      </c>
      <c r="V1" s="37" t="s">
        <v>45</v>
      </c>
      <c r="W1" s="37" t="s">
        <v>46</v>
      </c>
      <c r="X1" s="37" t="s">
        <v>47</v>
      </c>
      <c r="Y1" s="37" t="s">
        <v>48</v>
      </c>
      <c r="Z1" s="37" t="s">
        <v>49</v>
      </c>
      <c r="AA1" s="37"/>
      <c r="AB1" s="37"/>
      <c r="AC1" s="37" t="s">
        <v>50</v>
      </c>
      <c r="AD1" s="37" t="s">
        <v>51</v>
      </c>
    </row>
    <row r="2" spans="1:32" hidden="1">
      <c r="V2" s="36">
        <f>-V10</f>
        <v>-46164.10170333834</v>
      </c>
    </row>
    <row r="3" spans="1:32" hidden="1">
      <c r="A3" s="537" t="s">
        <v>52</v>
      </c>
      <c r="B3" s="538"/>
      <c r="C3" s="183"/>
      <c r="D3" s="147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0">
        <v>180</v>
      </c>
      <c r="V3" s="41">
        <v>301</v>
      </c>
      <c r="W3" s="41">
        <v>302</v>
      </c>
      <c r="X3" s="41">
        <v>303</v>
      </c>
      <c r="Y3" s="41">
        <v>304</v>
      </c>
      <c r="Z3" s="41">
        <v>305</v>
      </c>
      <c r="AA3" s="40">
        <v>309</v>
      </c>
      <c r="AB3" s="40">
        <v>310</v>
      </c>
      <c r="AC3" s="41">
        <v>409</v>
      </c>
      <c r="AD3" s="41">
        <v>509</v>
      </c>
      <c r="AE3" s="40">
        <v>600</v>
      </c>
      <c r="AF3" s="40">
        <v>700</v>
      </c>
    </row>
    <row r="4" spans="1:32" hidden="1">
      <c r="A4" s="139">
        <v>1</v>
      </c>
      <c r="B4" s="43" t="s">
        <v>0</v>
      </c>
      <c r="C4" s="153"/>
      <c r="D4" s="162"/>
      <c r="E4" s="162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44">
        <f t="shared" ref="U4:U35" si="0">SUM(F4:T4)</f>
        <v>0</v>
      </c>
      <c r="V4" s="42">
        <v>2723426.3734782301</v>
      </c>
      <c r="W4" s="42">
        <v>0</v>
      </c>
      <c r="X4" s="42">
        <v>0</v>
      </c>
      <c r="Y4" s="42">
        <v>0</v>
      </c>
      <c r="Z4" s="42">
        <v>2561.1733204278898</v>
      </c>
      <c r="AA4" s="44">
        <f>SUM(V4:Z4)</f>
        <v>2725987.5467986581</v>
      </c>
      <c r="AB4" s="44">
        <f>+U4+AA4</f>
        <v>2725987.5467986581</v>
      </c>
      <c r="AC4" s="42">
        <v>2793471.0926196883</v>
      </c>
      <c r="AD4" s="42">
        <v>22899.333569518283</v>
      </c>
      <c r="AE4" s="45" t="e">
        <f>+#REF!</f>
        <v>#REF!</v>
      </c>
      <c r="AF4" s="44" t="e">
        <f>SUM(AC4:AE4)</f>
        <v>#REF!</v>
      </c>
    </row>
    <row r="5" spans="1:32" hidden="1">
      <c r="A5" s="139">
        <v>2</v>
      </c>
      <c r="B5" s="43" t="s">
        <v>53</v>
      </c>
      <c r="C5" s="153"/>
      <c r="D5" s="162"/>
      <c r="E5" s="162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44">
        <f t="shared" si="0"/>
        <v>0</v>
      </c>
      <c r="V5" s="42">
        <v>98639.465467582006</v>
      </c>
      <c r="W5" s="42">
        <v>0</v>
      </c>
      <c r="X5" s="42">
        <v>0</v>
      </c>
      <c r="Y5" s="42">
        <v>0</v>
      </c>
      <c r="Z5" s="42">
        <v>0</v>
      </c>
      <c r="AA5" s="44">
        <f t="shared" ref="AA5:AA35" si="1">SUM(V5:Z5)</f>
        <v>98639.465467582006</v>
      </c>
      <c r="AB5" s="44">
        <f t="shared" ref="AB5:AB35" si="2">+U5+AA5</f>
        <v>98639.465467582006</v>
      </c>
      <c r="AC5" s="42">
        <v>188485.49136556243</v>
      </c>
      <c r="AD5" s="42">
        <v>44211.307706969055</v>
      </c>
      <c r="AE5" s="45" t="e">
        <f>+#REF!</f>
        <v>#REF!</v>
      </c>
      <c r="AF5" s="44" t="e">
        <f t="shared" ref="AF5:AF35" si="3">SUM(AC5:AE5)</f>
        <v>#REF!</v>
      </c>
    </row>
    <row r="6" spans="1:32" hidden="1">
      <c r="A6" s="139">
        <v>3</v>
      </c>
      <c r="B6" s="43" t="s">
        <v>54</v>
      </c>
      <c r="C6" s="153"/>
      <c r="D6" s="162"/>
      <c r="E6" s="162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44">
        <f t="shared" si="0"/>
        <v>0</v>
      </c>
      <c r="V6" s="42">
        <v>2020044.3527171556</v>
      </c>
      <c r="W6" s="42">
        <v>0</v>
      </c>
      <c r="X6" s="42">
        <v>0</v>
      </c>
      <c r="Y6" s="42">
        <v>141919.52280825144</v>
      </c>
      <c r="Z6" s="42">
        <v>1290555.1429186501</v>
      </c>
      <c r="AA6" s="44">
        <f t="shared" si="1"/>
        <v>3452519.0184440571</v>
      </c>
      <c r="AB6" s="44">
        <f t="shared" si="2"/>
        <v>3452519.0184440571</v>
      </c>
      <c r="AC6" s="42">
        <v>1505721.6934496162</v>
      </c>
      <c r="AD6" s="42">
        <v>371267.11033808067</v>
      </c>
      <c r="AE6" s="45" t="e">
        <f>+#REF!</f>
        <v>#REF!</v>
      </c>
      <c r="AF6" s="44" t="e">
        <f t="shared" si="3"/>
        <v>#REF!</v>
      </c>
    </row>
    <row r="7" spans="1:32" hidden="1">
      <c r="A7" s="139">
        <v>4</v>
      </c>
      <c r="B7" s="43" t="s">
        <v>1</v>
      </c>
      <c r="C7" s="153"/>
      <c r="D7" s="162"/>
      <c r="E7" s="162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44">
        <f t="shared" si="0"/>
        <v>0</v>
      </c>
      <c r="V7" s="42">
        <v>277328.86383010726</v>
      </c>
      <c r="W7" s="42">
        <v>0</v>
      </c>
      <c r="X7" s="42">
        <v>0</v>
      </c>
      <c r="Y7" s="42">
        <v>405.535152405318</v>
      </c>
      <c r="Z7" s="42">
        <v>758.88966989947085</v>
      </c>
      <c r="AA7" s="44">
        <f t="shared" si="1"/>
        <v>278493.28865241207</v>
      </c>
      <c r="AB7" s="44">
        <f t="shared" si="2"/>
        <v>278493.28865241207</v>
      </c>
      <c r="AC7" s="42">
        <v>376117.19053030567</v>
      </c>
      <c r="AD7" s="42">
        <v>6890.3323670187419</v>
      </c>
      <c r="AE7" s="45" t="e">
        <f>+#REF!</f>
        <v>#REF!</v>
      </c>
      <c r="AF7" s="44" t="e">
        <f t="shared" si="3"/>
        <v>#REF!</v>
      </c>
    </row>
    <row r="8" spans="1:32" hidden="1">
      <c r="A8" s="139">
        <v>5</v>
      </c>
      <c r="B8" s="43" t="s">
        <v>4</v>
      </c>
      <c r="C8" s="153"/>
      <c r="D8" s="162"/>
      <c r="E8" s="162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44">
        <f t="shared" si="0"/>
        <v>0</v>
      </c>
      <c r="V8" s="42">
        <v>410860.54636193707</v>
      </c>
      <c r="W8" s="42">
        <v>0</v>
      </c>
      <c r="X8" s="42">
        <v>0</v>
      </c>
      <c r="Y8" s="42">
        <v>0</v>
      </c>
      <c r="Z8" s="42">
        <v>2889186.3402920687</v>
      </c>
      <c r="AA8" s="44">
        <f t="shared" si="1"/>
        <v>3300046.8866540059</v>
      </c>
      <c r="AB8" s="44">
        <f t="shared" si="2"/>
        <v>3300046.8866540059</v>
      </c>
      <c r="AC8" s="42">
        <v>0</v>
      </c>
      <c r="AD8" s="42">
        <v>833039.10781075107</v>
      </c>
      <c r="AE8" s="45" t="e">
        <f>+#REF!</f>
        <v>#REF!</v>
      </c>
      <c r="AF8" s="44" t="e">
        <f t="shared" si="3"/>
        <v>#REF!</v>
      </c>
    </row>
    <row r="9" spans="1:32" hidden="1">
      <c r="A9" s="139">
        <v>6</v>
      </c>
      <c r="B9" s="46" t="s">
        <v>55</v>
      </c>
      <c r="C9" s="154"/>
      <c r="D9" s="163"/>
      <c r="E9" s="163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44">
        <f t="shared" si="0"/>
        <v>0</v>
      </c>
      <c r="V9" s="42">
        <v>0</v>
      </c>
      <c r="W9" s="42">
        <v>0</v>
      </c>
      <c r="X9" s="42">
        <v>0</v>
      </c>
      <c r="Y9" s="42">
        <v>0</v>
      </c>
      <c r="Z9" s="42">
        <v>10038195.665109076</v>
      </c>
      <c r="AA9" s="44">
        <f t="shared" si="1"/>
        <v>10038195.665109076</v>
      </c>
      <c r="AB9" s="44">
        <f t="shared" si="2"/>
        <v>10038195.665109076</v>
      </c>
      <c r="AC9" s="42">
        <v>0</v>
      </c>
      <c r="AD9" s="42">
        <v>3062009.7508600196</v>
      </c>
      <c r="AE9" s="45" t="e">
        <f>+#REF!</f>
        <v>#REF!</v>
      </c>
      <c r="AF9" s="44" t="e">
        <f t="shared" si="3"/>
        <v>#REF!</v>
      </c>
    </row>
    <row r="10" spans="1:32" hidden="1">
      <c r="A10" s="139">
        <v>7</v>
      </c>
      <c r="B10" s="46" t="s">
        <v>56</v>
      </c>
      <c r="C10" s="154"/>
      <c r="D10" s="163"/>
      <c r="E10" s="163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44">
        <f t="shared" si="0"/>
        <v>0</v>
      </c>
      <c r="V10" s="42">
        <v>46164.10170333834</v>
      </c>
      <c r="W10" s="42">
        <v>0</v>
      </c>
      <c r="X10" s="42">
        <v>0</v>
      </c>
      <c r="Y10" s="42">
        <v>70266.246072621987</v>
      </c>
      <c r="Z10" s="42">
        <v>1065462.4992345639</v>
      </c>
      <c r="AA10" s="44">
        <f t="shared" si="1"/>
        <v>1181892.8470105242</v>
      </c>
      <c r="AB10" s="44">
        <f t="shared" si="2"/>
        <v>1181892.8470105242</v>
      </c>
      <c r="AC10" s="42">
        <v>277287.41799087758</v>
      </c>
      <c r="AD10" s="42">
        <v>159389.56266004225</v>
      </c>
      <c r="AE10" s="45" t="e">
        <f>+#REF!</f>
        <v>#REF!</v>
      </c>
      <c r="AF10" s="44" t="e">
        <f t="shared" si="3"/>
        <v>#REF!</v>
      </c>
    </row>
    <row r="11" spans="1:32" hidden="1">
      <c r="A11" s="139">
        <v>8</v>
      </c>
      <c r="B11" s="46" t="s">
        <v>57</v>
      </c>
      <c r="C11" s="154"/>
      <c r="D11" s="163"/>
      <c r="E11" s="163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44">
        <f t="shared" si="0"/>
        <v>0</v>
      </c>
      <c r="V11" s="42">
        <v>1901062.8844698395</v>
      </c>
      <c r="W11" s="42">
        <v>0</v>
      </c>
      <c r="X11" s="42">
        <v>0</v>
      </c>
      <c r="Y11" s="42">
        <v>-59994.855083762945</v>
      </c>
      <c r="Z11" s="42">
        <v>13141.678274161835</v>
      </c>
      <c r="AA11" s="44">
        <f t="shared" si="1"/>
        <v>1854209.7076602385</v>
      </c>
      <c r="AB11" s="44">
        <f t="shared" si="2"/>
        <v>1854209.7076602385</v>
      </c>
      <c r="AC11" s="42">
        <v>3575586.632106869</v>
      </c>
      <c r="AD11" s="42">
        <v>9710.7730581167471</v>
      </c>
      <c r="AE11" s="45" t="e">
        <f>+#REF!</f>
        <v>#REF!</v>
      </c>
      <c r="AF11" s="44" t="e">
        <f t="shared" si="3"/>
        <v>#REF!</v>
      </c>
    </row>
    <row r="12" spans="1:32" hidden="1">
      <c r="A12" s="139">
        <v>9</v>
      </c>
      <c r="B12" s="46" t="s">
        <v>58</v>
      </c>
      <c r="C12" s="154"/>
      <c r="D12" s="163"/>
      <c r="E12" s="163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44">
        <f t="shared" si="0"/>
        <v>0</v>
      </c>
      <c r="V12" s="42">
        <v>3183540.3696099203</v>
      </c>
      <c r="W12" s="42">
        <v>0</v>
      </c>
      <c r="X12" s="42">
        <v>169106.76365717768</v>
      </c>
      <c r="Y12" s="42">
        <v>692903.00024530245</v>
      </c>
      <c r="Z12" s="42">
        <v>472387.24982811487</v>
      </c>
      <c r="AA12" s="44">
        <f t="shared" si="1"/>
        <v>4517937.3833405152</v>
      </c>
      <c r="AB12" s="44">
        <f t="shared" si="2"/>
        <v>4517937.3833405152</v>
      </c>
      <c r="AC12" s="42">
        <v>3543596.7202233737</v>
      </c>
      <c r="AD12" s="42">
        <v>137564.27619545843</v>
      </c>
      <c r="AE12" s="45" t="e">
        <f>+#REF!</f>
        <v>#REF!</v>
      </c>
      <c r="AF12" s="44" t="e">
        <f t="shared" si="3"/>
        <v>#REF!</v>
      </c>
    </row>
    <row r="13" spans="1:32" hidden="1">
      <c r="A13" s="139">
        <v>10</v>
      </c>
      <c r="B13" s="46" t="s">
        <v>59</v>
      </c>
      <c r="C13" s="154"/>
      <c r="D13" s="163"/>
      <c r="E13" s="163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44">
        <f t="shared" si="0"/>
        <v>0</v>
      </c>
      <c r="V13" s="42">
        <v>2371632.1004142389</v>
      </c>
      <c r="W13" s="42">
        <v>0</v>
      </c>
      <c r="X13" s="42">
        <v>113980.6163409296</v>
      </c>
      <c r="Y13" s="42">
        <v>-3158485.6073803524</v>
      </c>
      <c r="Z13" s="42">
        <v>3772037.2400878598</v>
      </c>
      <c r="AA13" s="44">
        <f t="shared" si="1"/>
        <v>3099164.3494626759</v>
      </c>
      <c r="AB13" s="44">
        <f t="shared" si="2"/>
        <v>3099164.3494626759</v>
      </c>
      <c r="AC13" s="42">
        <v>35729.954670828512</v>
      </c>
      <c r="AD13" s="42">
        <v>1391.0989166646389</v>
      </c>
      <c r="AE13" s="45" t="e">
        <f>+#REF!</f>
        <v>#REF!</v>
      </c>
      <c r="AF13" s="44" t="e">
        <f t="shared" si="3"/>
        <v>#REF!</v>
      </c>
    </row>
    <row r="14" spans="1:32" hidden="1">
      <c r="A14" s="139">
        <v>11</v>
      </c>
      <c r="B14" s="46" t="s">
        <v>60</v>
      </c>
      <c r="C14" s="154"/>
      <c r="D14" s="163"/>
      <c r="E14" s="163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44">
        <f t="shared" si="0"/>
        <v>0</v>
      </c>
      <c r="V14" s="42">
        <v>4529588.6686884277</v>
      </c>
      <c r="W14" s="42">
        <v>0</v>
      </c>
      <c r="X14" s="42">
        <v>565696.57545295847</v>
      </c>
      <c r="Y14" s="42">
        <v>-6270774.4029859593</v>
      </c>
      <c r="Z14" s="42">
        <v>4257401.3917932557</v>
      </c>
      <c r="AA14" s="44">
        <f t="shared" si="1"/>
        <v>3081912.2329486823</v>
      </c>
      <c r="AB14" s="44">
        <f t="shared" si="2"/>
        <v>3081912.2329486823</v>
      </c>
      <c r="AC14" s="42">
        <v>7946873.4262660779</v>
      </c>
      <c r="AD14" s="42">
        <v>2368912.8815772622</v>
      </c>
      <c r="AE14" s="45" t="e">
        <f>+#REF!</f>
        <v>#REF!</v>
      </c>
      <c r="AF14" s="44" t="e">
        <f t="shared" si="3"/>
        <v>#REF!</v>
      </c>
    </row>
    <row r="15" spans="1:32" hidden="1">
      <c r="A15" s="139">
        <v>12</v>
      </c>
      <c r="B15" s="46" t="s">
        <v>61</v>
      </c>
      <c r="C15" s="154"/>
      <c r="D15" s="163"/>
      <c r="E15" s="163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44">
        <f t="shared" si="0"/>
        <v>0</v>
      </c>
      <c r="V15" s="42">
        <v>4539766.3734306302</v>
      </c>
      <c r="W15" s="42">
        <v>977268.90663688642</v>
      </c>
      <c r="X15" s="42">
        <v>35355790.756921336</v>
      </c>
      <c r="Y15" s="42">
        <v>-31638402.797134459</v>
      </c>
      <c r="Z15" s="42">
        <v>16343754.551681012</v>
      </c>
      <c r="AA15" s="44">
        <f t="shared" si="1"/>
        <v>25578177.791535407</v>
      </c>
      <c r="AB15" s="44">
        <f t="shared" si="2"/>
        <v>25578177.791535407</v>
      </c>
      <c r="AC15" s="42">
        <v>17412818.811806485</v>
      </c>
      <c r="AD15" s="42">
        <v>3975837.6942402753</v>
      </c>
      <c r="AE15" s="45" t="e">
        <f>+#REF!</f>
        <v>#REF!</v>
      </c>
      <c r="AF15" s="44" t="e">
        <f t="shared" si="3"/>
        <v>#REF!</v>
      </c>
    </row>
    <row r="16" spans="1:32" hidden="1">
      <c r="A16" s="139">
        <v>13</v>
      </c>
      <c r="B16" s="46" t="s">
        <v>62</v>
      </c>
      <c r="C16" s="154"/>
      <c r="D16" s="163"/>
      <c r="E16" s="163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44">
        <f t="shared" si="0"/>
        <v>0</v>
      </c>
      <c r="V16" s="42">
        <v>1490389.46852888</v>
      </c>
      <c r="W16" s="42">
        <v>0</v>
      </c>
      <c r="X16" s="42">
        <v>2232846.4816366001</v>
      </c>
      <c r="Y16" s="42">
        <v>-371979.15283931699</v>
      </c>
      <c r="Z16" s="42">
        <v>111666.26088439576</v>
      </c>
      <c r="AA16" s="44">
        <f t="shared" si="1"/>
        <v>3462923.0582105592</v>
      </c>
      <c r="AB16" s="44">
        <f t="shared" si="2"/>
        <v>3462923.0582105592</v>
      </c>
      <c r="AC16" s="42">
        <v>478190.13658970856</v>
      </c>
      <c r="AD16" s="42">
        <v>6830.7600765293737</v>
      </c>
      <c r="AE16" s="45" t="e">
        <f>+#REF!</f>
        <v>#REF!</v>
      </c>
      <c r="AF16" s="44" t="e">
        <f t="shared" si="3"/>
        <v>#REF!</v>
      </c>
    </row>
    <row r="17" spans="1:32" hidden="1">
      <c r="A17" s="139">
        <v>14</v>
      </c>
      <c r="B17" s="46" t="s">
        <v>63</v>
      </c>
      <c r="C17" s="154"/>
      <c r="D17" s="163"/>
      <c r="E17" s="163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44">
        <f t="shared" si="0"/>
        <v>0</v>
      </c>
      <c r="V17" s="42">
        <v>380036.2369479537</v>
      </c>
      <c r="W17" s="42">
        <v>0</v>
      </c>
      <c r="X17" s="42">
        <v>2872061.6095149117</v>
      </c>
      <c r="Y17" s="42">
        <v>-1750725.2192702368</v>
      </c>
      <c r="Z17" s="42">
        <v>7867854.9378029266</v>
      </c>
      <c r="AA17" s="44">
        <f t="shared" si="1"/>
        <v>9369227.5649955552</v>
      </c>
      <c r="AB17" s="44">
        <f t="shared" si="2"/>
        <v>9369227.5649955552</v>
      </c>
      <c r="AC17" s="42">
        <v>537485.84830152383</v>
      </c>
      <c r="AD17" s="42">
        <v>8605.6167510204614</v>
      </c>
      <c r="AE17" s="45" t="e">
        <f>+#REF!</f>
        <v>#REF!</v>
      </c>
      <c r="AF17" s="44" t="e">
        <f t="shared" si="3"/>
        <v>#REF!</v>
      </c>
    </row>
    <row r="18" spans="1:32" hidden="1">
      <c r="A18" s="139">
        <v>15</v>
      </c>
      <c r="B18" s="46" t="s">
        <v>64</v>
      </c>
      <c r="C18" s="154"/>
      <c r="D18" s="163"/>
      <c r="E18" s="163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44">
        <f t="shared" si="0"/>
        <v>0</v>
      </c>
      <c r="V18" s="42">
        <v>2932567.8916123784</v>
      </c>
      <c r="W18" s="42">
        <v>310593.14487928868</v>
      </c>
      <c r="X18" s="42">
        <v>1918903.0526771729</v>
      </c>
      <c r="Y18" s="42">
        <v>-2712557.6193759325</v>
      </c>
      <c r="Z18" s="42">
        <v>25737857.055324905</v>
      </c>
      <c r="AA18" s="44">
        <f t="shared" si="1"/>
        <v>28187363.525117811</v>
      </c>
      <c r="AB18" s="44">
        <f t="shared" si="2"/>
        <v>28187363.525117811</v>
      </c>
      <c r="AC18" s="42">
        <v>3334655.1136238719</v>
      </c>
      <c r="AD18" s="42">
        <v>1528745.7181389334</v>
      </c>
      <c r="AE18" s="45" t="e">
        <f>+#REF!</f>
        <v>#REF!</v>
      </c>
      <c r="AF18" s="44" t="e">
        <f t="shared" si="3"/>
        <v>#REF!</v>
      </c>
    </row>
    <row r="19" spans="1:32" hidden="1">
      <c r="A19" s="139">
        <v>16</v>
      </c>
      <c r="B19" s="46" t="s">
        <v>65</v>
      </c>
      <c r="C19" s="154"/>
      <c r="D19" s="163"/>
      <c r="E19" s="163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44">
        <f t="shared" si="0"/>
        <v>0</v>
      </c>
      <c r="V19" s="42">
        <v>4321617.9938778142</v>
      </c>
      <c r="W19" s="42">
        <v>0</v>
      </c>
      <c r="X19" s="42">
        <v>2086637.4684901957</v>
      </c>
      <c r="Y19" s="42">
        <v>-4068469.7211242048</v>
      </c>
      <c r="Z19" s="42">
        <v>2812662.2815572349</v>
      </c>
      <c r="AA19" s="44">
        <f t="shared" si="1"/>
        <v>5152448.0228010397</v>
      </c>
      <c r="AB19" s="44">
        <f t="shared" si="2"/>
        <v>5152448.0228010397</v>
      </c>
      <c r="AC19" s="42">
        <v>13059803.568898914</v>
      </c>
      <c r="AD19" s="42">
        <v>286677.10946770001</v>
      </c>
      <c r="AE19" s="45" t="e">
        <f>+#REF!</f>
        <v>#REF!</v>
      </c>
      <c r="AF19" s="44" t="e">
        <f t="shared" si="3"/>
        <v>#REF!</v>
      </c>
    </row>
    <row r="20" spans="1:32" hidden="1">
      <c r="A20" s="139">
        <v>17</v>
      </c>
      <c r="B20" s="46" t="s">
        <v>66</v>
      </c>
      <c r="C20" s="154"/>
      <c r="D20" s="163"/>
      <c r="E20" s="163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44">
        <f t="shared" si="0"/>
        <v>0</v>
      </c>
      <c r="V20" s="42">
        <v>185783.29729397304</v>
      </c>
      <c r="W20" s="42">
        <v>0</v>
      </c>
      <c r="X20" s="42">
        <v>0</v>
      </c>
      <c r="Y20" s="42">
        <v>169.98856362965131</v>
      </c>
      <c r="Z20" s="42">
        <v>0</v>
      </c>
      <c r="AA20" s="44">
        <f t="shared" si="1"/>
        <v>185953.28585760269</v>
      </c>
      <c r="AB20" s="44">
        <f t="shared" si="2"/>
        <v>185953.28585760269</v>
      </c>
      <c r="AC20" s="42">
        <v>0</v>
      </c>
      <c r="AD20" s="42">
        <v>0</v>
      </c>
      <c r="AE20" s="45" t="e">
        <f>+#REF!</f>
        <v>#REF!</v>
      </c>
      <c r="AF20" s="44" t="e">
        <f t="shared" si="3"/>
        <v>#REF!</v>
      </c>
    </row>
    <row r="21" spans="1:32" hidden="1">
      <c r="A21" s="139">
        <v>18</v>
      </c>
      <c r="B21" s="46" t="s">
        <v>7</v>
      </c>
      <c r="C21" s="154"/>
      <c r="D21" s="163"/>
      <c r="E21" s="163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44">
        <f t="shared" si="0"/>
        <v>0</v>
      </c>
      <c r="V21" s="42">
        <v>39354.760973526958</v>
      </c>
      <c r="W21" s="42">
        <v>0</v>
      </c>
      <c r="X21" s="42">
        <v>0</v>
      </c>
      <c r="Y21" s="42">
        <v>419.3570727051781</v>
      </c>
      <c r="Z21" s="42">
        <v>0</v>
      </c>
      <c r="AA21" s="44">
        <f t="shared" si="1"/>
        <v>39774.118046232135</v>
      </c>
      <c r="AB21" s="44">
        <f t="shared" si="2"/>
        <v>39774.118046232135</v>
      </c>
      <c r="AC21" s="42">
        <v>0</v>
      </c>
      <c r="AD21" s="42">
        <v>0</v>
      </c>
      <c r="AE21" s="45" t="e">
        <f>+#REF!</f>
        <v>#REF!</v>
      </c>
      <c r="AF21" s="44" t="e">
        <f t="shared" si="3"/>
        <v>#REF!</v>
      </c>
    </row>
    <row r="22" spans="1:32" hidden="1">
      <c r="A22" s="139">
        <v>19</v>
      </c>
      <c r="B22" s="46" t="s">
        <v>67</v>
      </c>
      <c r="C22" s="154"/>
      <c r="D22" s="163"/>
      <c r="E22" s="163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44">
        <f t="shared" si="0"/>
        <v>0</v>
      </c>
      <c r="V22" s="42">
        <v>4909645.00165198</v>
      </c>
      <c r="W22" s="42">
        <v>821127.71890975663</v>
      </c>
      <c r="X22" s="42">
        <v>2999569.6806102567</v>
      </c>
      <c r="Y22" s="42">
        <v>3029497.9638658073</v>
      </c>
      <c r="Z22" s="42">
        <v>0</v>
      </c>
      <c r="AA22" s="44">
        <f t="shared" si="1"/>
        <v>11759840.365037801</v>
      </c>
      <c r="AB22" s="44">
        <f t="shared" si="2"/>
        <v>11759840.365037801</v>
      </c>
      <c r="AC22" s="42">
        <v>0</v>
      </c>
      <c r="AD22" s="42">
        <v>0</v>
      </c>
      <c r="AE22" s="45" t="e">
        <f>+#REF!</f>
        <v>#REF!</v>
      </c>
      <c r="AF22" s="44" t="e">
        <f t="shared" si="3"/>
        <v>#REF!</v>
      </c>
    </row>
    <row r="23" spans="1:32" hidden="1">
      <c r="A23" s="139">
        <v>20</v>
      </c>
      <c r="B23" s="46" t="s">
        <v>68</v>
      </c>
      <c r="C23" s="154"/>
      <c r="D23" s="163"/>
      <c r="E23" s="163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44">
        <f t="shared" si="0"/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4">
        <f t="shared" si="1"/>
        <v>0</v>
      </c>
      <c r="AB23" s="44">
        <f t="shared" si="2"/>
        <v>0</v>
      </c>
      <c r="AC23" s="42">
        <v>0</v>
      </c>
      <c r="AD23" s="42">
        <v>-12823982.433734361</v>
      </c>
      <c r="AE23" s="45" t="e">
        <f>+#REF!</f>
        <v>#REF!</v>
      </c>
      <c r="AF23" s="44" t="e">
        <f t="shared" si="3"/>
        <v>#REF!</v>
      </c>
    </row>
    <row r="24" spans="1:32" hidden="1">
      <c r="A24" s="139">
        <v>21</v>
      </c>
      <c r="B24" s="46" t="s">
        <v>69</v>
      </c>
      <c r="C24" s="154"/>
      <c r="D24" s="163"/>
      <c r="E24" s="163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44">
        <f t="shared" si="0"/>
        <v>0</v>
      </c>
      <c r="V24" s="42">
        <v>2759829.3172686249</v>
      </c>
      <c r="W24" s="42">
        <v>0</v>
      </c>
      <c r="X24" s="42">
        <v>0</v>
      </c>
      <c r="Y24" s="42">
        <v>0</v>
      </c>
      <c r="Z24" s="42">
        <v>1586375.502123931</v>
      </c>
      <c r="AA24" s="44">
        <f t="shared" si="1"/>
        <v>4346204.8193925563</v>
      </c>
      <c r="AB24" s="44">
        <f t="shared" si="2"/>
        <v>4346204.8193925563</v>
      </c>
      <c r="AC24" s="42">
        <v>0</v>
      </c>
      <c r="AD24" s="42">
        <v>0</v>
      </c>
      <c r="AE24" s="45" t="e">
        <f>+#REF!</f>
        <v>#REF!</v>
      </c>
      <c r="AF24" s="44" t="e">
        <f t="shared" si="3"/>
        <v>#REF!</v>
      </c>
    </row>
    <row r="25" spans="1:32" hidden="1">
      <c r="A25" s="139">
        <v>22</v>
      </c>
      <c r="B25" s="46" t="s">
        <v>70</v>
      </c>
      <c r="C25" s="154"/>
      <c r="D25" s="163"/>
      <c r="E25" s="163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44">
        <f t="shared" si="0"/>
        <v>0</v>
      </c>
      <c r="V25" s="42">
        <v>903028.78700924513</v>
      </c>
      <c r="W25" s="42">
        <v>0</v>
      </c>
      <c r="X25" s="42">
        <v>0</v>
      </c>
      <c r="Y25" s="42">
        <v>0</v>
      </c>
      <c r="Z25" s="42">
        <v>147608.1848645742</v>
      </c>
      <c r="AA25" s="44">
        <f t="shared" si="1"/>
        <v>1050636.9718738194</v>
      </c>
      <c r="AB25" s="44">
        <f t="shared" si="2"/>
        <v>1050636.9718738194</v>
      </c>
      <c r="AC25" s="42">
        <v>221298.15843131253</v>
      </c>
      <c r="AD25" s="42">
        <v>0</v>
      </c>
      <c r="AE25" s="45" t="e">
        <f>+#REF!</f>
        <v>#REF!</v>
      </c>
      <c r="AF25" s="44" t="e">
        <f t="shared" si="3"/>
        <v>#REF!</v>
      </c>
    </row>
    <row r="26" spans="1:32" hidden="1">
      <c r="A26" s="139">
        <v>23</v>
      </c>
      <c r="B26" s="46" t="s">
        <v>71</v>
      </c>
      <c r="C26" s="154"/>
      <c r="D26" s="163"/>
      <c r="E26" s="163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44">
        <f t="shared" si="0"/>
        <v>0</v>
      </c>
      <c r="V26" s="42">
        <v>1074183.0291621606</v>
      </c>
      <c r="W26" s="42">
        <v>0</v>
      </c>
      <c r="X26" s="42">
        <v>0</v>
      </c>
      <c r="Y26" s="42">
        <v>0</v>
      </c>
      <c r="Z26" s="42">
        <v>148908.16230597126</v>
      </c>
      <c r="AA26" s="44">
        <f t="shared" si="1"/>
        <v>1223091.1914681317</v>
      </c>
      <c r="AB26" s="44">
        <f t="shared" si="2"/>
        <v>1223091.1914681317</v>
      </c>
      <c r="AC26" s="42">
        <v>578846.43641226366</v>
      </c>
      <c r="AD26" s="42">
        <v>0</v>
      </c>
      <c r="AE26" s="45" t="e">
        <f>+#REF!</f>
        <v>#REF!</v>
      </c>
      <c r="AF26" s="44" t="e">
        <f t="shared" si="3"/>
        <v>#REF!</v>
      </c>
    </row>
    <row r="27" spans="1:32" hidden="1">
      <c r="A27" s="139">
        <v>24</v>
      </c>
      <c r="B27" s="46" t="s">
        <v>72</v>
      </c>
      <c r="C27" s="154"/>
      <c r="D27" s="163"/>
      <c r="E27" s="163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44">
        <f t="shared" si="0"/>
        <v>0</v>
      </c>
      <c r="V27" s="42">
        <v>2404071.0548403426</v>
      </c>
      <c r="W27" s="42">
        <v>0</v>
      </c>
      <c r="X27" s="42">
        <v>0</v>
      </c>
      <c r="Y27" s="42">
        <v>0</v>
      </c>
      <c r="Z27" s="42">
        <v>351417.49889983417</v>
      </c>
      <c r="AA27" s="44">
        <f t="shared" si="1"/>
        <v>2755488.5537401768</v>
      </c>
      <c r="AB27" s="44">
        <f t="shared" si="2"/>
        <v>2755488.5537401768</v>
      </c>
      <c r="AC27" s="42">
        <v>5675799.2317635361</v>
      </c>
      <c r="AD27" s="42">
        <v>0</v>
      </c>
      <c r="AE27" s="45" t="e">
        <f>+#REF!</f>
        <v>#REF!</v>
      </c>
      <c r="AF27" s="44" t="e">
        <f t="shared" si="3"/>
        <v>#REF!</v>
      </c>
    </row>
    <row r="28" spans="1:32" hidden="1">
      <c r="A28" s="139">
        <v>25</v>
      </c>
      <c r="B28" s="46" t="s">
        <v>73</v>
      </c>
      <c r="C28" s="154"/>
      <c r="D28" s="163"/>
      <c r="E28" s="163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44">
        <f t="shared" si="0"/>
        <v>0</v>
      </c>
      <c r="V28" s="42">
        <v>131310.81840873393</v>
      </c>
      <c r="W28" s="42">
        <v>0</v>
      </c>
      <c r="X28" s="42">
        <v>335086.03158838558</v>
      </c>
      <c r="Y28" s="42">
        <v>0</v>
      </c>
      <c r="Z28" s="42">
        <v>196639.6057933814</v>
      </c>
      <c r="AA28" s="44">
        <f t="shared" si="1"/>
        <v>663036.45579050086</v>
      </c>
      <c r="AB28" s="44">
        <f t="shared" si="2"/>
        <v>663036.45579050086</v>
      </c>
      <c r="AC28" s="42">
        <v>0</v>
      </c>
      <c r="AD28" s="42">
        <v>0</v>
      </c>
      <c r="AE28" s="45" t="e">
        <f>+#REF!</f>
        <v>#REF!</v>
      </c>
      <c r="AF28" s="44" t="e">
        <f t="shared" si="3"/>
        <v>#REF!</v>
      </c>
    </row>
    <row r="29" spans="1:32" hidden="1">
      <c r="A29" s="139">
        <v>26</v>
      </c>
      <c r="B29" s="46" t="s">
        <v>14</v>
      </c>
      <c r="C29" s="154"/>
      <c r="D29" s="163"/>
      <c r="E29" s="163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44">
        <f t="shared" si="0"/>
        <v>0</v>
      </c>
      <c r="V29" s="42">
        <v>278687.51318853052</v>
      </c>
      <c r="W29" s="42">
        <v>0</v>
      </c>
      <c r="X29" s="42">
        <v>0</v>
      </c>
      <c r="Y29" s="42">
        <v>0</v>
      </c>
      <c r="Z29" s="42">
        <v>11107.097599632243</v>
      </c>
      <c r="AA29" s="44">
        <f t="shared" si="1"/>
        <v>289794.61078816274</v>
      </c>
      <c r="AB29" s="44">
        <f t="shared" si="2"/>
        <v>289794.61078816274</v>
      </c>
      <c r="AC29" s="42">
        <v>0</v>
      </c>
      <c r="AD29" s="42">
        <v>0</v>
      </c>
      <c r="AE29" s="45" t="e">
        <f>+#REF!</f>
        <v>#REF!</v>
      </c>
      <c r="AF29" s="44" t="e">
        <f t="shared" si="3"/>
        <v>#REF!</v>
      </c>
    </row>
    <row r="30" spans="1:32" hidden="1">
      <c r="A30" s="139">
        <v>27</v>
      </c>
      <c r="B30" s="46" t="s">
        <v>74</v>
      </c>
      <c r="C30" s="154"/>
      <c r="D30" s="163"/>
      <c r="E30" s="163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44">
        <f t="shared" si="0"/>
        <v>0</v>
      </c>
      <c r="V30" s="42">
        <v>536097.86999710789</v>
      </c>
      <c r="W30" s="42">
        <v>0</v>
      </c>
      <c r="X30" s="42">
        <v>1441337.8811076067</v>
      </c>
      <c r="Y30" s="42">
        <v>0</v>
      </c>
      <c r="Z30" s="42">
        <v>843963.38968138199</v>
      </c>
      <c r="AA30" s="44">
        <f t="shared" si="1"/>
        <v>2821399.1407860965</v>
      </c>
      <c r="AB30" s="44">
        <f t="shared" si="2"/>
        <v>2821399.1407860965</v>
      </c>
      <c r="AC30" s="42">
        <v>192736.16878366843</v>
      </c>
      <c r="AD30" s="42">
        <v>0</v>
      </c>
      <c r="AE30" s="45" t="e">
        <f>+#REF!</f>
        <v>#REF!</v>
      </c>
      <c r="AF30" s="44" t="e">
        <f t="shared" si="3"/>
        <v>#REF!</v>
      </c>
    </row>
    <row r="31" spans="1:32" hidden="1">
      <c r="A31" s="139">
        <v>28</v>
      </c>
      <c r="B31" s="46" t="s">
        <v>75</v>
      </c>
      <c r="C31" s="154"/>
      <c r="D31" s="163"/>
      <c r="E31" s="163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44">
        <f t="shared" si="0"/>
        <v>0</v>
      </c>
      <c r="V31" s="42">
        <v>6045610.8666034536</v>
      </c>
      <c r="W31" s="42">
        <v>0</v>
      </c>
      <c r="X31" s="42">
        <v>0</v>
      </c>
      <c r="Y31" s="42">
        <v>0</v>
      </c>
      <c r="Z31" s="42">
        <v>394369.96740845294</v>
      </c>
      <c r="AA31" s="44">
        <f t="shared" si="1"/>
        <v>6439980.8340119068</v>
      </c>
      <c r="AB31" s="44">
        <f t="shared" si="2"/>
        <v>6439980.8340119068</v>
      </c>
      <c r="AC31" s="42">
        <v>7679714.861070862</v>
      </c>
      <c r="AD31" s="42">
        <v>0</v>
      </c>
      <c r="AE31" s="45" t="e">
        <f>+#REF!</f>
        <v>#REF!</v>
      </c>
      <c r="AF31" s="44" t="e">
        <f t="shared" si="3"/>
        <v>#REF!</v>
      </c>
    </row>
    <row r="32" spans="1:32" hidden="1">
      <c r="A32" s="139">
        <v>29</v>
      </c>
      <c r="B32" s="46" t="s">
        <v>19</v>
      </c>
      <c r="C32" s="154"/>
      <c r="D32" s="163"/>
      <c r="E32" s="163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44">
        <f t="shared" si="0"/>
        <v>0</v>
      </c>
      <c r="V32" s="42">
        <v>159437.71924941055</v>
      </c>
      <c r="W32" s="42">
        <v>3433307.0018531764</v>
      </c>
      <c r="X32" s="42">
        <v>0</v>
      </c>
      <c r="Y32" s="42">
        <v>0</v>
      </c>
      <c r="Z32" s="42">
        <v>50147.876967110991</v>
      </c>
      <c r="AA32" s="44">
        <f t="shared" si="1"/>
        <v>3642892.5980696981</v>
      </c>
      <c r="AB32" s="44">
        <f t="shared" si="2"/>
        <v>3642892.5980696981</v>
      </c>
      <c r="AC32" s="42">
        <v>0</v>
      </c>
      <c r="AD32" s="42">
        <v>0</v>
      </c>
      <c r="AE32" s="45" t="e">
        <f>+#REF!</f>
        <v>#REF!</v>
      </c>
      <c r="AF32" s="44" t="e">
        <f t="shared" si="3"/>
        <v>#REF!</v>
      </c>
    </row>
    <row r="33" spans="1:32" hidden="1">
      <c r="A33" s="139">
        <v>30</v>
      </c>
      <c r="B33" s="46" t="s">
        <v>76</v>
      </c>
      <c r="C33" s="154"/>
      <c r="D33" s="163"/>
      <c r="E33" s="163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44">
        <f t="shared" si="0"/>
        <v>0</v>
      </c>
      <c r="V33" s="42">
        <v>197165.83469632795</v>
      </c>
      <c r="W33" s="42">
        <v>0</v>
      </c>
      <c r="X33" s="42">
        <v>0</v>
      </c>
      <c r="Y33" s="42">
        <v>0</v>
      </c>
      <c r="Z33" s="42">
        <v>41803.445302657565</v>
      </c>
      <c r="AA33" s="44">
        <f t="shared" si="1"/>
        <v>238969.27999898553</v>
      </c>
      <c r="AB33" s="44">
        <f t="shared" si="2"/>
        <v>238969.27999898553</v>
      </c>
      <c r="AC33" s="42">
        <v>0</v>
      </c>
      <c r="AD33" s="42">
        <v>0</v>
      </c>
      <c r="AE33" s="45" t="e">
        <f>+#REF!</f>
        <v>#REF!</v>
      </c>
      <c r="AF33" s="44" t="e">
        <f t="shared" si="3"/>
        <v>#REF!</v>
      </c>
    </row>
    <row r="34" spans="1:32" hidden="1">
      <c r="A34" s="139">
        <v>31</v>
      </c>
      <c r="B34" s="46" t="s">
        <v>77</v>
      </c>
      <c r="C34" s="154"/>
      <c r="D34" s="163"/>
      <c r="E34" s="163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44">
        <f t="shared" si="0"/>
        <v>0</v>
      </c>
      <c r="V34" s="42">
        <v>2951617.0049711624</v>
      </c>
      <c r="W34" s="42">
        <v>0</v>
      </c>
      <c r="X34" s="42">
        <v>0</v>
      </c>
      <c r="Y34" s="42">
        <v>0</v>
      </c>
      <c r="Z34" s="42">
        <v>913689.89975973871</v>
      </c>
      <c r="AA34" s="44">
        <f t="shared" si="1"/>
        <v>3865306.9047309011</v>
      </c>
      <c r="AB34" s="44">
        <f t="shared" si="2"/>
        <v>3865306.9047309011</v>
      </c>
      <c r="AC34" s="42">
        <v>3226096.8152557942</v>
      </c>
      <c r="AD34" s="42">
        <v>0</v>
      </c>
      <c r="AE34" s="45" t="e">
        <f>+#REF!</f>
        <v>#REF!</v>
      </c>
      <c r="AF34" s="44" t="e">
        <f t="shared" si="3"/>
        <v>#REF!</v>
      </c>
    </row>
    <row r="35" spans="1:32" hidden="1">
      <c r="A35" s="139">
        <v>32</v>
      </c>
      <c r="B35" s="46" t="s">
        <v>78</v>
      </c>
      <c r="C35" s="154"/>
      <c r="D35" s="163"/>
      <c r="E35" s="163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44">
        <f t="shared" si="0"/>
        <v>0</v>
      </c>
      <c r="V35" s="42">
        <v>397296.06250053825</v>
      </c>
      <c r="W35" s="42">
        <v>0</v>
      </c>
      <c r="X35" s="42">
        <v>0</v>
      </c>
      <c r="Y35" s="42">
        <v>0</v>
      </c>
      <c r="Z35" s="42">
        <v>49305.377117689553</v>
      </c>
      <c r="AA35" s="44">
        <f t="shared" si="1"/>
        <v>446601.43961822777</v>
      </c>
      <c r="AB35" s="44">
        <f t="shared" si="2"/>
        <v>446601.43961822777</v>
      </c>
      <c r="AC35" s="42">
        <v>893279.84086111747</v>
      </c>
      <c r="AD35" s="42">
        <v>0</v>
      </c>
      <c r="AE35" s="45" t="e">
        <f>+#REF!</f>
        <v>#REF!</v>
      </c>
      <c r="AF35" s="44" t="e">
        <f t="shared" si="3"/>
        <v>#REF!</v>
      </c>
    </row>
    <row r="36" spans="1:32" hidden="1">
      <c r="A36" s="533" t="s">
        <v>79</v>
      </c>
      <c r="B36" s="534"/>
      <c r="C36" s="155"/>
      <c r="D36" s="164"/>
      <c r="E36" s="164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44">
        <f t="shared" ref="U36:AF36" si="4">SUM(U4:U35)</f>
        <v>0</v>
      </c>
      <c r="V36" s="44">
        <f t="shared" si="4"/>
        <v>54199784.628953561</v>
      </c>
      <c r="W36" s="44">
        <f t="shared" si="4"/>
        <v>5542296.7722791079</v>
      </c>
      <c r="X36" s="44">
        <f t="shared" si="4"/>
        <v>50091016.917997524</v>
      </c>
      <c r="Y36" s="44">
        <f t="shared" si="4"/>
        <v>-46095807.7614135</v>
      </c>
      <c r="Z36" s="44">
        <f t="shared" si="4"/>
        <v>81410818.365602911</v>
      </c>
      <c r="AA36" s="44">
        <f t="shared" si="4"/>
        <v>145148108.92341959</v>
      </c>
      <c r="AB36" s="44">
        <f t="shared" si="4"/>
        <v>145148108.92341959</v>
      </c>
      <c r="AC36" s="44">
        <f t="shared" si="4"/>
        <v>73533594.611022249</v>
      </c>
      <c r="AD36" s="44">
        <f t="shared" si="4"/>
        <v>0</v>
      </c>
      <c r="AE36" s="44" t="e">
        <f t="shared" si="4"/>
        <v>#REF!</v>
      </c>
      <c r="AF36" s="44" t="e">
        <f t="shared" si="4"/>
        <v>#REF!</v>
      </c>
    </row>
    <row r="37" spans="1:32" hidden="1">
      <c r="A37" s="533" t="s">
        <v>80</v>
      </c>
      <c r="B37" s="534"/>
      <c r="C37" s="155"/>
      <c r="D37" s="164"/>
      <c r="E37" s="164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44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1:32" hidden="1">
      <c r="A38" s="531" t="s">
        <v>81</v>
      </c>
      <c r="B38" s="532"/>
      <c r="C38" s="156"/>
      <c r="D38" s="165"/>
      <c r="E38" s="165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44">
        <f>SUM(F38:T38)</f>
        <v>0</v>
      </c>
      <c r="V38" s="36">
        <f>+V36-V44</f>
        <v>0</v>
      </c>
      <c r="W38" s="36">
        <f t="shared" ref="W38:AF38" si="5">+W36-W44</f>
        <v>0</v>
      </c>
      <c r="X38" s="36">
        <f t="shared" si="5"/>
        <v>0</v>
      </c>
      <c r="Y38" s="36">
        <f t="shared" si="5"/>
        <v>0</v>
      </c>
      <c r="Z38" s="36">
        <f t="shared" si="5"/>
        <v>0</v>
      </c>
      <c r="AA38" s="36">
        <f t="shared" si="5"/>
        <v>145148108.92341959</v>
      </c>
      <c r="AB38" s="36">
        <f t="shared" si="5"/>
        <v>145148108.92341959</v>
      </c>
      <c r="AC38" s="36">
        <f t="shared" si="5"/>
        <v>0</v>
      </c>
      <c r="AD38" s="36">
        <f t="shared" si="5"/>
        <v>-12823982.433734361</v>
      </c>
      <c r="AE38" s="36" t="e">
        <f t="shared" si="5"/>
        <v>#REF!</v>
      </c>
      <c r="AF38" s="36" t="e">
        <f t="shared" si="5"/>
        <v>#REF!</v>
      </c>
    </row>
    <row r="39" spans="1:32" hidden="1">
      <c r="A39" s="531" t="s">
        <v>82</v>
      </c>
      <c r="B39" s="532"/>
      <c r="C39" s="156"/>
      <c r="D39" s="165"/>
      <c r="E39" s="165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44">
        <f>SUM(F39:T39)</f>
        <v>0</v>
      </c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0" spans="1:32" hidden="1">
      <c r="A40" s="531" t="s">
        <v>83</v>
      </c>
      <c r="B40" s="532"/>
      <c r="C40" s="156"/>
      <c r="D40" s="165"/>
      <c r="E40" s="165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44">
        <f>SUM(F40:T40)</f>
        <v>0</v>
      </c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</row>
    <row r="41" spans="1:32" hidden="1">
      <c r="A41" s="531" t="s">
        <v>84</v>
      </c>
      <c r="B41" s="532"/>
      <c r="C41" s="156"/>
      <c r="D41" s="165"/>
      <c r="E41" s="165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44">
        <f>SUM(F41:T41)</f>
        <v>0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</row>
    <row r="42" spans="1:32" hidden="1">
      <c r="A42" s="533" t="s">
        <v>85</v>
      </c>
      <c r="B42" s="534"/>
      <c r="C42" s="155"/>
      <c r="D42" s="164"/>
      <c r="E42" s="164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44">
        <f>SUM(F42:T42)</f>
        <v>0</v>
      </c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</row>
    <row r="43" spans="1:32" hidden="1">
      <c r="A43" s="533" t="s">
        <v>86</v>
      </c>
      <c r="B43" s="534"/>
      <c r="C43" s="155"/>
      <c r="D43" s="164"/>
      <c r="E43" s="164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44">
        <f>+U42+U36</f>
        <v>0</v>
      </c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1:32" hidden="1">
      <c r="V44" s="36">
        <v>54199784.628953561</v>
      </c>
      <c r="W44" s="36">
        <v>5542296.7722791079</v>
      </c>
      <c r="X44" s="36">
        <v>50091016.917997539</v>
      </c>
      <c r="Y44" s="36">
        <v>-46095807.7614135</v>
      </c>
      <c r="Z44" s="36">
        <v>81410818.365602911</v>
      </c>
      <c r="AC44" s="36">
        <v>73533594.611022249</v>
      </c>
      <c r="AD44" s="36">
        <v>12823982.433734361</v>
      </c>
    </row>
    <row r="45" spans="1:32" hidden="1"/>
    <row r="46" spans="1:32" hidden="1"/>
    <row r="47" spans="1:32" hidden="1"/>
    <row r="48" spans="1:32" hidden="1"/>
    <row r="49" spans="1:32" hidden="1"/>
    <row r="50" spans="1:32" hidden="1">
      <c r="AE50" s="36">
        <f>+Z60-AG60</f>
        <v>927579.41580004245</v>
      </c>
    </row>
    <row r="51" spans="1:32" ht="38.25" hidden="1">
      <c r="A51" s="140" t="s">
        <v>87</v>
      </c>
      <c r="V51" s="37" t="s">
        <v>45</v>
      </c>
      <c r="W51" s="37" t="s">
        <v>46</v>
      </c>
      <c r="X51" s="37" t="s">
        <v>47</v>
      </c>
      <c r="Y51" s="37" t="s">
        <v>48</v>
      </c>
      <c r="Z51" s="37" t="s">
        <v>49</v>
      </c>
      <c r="AA51" s="37"/>
      <c r="AB51" s="37"/>
      <c r="AC51" s="37" t="s">
        <v>50</v>
      </c>
      <c r="AD51" s="37" t="s">
        <v>51</v>
      </c>
    </row>
    <row r="52" spans="1:32" hidden="1"/>
    <row r="53" spans="1:32" hidden="1">
      <c r="A53" s="537" t="s">
        <v>52</v>
      </c>
      <c r="B53" s="538"/>
      <c r="C53" s="183"/>
      <c r="D53" s="147"/>
      <c r="E53" s="147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40"/>
      <c r="V53" s="41">
        <v>301</v>
      </c>
      <c r="W53" s="41">
        <v>302</v>
      </c>
      <c r="X53" s="41">
        <v>303</v>
      </c>
      <c r="Y53" s="41">
        <v>304</v>
      </c>
      <c r="Z53" s="41">
        <v>305</v>
      </c>
      <c r="AA53" s="40"/>
      <c r="AB53" s="40"/>
      <c r="AC53" s="41">
        <v>409</v>
      </c>
      <c r="AD53" s="41">
        <v>509</v>
      </c>
      <c r="AE53" s="40"/>
      <c r="AF53" s="40"/>
    </row>
    <row r="54" spans="1:32" s="52" customFormat="1" hidden="1">
      <c r="A54" s="141">
        <v>1</v>
      </c>
      <c r="B54" s="49" t="s">
        <v>0</v>
      </c>
      <c r="C54" s="157"/>
      <c r="D54" s="166"/>
      <c r="E54" s="166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50">
        <f t="shared" ref="U54:U85" si="6">SUM(F54:T54)</f>
        <v>0</v>
      </c>
      <c r="V54" s="48">
        <v>2564285.650641806</v>
      </c>
      <c r="W54" s="48">
        <v>0</v>
      </c>
      <c r="X54" s="48">
        <v>0</v>
      </c>
      <c r="Y54" s="48">
        <v>0</v>
      </c>
      <c r="Z54" s="48">
        <v>2440.6632075917687</v>
      </c>
      <c r="AA54" s="50">
        <f>SUM(V54:Z54)</f>
        <v>2566726.3138493979</v>
      </c>
      <c r="AB54" s="50">
        <f>+U54+AA54</f>
        <v>2566726.3138493979</v>
      </c>
      <c r="AC54" s="48">
        <v>2641270.4941954203</v>
      </c>
      <c r="AD54" s="48"/>
      <c r="AE54" s="51" t="e">
        <f>+#REF!</f>
        <v>#REF!</v>
      </c>
      <c r="AF54" s="50" t="e">
        <f>SUM(AC54:AE54)</f>
        <v>#REF!</v>
      </c>
    </row>
    <row r="55" spans="1:32" s="52" customFormat="1" hidden="1">
      <c r="A55" s="141">
        <v>2</v>
      </c>
      <c r="B55" s="49" t="s">
        <v>53</v>
      </c>
      <c r="C55" s="157"/>
      <c r="D55" s="166"/>
      <c r="E55" s="166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50">
        <f t="shared" si="6"/>
        <v>0</v>
      </c>
      <c r="V55" s="48">
        <v>66530.182751416753</v>
      </c>
      <c r="W55" s="48">
        <v>0</v>
      </c>
      <c r="X55" s="48">
        <v>0</v>
      </c>
      <c r="Y55" s="48">
        <v>0</v>
      </c>
      <c r="Z55" s="48">
        <v>0</v>
      </c>
      <c r="AA55" s="50">
        <f t="shared" ref="AA55:AA85" si="7">SUM(V55:Z55)</f>
        <v>66530.182751416753</v>
      </c>
      <c r="AB55" s="50">
        <f t="shared" ref="AB55:AB85" si="8">+U55+AA55</f>
        <v>66530.182751416753</v>
      </c>
      <c r="AC55" s="48">
        <v>185395.1819005342</v>
      </c>
      <c r="AD55" s="48"/>
      <c r="AE55" s="51" t="e">
        <f>+#REF!</f>
        <v>#REF!</v>
      </c>
      <c r="AF55" s="50" t="e">
        <f t="shared" ref="AF55:AF85" si="9">SUM(AC55:AE55)</f>
        <v>#REF!</v>
      </c>
    </row>
    <row r="56" spans="1:32" s="52" customFormat="1" hidden="1">
      <c r="A56" s="141">
        <v>3</v>
      </c>
      <c r="B56" s="49" t="s">
        <v>54</v>
      </c>
      <c r="C56" s="157"/>
      <c r="D56" s="166"/>
      <c r="E56" s="166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50">
        <f t="shared" si="6"/>
        <v>0</v>
      </c>
      <c r="V56" s="48">
        <v>1948181.4935845672</v>
      </c>
      <c r="W56" s="48">
        <v>0</v>
      </c>
      <c r="X56" s="48">
        <v>0</v>
      </c>
      <c r="Y56" s="48">
        <v>141919.52280825144</v>
      </c>
      <c r="Z56" s="48">
        <v>1005239.7625784439</v>
      </c>
      <c r="AA56" s="50">
        <f t="shared" si="7"/>
        <v>3095340.7789712623</v>
      </c>
      <c r="AB56" s="50">
        <f t="shared" si="8"/>
        <v>3095340.7789712623</v>
      </c>
      <c r="AC56" s="48">
        <v>1505721.6934496127</v>
      </c>
      <c r="AD56" s="48"/>
      <c r="AE56" s="51" t="e">
        <f>+#REF!</f>
        <v>#REF!</v>
      </c>
      <c r="AF56" s="50" t="e">
        <f t="shared" si="9"/>
        <v>#REF!</v>
      </c>
    </row>
    <row r="57" spans="1:32" s="52" customFormat="1" hidden="1">
      <c r="A57" s="141">
        <v>4</v>
      </c>
      <c r="B57" s="49" t="s">
        <v>1</v>
      </c>
      <c r="C57" s="157"/>
      <c r="D57" s="166"/>
      <c r="E57" s="166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50">
        <f t="shared" si="6"/>
        <v>0</v>
      </c>
      <c r="V57" s="48">
        <v>264197.12683150987</v>
      </c>
      <c r="W57" s="48">
        <v>0</v>
      </c>
      <c r="X57" s="48">
        <v>0</v>
      </c>
      <c r="Y57" s="48">
        <v>405.535152405318</v>
      </c>
      <c r="Z57" s="48">
        <v>722.95565488768625</v>
      </c>
      <c r="AA57" s="50">
        <f t="shared" si="7"/>
        <v>265325.61763880285</v>
      </c>
      <c r="AB57" s="50">
        <f t="shared" si="8"/>
        <v>265325.61763880285</v>
      </c>
      <c r="AC57" s="48">
        <v>362612.24073424086</v>
      </c>
      <c r="AD57" s="48"/>
      <c r="AE57" s="51" t="e">
        <f>+#REF!</f>
        <v>#REF!</v>
      </c>
      <c r="AF57" s="50" t="e">
        <f t="shared" si="9"/>
        <v>#REF!</v>
      </c>
    </row>
    <row r="58" spans="1:32" s="52" customFormat="1" hidden="1">
      <c r="A58" s="141">
        <v>5</v>
      </c>
      <c r="B58" s="49" t="s">
        <v>4</v>
      </c>
      <c r="C58" s="157"/>
      <c r="D58" s="166"/>
      <c r="E58" s="166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50">
        <f t="shared" si="6"/>
        <v>0</v>
      </c>
      <c r="V58" s="48">
        <v>391528.44946436537</v>
      </c>
      <c r="W58" s="48">
        <v>0</v>
      </c>
      <c r="X58" s="48">
        <v>0</v>
      </c>
      <c r="Y58" s="48">
        <v>0</v>
      </c>
      <c r="Z58" s="48">
        <v>2081528.7058730163</v>
      </c>
      <c r="AA58" s="50">
        <f t="shared" si="7"/>
        <v>2473057.1553373816</v>
      </c>
      <c r="AB58" s="50">
        <f t="shared" si="8"/>
        <v>2473057.1553373816</v>
      </c>
      <c r="AC58" s="48">
        <v>0</v>
      </c>
      <c r="AD58" s="48"/>
      <c r="AE58" s="51" t="e">
        <f>+#REF!</f>
        <v>#REF!</v>
      </c>
      <c r="AF58" s="50" t="e">
        <f t="shared" si="9"/>
        <v>#REF!</v>
      </c>
    </row>
    <row r="59" spans="1:32" s="57" customFormat="1" hidden="1">
      <c r="A59" s="142">
        <v>6</v>
      </c>
      <c r="B59" s="54" t="s">
        <v>55</v>
      </c>
      <c r="C59" s="158"/>
      <c r="D59" s="167"/>
      <c r="E59" s="167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55">
        <f t="shared" si="6"/>
        <v>0</v>
      </c>
      <c r="V59" s="53">
        <v>0</v>
      </c>
      <c r="W59" s="53">
        <v>0</v>
      </c>
      <c r="X59" s="53">
        <v>0</v>
      </c>
      <c r="Y59" s="53">
        <v>0</v>
      </c>
      <c r="Z59" s="53">
        <v>6979860.7713738261</v>
      </c>
      <c r="AA59" s="55">
        <f t="shared" si="7"/>
        <v>6979860.7713738261</v>
      </c>
      <c r="AB59" s="55">
        <f t="shared" si="8"/>
        <v>6979860.7713738261</v>
      </c>
      <c r="AC59" s="53">
        <v>0</v>
      </c>
      <c r="AD59" s="53"/>
      <c r="AE59" s="56" t="e">
        <f>+#REF!</f>
        <v>#REF!</v>
      </c>
      <c r="AF59" s="55" t="e">
        <f t="shared" si="9"/>
        <v>#REF!</v>
      </c>
    </row>
    <row r="60" spans="1:32" s="57" customFormat="1" hidden="1">
      <c r="A60" s="142">
        <v>7</v>
      </c>
      <c r="B60" s="54" t="s">
        <v>56</v>
      </c>
      <c r="C60" s="158"/>
      <c r="D60" s="167"/>
      <c r="E60" s="167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55">
        <f t="shared" si="6"/>
        <v>0</v>
      </c>
      <c r="V60" s="53">
        <v>43978.111156681582</v>
      </c>
      <c r="W60" s="53">
        <v>0</v>
      </c>
      <c r="X60" s="53">
        <v>0</v>
      </c>
      <c r="Y60" s="53">
        <v>70266.246072621987</v>
      </c>
      <c r="Z60" s="53">
        <v>927579.41580004245</v>
      </c>
      <c r="AA60" s="55">
        <f t="shared" si="7"/>
        <v>1041823.773029346</v>
      </c>
      <c r="AB60" s="55">
        <f t="shared" si="8"/>
        <v>1041823.773029346</v>
      </c>
      <c r="AC60" s="53">
        <v>277287.41799087758</v>
      </c>
      <c r="AD60" s="53"/>
      <c r="AE60" s="56" t="e">
        <f>+#REF!</f>
        <v>#REF!</v>
      </c>
      <c r="AF60" s="55" t="e">
        <f t="shared" si="9"/>
        <v>#REF!</v>
      </c>
    </row>
    <row r="61" spans="1:32" s="61" customFormat="1" hidden="1">
      <c r="A61" s="143">
        <v>8</v>
      </c>
      <c r="B61" s="43" t="s">
        <v>57</v>
      </c>
      <c r="C61" s="153"/>
      <c r="D61" s="162"/>
      <c r="E61" s="162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59">
        <f t="shared" si="6"/>
        <v>0</v>
      </c>
      <c r="V61" s="58">
        <v>1831197.6878669539</v>
      </c>
      <c r="W61" s="58">
        <v>0</v>
      </c>
      <c r="X61" s="58">
        <v>0</v>
      </c>
      <c r="Y61" s="58">
        <v>-59994.855083762945</v>
      </c>
      <c r="Z61" s="58">
        <v>12658.713747413822</v>
      </c>
      <c r="AA61" s="59">
        <f t="shared" si="7"/>
        <v>1783861.5465306048</v>
      </c>
      <c r="AB61" s="59">
        <f t="shared" si="8"/>
        <v>1783861.5465306048</v>
      </c>
      <c r="AC61" s="58">
        <v>3443806.503995962</v>
      </c>
      <c r="AD61" s="58"/>
      <c r="AE61" s="60" t="e">
        <f>+#REF!</f>
        <v>#REF!</v>
      </c>
      <c r="AF61" s="59" t="e">
        <f t="shared" si="9"/>
        <v>#REF!</v>
      </c>
    </row>
    <row r="62" spans="1:32" s="61" customFormat="1" hidden="1">
      <c r="A62" s="143">
        <v>9</v>
      </c>
      <c r="B62" s="43" t="s">
        <v>58</v>
      </c>
      <c r="C62" s="153"/>
      <c r="D62" s="162"/>
      <c r="E62" s="162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59">
        <f t="shared" si="6"/>
        <v>0</v>
      </c>
      <c r="V62" s="58">
        <v>3088034.1585216224</v>
      </c>
      <c r="W62" s="58">
        <v>0</v>
      </c>
      <c r="X62" s="58">
        <v>164033.56074746232</v>
      </c>
      <c r="Y62" s="58">
        <v>692903.00024530245</v>
      </c>
      <c r="Z62" s="58">
        <v>458215.63233327144</v>
      </c>
      <c r="AA62" s="59">
        <f t="shared" si="7"/>
        <v>4403186.3518476589</v>
      </c>
      <c r="AB62" s="59">
        <f t="shared" si="8"/>
        <v>4403186.3518476589</v>
      </c>
      <c r="AC62" s="58">
        <v>3541617.102281048</v>
      </c>
      <c r="AD62" s="58"/>
      <c r="AE62" s="60" t="e">
        <f>+#REF!</f>
        <v>#REF!</v>
      </c>
      <c r="AF62" s="59" t="e">
        <f t="shared" si="9"/>
        <v>#REF!</v>
      </c>
    </row>
    <row r="63" spans="1:32" s="61" customFormat="1" hidden="1">
      <c r="A63" s="143">
        <v>10</v>
      </c>
      <c r="B63" s="43" t="s">
        <v>59</v>
      </c>
      <c r="C63" s="153"/>
      <c r="D63" s="162"/>
      <c r="E63" s="162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59">
        <f t="shared" si="6"/>
        <v>0</v>
      </c>
      <c r="V63" s="58">
        <v>2293936.6685978128</v>
      </c>
      <c r="W63" s="58">
        <v>0</v>
      </c>
      <c r="X63" s="58">
        <v>110246.57462182647</v>
      </c>
      <c r="Y63" s="58">
        <v>-2908224.3036847482</v>
      </c>
      <c r="Z63" s="58">
        <v>3759679.9245436369</v>
      </c>
      <c r="AA63" s="59">
        <f t="shared" si="7"/>
        <v>3255638.8640785278</v>
      </c>
      <c r="AB63" s="59">
        <f t="shared" si="8"/>
        <v>3255638.8640785278</v>
      </c>
      <c r="AC63" s="58">
        <v>34500.514599574184</v>
      </c>
      <c r="AD63" s="58"/>
      <c r="AE63" s="60" t="e">
        <f>+#REF!</f>
        <v>#REF!</v>
      </c>
      <c r="AF63" s="59" t="e">
        <f t="shared" si="9"/>
        <v>#REF!</v>
      </c>
    </row>
    <row r="64" spans="1:32" s="61" customFormat="1" hidden="1">
      <c r="A64" s="143">
        <v>11</v>
      </c>
      <c r="B64" s="43" t="s">
        <v>60</v>
      </c>
      <c r="C64" s="153"/>
      <c r="D64" s="162"/>
      <c r="E64" s="162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59">
        <f t="shared" si="6"/>
        <v>0</v>
      </c>
      <c r="V64" s="58">
        <v>4388321.4344053837</v>
      </c>
      <c r="W64" s="58">
        <v>0</v>
      </c>
      <c r="X64" s="58">
        <v>548053.82762244332</v>
      </c>
      <c r="Y64" s="58">
        <v>-6270774.4029859593</v>
      </c>
      <c r="Z64" s="58">
        <v>1955033.554130272</v>
      </c>
      <c r="AA64" s="59">
        <f t="shared" si="7"/>
        <v>620634.41317213979</v>
      </c>
      <c r="AB64" s="59">
        <f t="shared" si="8"/>
        <v>620634.41317213979</v>
      </c>
      <c r="AC64" s="58">
        <v>7603518.1332021309</v>
      </c>
      <c r="AD64" s="58"/>
      <c r="AE64" s="60" t="e">
        <f>+#REF!</f>
        <v>#REF!</v>
      </c>
      <c r="AF64" s="59" t="e">
        <f t="shared" si="9"/>
        <v>#REF!</v>
      </c>
    </row>
    <row r="65" spans="1:32" s="61" customFormat="1" hidden="1">
      <c r="A65" s="143">
        <v>12</v>
      </c>
      <c r="B65" s="43" t="s">
        <v>61</v>
      </c>
      <c r="C65" s="153"/>
      <c r="D65" s="162"/>
      <c r="E65" s="162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59">
        <f t="shared" si="6"/>
        <v>0</v>
      </c>
      <c r="V65" s="58">
        <v>4383771.9075374305</v>
      </c>
      <c r="W65" s="58">
        <v>943688.20477146213</v>
      </c>
      <c r="X65" s="58">
        <v>34140902.755715705</v>
      </c>
      <c r="Y65" s="58">
        <v>-30694217.567089207</v>
      </c>
      <c r="Z65" s="58">
        <v>12096382.649715625</v>
      </c>
      <c r="AA65" s="59">
        <f t="shared" si="7"/>
        <v>20870527.950651012</v>
      </c>
      <c r="AB65" s="59">
        <f t="shared" si="8"/>
        <v>20870527.950651012</v>
      </c>
      <c r="AC65" s="58">
        <v>16627236.109723516</v>
      </c>
      <c r="AD65" s="58"/>
      <c r="AE65" s="60" t="e">
        <f>+#REF!</f>
        <v>#REF!</v>
      </c>
      <c r="AF65" s="59" t="e">
        <f t="shared" si="9"/>
        <v>#REF!</v>
      </c>
    </row>
    <row r="66" spans="1:32" s="61" customFormat="1" hidden="1">
      <c r="A66" s="143">
        <v>13</v>
      </c>
      <c r="B66" s="43" t="s">
        <v>62</v>
      </c>
      <c r="C66" s="153"/>
      <c r="D66" s="162"/>
      <c r="E66" s="162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59">
        <f t="shared" si="6"/>
        <v>0</v>
      </c>
      <c r="V66" s="58">
        <v>1426805.5661882812</v>
      </c>
      <c r="W66" s="58">
        <v>0</v>
      </c>
      <c r="X66" s="58">
        <v>2137587.4264514684</v>
      </c>
      <c r="Y66" s="58">
        <v>-371979.15283931699</v>
      </c>
      <c r="Z66" s="58">
        <v>106902.28691870366</v>
      </c>
      <c r="AA66" s="59">
        <f t="shared" si="7"/>
        <v>3299316.1267191358</v>
      </c>
      <c r="AB66" s="59">
        <f t="shared" si="8"/>
        <v>3299316.1267191358</v>
      </c>
      <c r="AC66" s="58">
        <v>198317.80457958777</v>
      </c>
      <c r="AD66" s="58"/>
      <c r="AE66" s="60" t="e">
        <f>+#REF!</f>
        <v>#REF!</v>
      </c>
      <c r="AF66" s="59" t="e">
        <f t="shared" si="9"/>
        <v>#REF!</v>
      </c>
    </row>
    <row r="67" spans="1:32" s="61" customFormat="1" hidden="1">
      <c r="A67" s="143">
        <v>14</v>
      </c>
      <c r="B67" s="43" t="s">
        <v>63</v>
      </c>
      <c r="C67" s="153"/>
      <c r="D67" s="162"/>
      <c r="E67" s="162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59">
        <f t="shared" si="6"/>
        <v>0</v>
      </c>
      <c r="V67" s="58">
        <v>362040.53052884323</v>
      </c>
      <c r="W67" s="58">
        <v>0</v>
      </c>
      <c r="X67" s="58">
        <v>2767173.1746850228</v>
      </c>
      <c r="Y67" s="58">
        <v>-1359286.5334902797</v>
      </c>
      <c r="Z67" s="58">
        <v>7580518.8349976167</v>
      </c>
      <c r="AA67" s="59">
        <f t="shared" si="7"/>
        <v>9350446.0067212023</v>
      </c>
      <c r="AB67" s="59">
        <f t="shared" si="8"/>
        <v>9350446.0067212023</v>
      </c>
      <c r="AC67" s="58">
        <v>516447.21471435577</v>
      </c>
      <c r="AD67" s="58"/>
      <c r="AE67" s="60" t="e">
        <f>+#REF!</f>
        <v>#REF!</v>
      </c>
      <c r="AF67" s="59" t="e">
        <f t="shared" si="9"/>
        <v>#REF!</v>
      </c>
    </row>
    <row r="68" spans="1:32" s="61" customFormat="1" hidden="1">
      <c r="A68" s="143">
        <v>15</v>
      </c>
      <c r="B68" s="43" t="s">
        <v>64</v>
      </c>
      <c r="C68" s="153"/>
      <c r="D68" s="162"/>
      <c r="E68" s="162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59">
        <f t="shared" si="6"/>
        <v>0</v>
      </c>
      <c r="V68" s="58">
        <v>2842790.3349646833</v>
      </c>
      <c r="W68" s="58">
        <v>301084.65447450057</v>
      </c>
      <c r="X68" s="58">
        <v>1860157.8048669202</v>
      </c>
      <c r="Y68" s="58">
        <v>-2712557.6193759325</v>
      </c>
      <c r="Z68" s="58">
        <v>24416799.26913454</v>
      </c>
      <c r="AA68" s="59">
        <f t="shared" si="7"/>
        <v>26708274.44406471</v>
      </c>
      <c r="AB68" s="59">
        <f t="shared" si="8"/>
        <v>26708274.44406471</v>
      </c>
      <c r="AC68" s="58">
        <v>3172065.1323937853</v>
      </c>
      <c r="AD68" s="58"/>
      <c r="AE68" s="60" t="e">
        <f>+#REF!</f>
        <v>#REF!</v>
      </c>
      <c r="AF68" s="59" t="e">
        <f t="shared" si="9"/>
        <v>#REF!</v>
      </c>
    </row>
    <row r="69" spans="1:32" s="61" customFormat="1" hidden="1">
      <c r="A69" s="143">
        <v>16</v>
      </c>
      <c r="B69" s="43" t="s">
        <v>65</v>
      </c>
      <c r="C69" s="153"/>
      <c r="D69" s="162"/>
      <c r="E69" s="162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59">
        <f t="shared" si="6"/>
        <v>0</v>
      </c>
      <c r="V69" s="58">
        <v>4191325.6758417436</v>
      </c>
      <c r="W69" s="58">
        <v>0</v>
      </c>
      <c r="X69" s="58">
        <v>2023727.5044314445</v>
      </c>
      <c r="Y69" s="58">
        <v>-4068469.7211242048</v>
      </c>
      <c r="Z69" s="58">
        <v>2727863.4194098008</v>
      </c>
      <c r="AA69" s="59">
        <f t="shared" si="7"/>
        <v>4874446.8785587847</v>
      </c>
      <c r="AB69" s="59">
        <f t="shared" si="8"/>
        <v>4874446.8785587847</v>
      </c>
      <c r="AC69" s="58">
        <v>12755523.138410984</v>
      </c>
      <c r="AD69" s="58"/>
      <c r="AE69" s="60" t="e">
        <f>+#REF!</f>
        <v>#REF!</v>
      </c>
      <c r="AF69" s="59" t="e">
        <f t="shared" si="9"/>
        <v>#REF!</v>
      </c>
    </row>
    <row r="70" spans="1:32" s="66" customFormat="1" hidden="1">
      <c r="A70" s="144">
        <v>17</v>
      </c>
      <c r="B70" s="63" t="s">
        <v>66</v>
      </c>
      <c r="C70" s="159"/>
      <c r="D70" s="168"/>
      <c r="E70" s="16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64">
        <f t="shared" si="6"/>
        <v>0</v>
      </c>
      <c r="V70" s="62">
        <v>185783.29729397304</v>
      </c>
      <c r="W70" s="62">
        <v>0</v>
      </c>
      <c r="X70" s="62">
        <v>0</v>
      </c>
      <c r="Y70" s="62">
        <v>169.98856362965131</v>
      </c>
      <c r="Z70" s="62">
        <v>0</v>
      </c>
      <c r="AA70" s="64">
        <f t="shared" si="7"/>
        <v>185953.28585760269</v>
      </c>
      <c r="AB70" s="64">
        <f t="shared" si="8"/>
        <v>185953.28585760269</v>
      </c>
      <c r="AC70" s="62">
        <v>0</v>
      </c>
      <c r="AD70" s="62"/>
      <c r="AE70" s="65" t="e">
        <f>+#REF!</f>
        <v>#REF!</v>
      </c>
      <c r="AF70" s="64" t="e">
        <f t="shared" si="9"/>
        <v>#REF!</v>
      </c>
    </row>
    <row r="71" spans="1:32" hidden="1">
      <c r="A71" s="139">
        <v>18</v>
      </c>
      <c r="B71" s="46" t="s">
        <v>7</v>
      </c>
      <c r="C71" s="154"/>
      <c r="D71" s="163"/>
      <c r="E71" s="163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44">
        <f t="shared" si="6"/>
        <v>0</v>
      </c>
      <c r="V71" s="42">
        <v>39354.760973526958</v>
      </c>
      <c r="W71" s="42">
        <v>0</v>
      </c>
      <c r="X71" s="42">
        <v>0</v>
      </c>
      <c r="Y71" s="42">
        <v>419.3570727051781</v>
      </c>
      <c r="Z71" s="42">
        <v>0</v>
      </c>
      <c r="AA71" s="44">
        <f t="shared" si="7"/>
        <v>39774.118046232135</v>
      </c>
      <c r="AB71" s="44">
        <f t="shared" si="8"/>
        <v>39774.118046232135</v>
      </c>
      <c r="AC71" s="42">
        <v>0</v>
      </c>
      <c r="AD71" s="42"/>
      <c r="AE71" s="45" t="e">
        <f>+#REF!</f>
        <v>#REF!</v>
      </c>
      <c r="AF71" s="44" t="e">
        <f t="shared" si="9"/>
        <v>#REF!</v>
      </c>
    </row>
    <row r="72" spans="1:32" hidden="1">
      <c r="A72" s="139">
        <v>19</v>
      </c>
      <c r="B72" s="46" t="s">
        <v>67</v>
      </c>
      <c r="C72" s="154"/>
      <c r="D72" s="163"/>
      <c r="E72" s="163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44">
        <f t="shared" si="6"/>
        <v>0</v>
      </c>
      <c r="V72" s="42">
        <v>4909645.00165198</v>
      </c>
      <c r="W72" s="42">
        <v>821127.71890975663</v>
      </c>
      <c r="X72" s="42">
        <v>2999569.6806102567</v>
      </c>
      <c r="Y72" s="42">
        <v>3029497.9638658073</v>
      </c>
      <c r="Z72" s="42">
        <v>0</v>
      </c>
      <c r="AA72" s="44">
        <f t="shared" si="7"/>
        <v>11759840.365037801</v>
      </c>
      <c r="AB72" s="44">
        <f t="shared" si="8"/>
        <v>11759840.365037801</v>
      </c>
      <c r="AC72" s="42">
        <v>0</v>
      </c>
      <c r="AD72" s="42"/>
      <c r="AE72" s="45" t="e">
        <f>+#REF!</f>
        <v>#REF!</v>
      </c>
      <c r="AF72" s="44" t="e">
        <f t="shared" si="9"/>
        <v>#REF!</v>
      </c>
    </row>
    <row r="73" spans="1:32" hidden="1">
      <c r="A73" s="139">
        <v>20</v>
      </c>
      <c r="B73" s="46" t="s">
        <v>68</v>
      </c>
      <c r="C73" s="154"/>
      <c r="D73" s="163"/>
      <c r="E73" s="163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44">
        <f t="shared" si="6"/>
        <v>0</v>
      </c>
      <c r="V73" s="42">
        <v>1139740.7122553363</v>
      </c>
      <c r="W73" s="42">
        <v>43089.192270211875</v>
      </c>
      <c r="X73" s="42">
        <v>1563140.6955490112</v>
      </c>
      <c r="Y73" s="42">
        <v>-1585885.2195208147</v>
      </c>
      <c r="Z73" s="42">
        <v>12564055.798359871</v>
      </c>
      <c r="AA73" s="44">
        <f t="shared" si="7"/>
        <v>13724141.178913616</v>
      </c>
      <c r="AB73" s="44">
        <f t="shared" si="8"/>
        <v>13724141.178913616</v>
      </c>
      <c r="AC73" s="42">
        <v>2200504.4162721131</v>
      </c>
      <c r="AD73" s="42"/>
      <c r="AE73" s="45" t="e">
        <f>+#REF!</f>
        <v>#REF!</v>
      </c>
      <c r="AF73" s="44" t="e">
        <f t="shared" si="9"/>
        <v>#REF!</v>
      </c>
    </row>
    <row r="74" spans="1:32" hidden="1">
      <c r="A74" s="139">
        <v>21</v>
      </c>
      <c r="B74" s="46" t="s">
        <v>69</v>
      </c>
      <c r="C74" s="154"/>
      <c r="D74" s="163"/>
      <c r="E74" s="163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44">
        <f t="shared" si="6"/>
        <v>0</v>
      </c>
      <c r="V74" s="42">
        <v>2759829.3172686249</v>
      </c>
      <c r="W74" s="42">
        <v>0</v>
      </c>
      <c r="X74" s="42">
        <v>0</v>
      </c>
      <c r="Y74" s="42">
        <v>0</v>
      </c>
      <c r="Z74" s="42">
        <v>1586375.502123931</v>
      </c>
      <c r="AA74" s="44">
        <f t="shared" si="7"/>
        <v>4346204.8193925563</v>
      </c>
      <c r="AB74" s="44">
        <f t="shared" si="8"/>
        <v>4346204.8193925563</v>
      </c>
      <c r="AC74" s="42">
        <v>0</v>
      </c>
      <c r="AD74" s="42"/>
      <c r="AE74" s="45" t="e">
        <f>+#REF!</f>
        <v>#REF!</v>
      </c>
      <c r="AF74" s="44" t="e">
        <f t="shared" si="9"/>
        <v>#REF!</v>
      </c>
    </row>
    <row r="75" spans="1:32" s="71" customFormat="1" hidden="1">
      <c r="A75" s="145">
        <v>22</v>
      </c>
      <c r="B75" s="68" t="s">
        <v>70</v>
      </c>
      <c r="C75" s="160"/>
      <c r="D75" s="169"/>
      <c r="E75" s="169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69">
        <f t="shared" si="6"/>
        <v>0</v>
      </c>
      <c r="V75" s="67">
        <v>903028.78700924513</v>
      </c>
      <c r="W75" s="67">
        <v>0</v>
      </c>
      <c r="X75" s="67">
        <v>0</v>
      </c>
      <c r="Y75" s="67">
        <v>0</v>
      </c>
      <c r="Z75" s="67">
        <v>147608.1848645742</v>
      </c>
      <c r="AA75" s="69">
        <f t="shared" si="7"/>
        <v>1050636.9718738194</v>
      </c>
      <c r="AB75" s="69">
        <f t="shared" si="8"/>
        <v>1050636.9718738194</v>
      </c>
      <c r="AC75" s="67">
        <v>221298.15843131253</v>
      </c>
      <c r="AD75" s="67"/>
      <c r="AE75" s="70" t="e">
        <f>+#REF!</f>
        <v>#REF!</v>
      </c>
      <c r="AF75" s="69" t="e">
        <f t="shared" si="9"/>
        <v>#REF!</v>
      </c>
    </row>
    <row r="76" spans="1:32" s="71" customFormat="1" hidden="1">
      <c r="A76" s="145">
        <v>23</v>
      </c>
      <c r="B76" s="68" t="s">
        <v>71</v>
      </c>
      <c r="C76" s="160"/>
      <c r="D76" s="169"/>
      <c r="E76" s="169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69">
        <f t="shared" si="6"/>
        <v>0</v>
      </c>
      <c r="V76" s="67">
        <v>1074183.0291621606</v>
      </c>
      <c r="W76" s="67">
        <v>0</v>
      </c>
      <c r="X76" s="67">
        <v>0</v>
      </c>
      <c r="Y76" s="67">
        <v>0</v>
      </c>
      <c r="Z76" s="67">
        <v>148908.16230597126</v>
      </c>
      <c r="AA76" s="69">
        <f t="shared" si="7"/>
        <v>1223091.1914681317</v>
      </c>
      <c r="AB76" s="69">
        <f t="shared" si="8"/>
        <v>1223091.1914681317</v>
      </c>
      <c r="AC76" s="67">
        <v>578846.43641226366</v>
      </c>
      <c r="AD76" s="67"/>
      <c r="AE76" s="70" t="e">
        <f>+#REF!</f>
        <v>#REF!</v>
      </c>
      <c r="AF76" s="69" t="e">
        <f t="shared" si="9"/>
        <v>#REF!</v>
      </c>
    </row>
    <row r="77" spans="1:32" s="71" customFormat="1" hidden="1">
      <c r="A77" s="145">
        <v>24</v>
      </c>
      <c r="B77" s="68" t="s">
        <v>72</v>
      </c>
      <c r="C77" s="160"/>
      <c r="D77" s="169"/>
      <c r="E77" s="169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69">
        <f t="shared" si="6"/>
        <v>0</v>
      </c>
      <c r="V77" s="67">
        <v>2404071.0548403426</v>
      </c>
      <c r="W77" s="67">
        <v>0</v>
      </c>
      <c r="X77" s="67">
        <v>0</v>
      </c>
      <c r="Y77" s="67">
        <v>0</v>
      </c>
      <c r="Z77" s="67">
        <v>351417.49889983417</v>
      </c>
      <c r="AA77" s="69">
        <f t="shared" si="7"/>
        <v>2755488.5537401768</v>
      </c>
      <c r="AB77" s="69">
        <f t="shared" si="8"/>
        <v>2755488.5537401768</v>
      </c>
      <c r="AC77" s="67">
        <v>5675799.2317635361</v>
      </c>
      <c r="AD77" s="67"/>
      <c r="AE77" s="70" t="e">
        <f>+#REF!</f>
        <v>#REF!</v>
      </c>
      <c r="AF77" s="69" t="e">
        <f t="shared" si="9"/>
        <v>#REF!</v>
      </c>
    </row>
    <row r="78" spans="1:32" s="71" customFormat="1" hidden="1">
      <c r="A78" s="145">
        <v>25</v>
      </c>
      <c r="B78" s="68" t="s">
        <v>73</v>
      </c>
      <c r="C78" s="160"/>
      <c r="D78" s="169"/>
      <c r="E78" s="169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69">
        <f t="shared" si="6"/>
        <v>0</v>
      </c>
      <c r="V78" s="67">
        <v>131310.81840873393</v>
      </c>
      <c r="W78" s="67">
        <v>0</v>
      </c>
      <c r="X78" s="67">
        <v>335086.03158838558</v>
      </c>
      <c r="Y78" s="67">
        <v>0</v>
      </c>
      <c r="Z78" s="67">
        <v>196639.6057933814</v>
      </c>
      <c r="AA78" s="69">
        <f t="shared" si="7"/>
        <v>663036.45579050086</v>
      </c>
      <c r="AB78" s="69">
        <f t="shared" si="8"/>
        <v>663036.45579050086</v>
      </c>
      <c r="AC78" s="67">
        <v>0</v>
      </c>
      <c r="AD78" s="67"/>
      <c r="AE78" s="70" t="e">
        <f>+#REF!</f>
        <v>#REF!</v>
      </c>
      <c r="AF78" s="69" t="e">
        <f t="shared" si="9"/>
        <v>#REF!</v>
      </c>
    </row>
    <row r="79" spans="1:32" hidden="1">
      <c r="A79" s="139">
        <v>26</v>
      </c>
      <c r="B79" s="46" t="s">
        <v>14</v>
      </c>
      <c r="C79" s="154"/>
      <c r="D79" s="163"/>
      <c r="E79" s="163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44">
        <f t="shared" si="6"/>
        <v>0</v>
      </c>
      <c r="V79" s="42">
        <v>278687.51318853052</v>
      </c>
      <c r="W79" s="42">
        <v>0</v>
      </c>
      <c r="X79" s="42">
        <v>0</v>
      </c>
      <c r="Y79" s="42">
        <v>0</v>
      </c>
      <c r="Z79" s="42">
        <v>11107.097599632243</v>
      </c>
      <c r="AA79" s="44">
        <f t="shared" si="7"/>
        <v>289794.61078816274</v>
      </c>
      <c r="AB79" s="44">
        <f t="shared" si="8"/>
        <v>289794.61078816274</v>
      </c>
      <c r="AC79" s="42">
        <v>0</v>
      </c>
      <c r="AD79" s="42"/>
      <c r="AE79" s="45" t="e">
        <f>+#REF!</f>
        <v>#REF!</v>
      </c>
      <c r="AF79" s="44" t="e">
        <f t="shared" si="9"/>
        <v>#REF!</v>
      </c>
    </row>
    <row r="80" spans="1:32" hidden="1">
      <c r="A80" s="139">
        <v>27</v>
      </c>
      <c r="B80" s="46" t="s">
        <v>74</v>
      </c>
      <c r="C80" s="154"/>
      <c r="D80" s="163"/>
      <c r="E80" s="163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44">
        <f t="shared" si="6"/>
        <v>0</v>
      </c>
      <c r="V80" s="42">
        <v>536097.86999710789</v>
      </c>
      <c r="W80" s="42">
        <v>0</v>
      </c>
      <c r="X80" s="42">
        <v>1441337.8811076067</v>
      </c>
      <c r="Y80" s="42">
        <v>0</v>
      </c>
      <c r="Z80" s="42">
        <v>843963.38968138199</v>
      </c>
      <c r="AA80" s="44">
        <f t="shared" si="7"/>
        <v>2821399.1407860965</v>
      </c>
      <c r="AB80" s="44">
        <f t="shared" si="8"/>
        <v>2821399.1407860965</v>
      </c>
      <c r="AC80" s="42">
        <v>192736.16878366843</v>
      </c>
      <c r="AD80" s="42"/>
      <c r="AE80" s="45" t="e">
        <f>+#REF!</f>
        <v>#REF!</v>
      </c>
      <c r="AF80" s="44" t="e">
        <f t="shared" si="9"/>
        <v>#REF!</v>
      </c>
    </row>
    <row r="81" spans="1:32" hidden="1">
      <c r="A81" s="139">
        <v>28</v>
      </c>
      <c r="B81" s="46" t="s">
        <v>75</v>
      </c>
      <c r="C81" s="154"/>
      <c r="D81" s="163"/>
      <c r="E81" s="163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44">
        <f t="shared" si="6"/>
        <v>0</v>
      </c>
      <c r="V81" s="42">
        <v>6045610.8666034536</v>
      </c>
      <c r="W81" s="42">
        <v>0</v>
      </c>
      <c r="X81" s="42">
        <v>0</v>
      </c>
      <c r="Y81" s="42">
        <v>0</v>
      </c>
      <c r="Z81" s="42">
        <v>394369.96740845294</v>
      </c>
      <c r="AA81" s="44">
        <f t="shared" si="7"/>
        <v>6439980.8340119068</v>
      </c>
      <c r="AB81" s="44">
        <f t="shared" si="8"/>
        <v>6439980.8340119068</v>
      </c>
      <c r="AC81" s="42">
        <v>7679714.861070862</v>
      </c>
      <c r="AD81" s="42"/>
      <c r="AE81" s="45" t="e">
        <f>+#REF!</f>
        <v>#REF!</v>
      </c>
      <c r="AF81" s="44" t="e">
        <f t="shared" si="9"/>
        <v>#REF!</v>
      </c>
    </row>
    <row r="82" spans="1:32" hidden="1">
      <c r="A82" s="139">
        <v>29</v>
      </c>
      <c r="B82" s="46" t="s">
        <v>19</v>
      </c>
      <c r="C82" s="154"/>
      <c r="D82" s="163"/>
      <c r="E82" s="163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44">
        <f t="shared" si="6"/>
        <v>0</v>
      </c>
      <c r="V82" s="42">
        <v>159437.71924941055</v>
      </c>
      <c r="W82" s="42">
        <v>3433307.0018531764</v>
      </c>
      <c r="X82" s="42">
        <v>0</v>
      </c>
      <c r="Y82" s="42">
        <v>0</v>
      </c>
      <c r="Z82" s="42">
        <v>50147.876967110991</v>
      </c>
      <c r="AA82" s="44">
        <f t="shared" si="7"/>
        <v>3642892.5980696981</v>
      </c>
      <c r="AB82" s="44">
        <f t="shared" si="8"/>
        <v>3642892.5980696981</v>
      </c>
      <c r="AC82" s="42">
        <v>0</v>
      </c>
      <c r="AD82" s="42"/>
      <c r="AE82" s="45" t="e">
        <f>+#REF!</f>
        <v>#REF!</v>
      </c>
      <c r="AF82" s="44" t="e">
        <f t="shared" si="9"/>
        <v>#REF!</v>
      </c>
    </row>
    <row r="83" spans="1:32" hidden="1">
      <c r="A83" s="139">
        <v>30</v>
      </c>
      <c r="B83" s="46" t="s">
        <v>76</v>
      </c>
      <c r="C83" s="154"/>
      <c r="D83" s="163"/>
      <c r="E83" s="163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44">
        <f t="shared" si="6"/>
        <v>0</v>
      </c>
      <c r="V83" s="42">
        <v>197165.83469632795</v>
      </c>
      <c r="W83" s="42">
        <v>0</v>
      </c>
      <c r="X83" s="42">
        <v>0</v>
      </c>
      <c r="Y83" s="42">
        <v>0</v>
      </c>
      <c r="Z83" s="42">
        <v>41803.445302657565</v>
      </c>
      <c r="AA83" s="44">
        <f t="shared" si="7"/>
        <v>238969.27999898553</v>
      </c>
      <c r="AB83" s="44">
        <f t="shared" si="8"/>
        <v>238969.27999898553</v>
      </c>
      <c r="AC83" s="42">
        <v>0</v>
      </c>
      <c r="AD83" s="42"/>
      <c r="AE83" s="45" t="e">
        <f>+#REF!</f>
        <v>#REF!</v>
      </c>
      <c r="AF83" s="44" t="e">
        <f t="shared" si="9"/>
        <v>#REF!</v>
      </c>
    </row>
    <row r="84" spans="1:32" hidden="1">
      <c r="A84" s="139">
        <v>31</v>
      </c>
      <c r="B84" s="46" t="s">
        <v>77</v>
      </c>
      <c r="C84" s="154"/>
      <c r="D84" s="163"/>
      <c r="E84" s="163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44">
        <f t="shared" si="6"/>
        <v>0</v>
      </c>
      <c r="V84" s="42">
        <v>2951617.0049711624</v>
      </c>
      <c r="W84" s="42">
        <v>0</v>
      </c>
      <c r="X84" s="42">
        <v>0</v>
      </c>
      <c r="Y84" s="42">
        <v>0</v>
      </c>
      <c r="Z84" s="42">
        <v>913689.89975973871</v>
      </c>
      <c r="AA84" s="44">
        <f t="shared" si="7"/>
        <v>3865306.9047309011</v>
      </c>
      <c r="AB84" s="44">
        <f t="shared" si="8"/>
        <v>3865306.9047309011</v>
      </c>
      <c r="AC84" s="42">
        <v>3226096.8152557942</v>
      </c>
      <c r="AD84" s="42"/>
      <c r="AE84" s="45" t="e">
        <f>+#REF!</f>
        <v>#REF!</v>
      </c>
      <c r="AF84" s="44" t="e">
        <f t="shared" si="9"/>
        <v>#REF!</v>
      </c>
    </row>
    <row r="85" spans="1:32" hidden="1">
      <c r="A85" s="139">
        <v>32</v>
      </c>
      <c r="B85" s="46" t="s">
        <v>78</v>
      </c>
      <c r="C85" s="154"/>
      <c r="D85" s="163"/>
      <c r="E85" s="163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44">
        <f t="shared" si="6"/>
        <v>0</v>
      </c>
      <c r="V85" s="42">
        <v>397296.06250053825</v>
      </c>
      <c r="W85" s="42">
        <v>0</v>
      </c>
      <c r="X85" s="42">
        <v>0</v>
      </c>
      <c r="Y85" s="42">
        <v>0</v>
      </c>
      <c r="Z85" s="42">
        <v>49305.377117689553</v>
      </c>
      <c r="AA85" s="44">
        <f t="shared" si="7"/>
        <v>446601.43961822777</v>
      </c>
      <c r="AB85" s="44">
        <f t="shared" si="8"/>
        <v>446601.43961822777</v>
      </c>
      <c r="AC85" s="42">
        <v>893279.84086111747</v>
      </c>
      <c r="AD85" s="42"/>
      <c r="AE85" s="45" t="e">
        <f>+#REF!</f>
        <v>#REF!</v>
      </c>
      <c r="AF85" s="44" t="e">
        <f t="shared" si="9"/>
        <v>#REF!</v>
      </c>
    </row>
    <row r="86" spans="1:32" hidden="1">
      <c r="A86" s="533" t="s">
        <v>79</v>
      </c>
      <c r="B86" s="534"/>
      <c r="C86" s="155"/>
      <c r="D86" s="164"/>
      <c r="E86" s="164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44">
        <f t="shared" ref="U86:AF86" si="10">SUM(U54:U85)</f>
        <v>0</v>
      </c>
      <c r="V86" s="44">
        <f t="shared" si="10"/>
        <v>54199784.628953561</v>
      </c>
      <c r="W86" s="44">
        <f t="shared" si="10"/>
        <v>5542296.7722791079</v>
      </c>
      <c r="X86" s="44">
        <f t="shared" si="10"/>
        <v>50091016.917997539</v>
      </c>
      <c r="Y86" s="44">
        <f t="shared" si="10"/>
        <v>-46095807.7614135</v>
      </c>
      <c r="Z86" s="44">
        <f t="shared" si="10"/>
        <v>81410818.365602911</v>
      </c>
      <c r="AA86" s="44">
        <f t="shared" si="10"/>
        <v>145148108.92341965</v>
      </c>
      <c r="AB86" s="44">
        <f t="shared" si="10"/>
        <v>145148108.92341965</v>
      </c>
      <c r="AC86" s="44">
        <f t="shared" si="10"/>
        <v>73533594.611022279</v>
      </c>
      <c r="AD86" s="44">
        <f t="shared" si="10"/>
        <v>0</v>
      </c>
      <c r="AE86" s="44" t="e">
        <f t="shared" si="10"/>
        <v>#REF!</v>
      </c>
      <c r="AF86" s="44" t="e">
        <f t="shared" si="10"/>
        <v>#REF!</v>
      </c>
    </row>
    <row r="87" spans="1:32" hidden="1">
      <c r="A87" s="533" t="s">
        <v>80</v>
      </c>
      <c r="B87" s="534"/>
      <c r="C87" s="155"/>
      <c r="D87" s="164"/>
      <c r="E87" s="164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44"/>
      <c r="V87" s="47">
        <f>+V86-V95</f>
        <v>0</v>
      </c>
      <c r="W87" s="47">
        <f t="shared" ref="W87:AD87" si="11">+W86-W95</f>
        <v>0</v>
      </c>
      <c r="X87" s="47">
        <f t="shared" si="11"/>
        <v>0</v>
      </c>
      <c r="Y87" s="47">
        <f t="shared" si="11"/>
        <v>0</v>
      </c>
      <c r="Z87" s="47">
        <f t="shared" si="11"/>
        <v>0</v>
      </c>
      <c r="AA87" s="47">
        <f t="shared" si="11"/>
        <v>145148108.92341965</v>
      </c>
      <c r="AB87" s="47">
        <f t="shared" si="11"/>
        <v>145148108.92341965</v>
      </c>
      <c r="AC87" s="47">
        <f t="shared" si="11"/>
        <v>0</v>
      </c>
      <c r="AD87" s="47">
        <f t="shared" si="11"/>
        <v>-12823982.433734361</v>
      </c>
      <c r="AE87" s="47"/>
      <c r="AF87" s="47"/>
    </row>
    <row r="88" spans="1:32" hidden="1">
      <c r="A88" s="531" t="s">
        <v>81</v>
      </c>
      <c r="B88" s="532"/>
      <c r="C88" s="156"/>
      <c r="D88" s="165"/>
      <c r="E88" s="165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44">
        <f>SUM(F88:T88)</f>
        <v>0</v>
      </c>
      <c r="V88" s="47">
        <f>-V87</f>
        <v>0</v>
      </c>
      <c r="W88" s="47">
        <f t="shared" ref="W88:AD88" si="12">-W87</f>
        <v>0</v>
      </c>
      <c r="X88" s="47">
        <f t="shared" si="12"/>
        <v>0</v>
      </c>
      <c r="Y88" s="47">
        <f t="shared" si="12"/>
        <v>0</v>
      </c>
      <c r="Z88" s="47">
        <f t="shared" si="12"/>
        <v>0</v>
      </c>
      <c r="AA88" s="47">
        <f t="shared" si="12"/>
        <v>-145148108.92341965</v>
      </c>
      <c r="AB88" s="47">
        <f t="shared" si="12"/>
        <v>-145148108.92341965</v>
      </c>
      <c r="AC88" s="47">
        <f t="shared" si="12"/>
        <v>0</v>
      </c>
      <c r="AD88" s="47">
        <f t="shared" si="12"/>
        <v>12823982.433734361</v>
      </c>
      <c r="AE88" s="47"/>
      <c r="AF88" s="47"/>
    </row>
    <row r="89" spans="1:32" hidden="1">
      <c r="A89" s="531" t="s">
        <v>82</v>
      </c>
      <c r="B89" s="532"/>
      <c r="C89" s="156"/>
      <c r="D89" s="165"/>
      <c r="E89" s="165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44">
        <f>SUM(F89:T89)</f>
        <v>0</v>
      </c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</row>
    <row r="90" spans="1:32" hidden="1">
      <c r="A90" s="531" t="s">
        <v>83</v>
      </c>
      <c r="B90" s="532"/>
      <c r="C90" s="156"/>
      <c r="D90" s="165"/>
      <c r="E90" s="165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44">
        <f>SUM(F90:T90)</f>
        <v>0</v>
      </c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</row>
    <row r="91" spans="1:32" hidden="1">
      <c r="A91" s="531" t="s">
        <v>84</v>
      </c>
      <c r="B91" s="532"/>
      <c r="C91" s="156"/>
      <c r="D91" s="165"/>
      <c r="E91" s="165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44">
        <f>SUM(F91:T91)</f>
        <v>0</v>
      </c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</row>
    <row r="92" spans="1:32" hidden="1">
      <c r="A92" s="533" t="s">
        <v>85</v>
      </c>
      <c r="B92" s="534"/>
      <c r="C92" s="155"/>
      <c r="D92" s="164"/>
      <c r="E92" s="164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44">
        <f>SUM(F92:T92)</f>
        <v>0</v>
      </c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</row>
    <row r="93" spans="1:32" hidden="1">
      <c r="A93" s="533" t="s">
        <v>86</v>
      </c>
      <c r="B93" s="534"/>
      <c r="C93" s="155"/>
      <c r="D93" s="164"/>
      <c r="E93" s="164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44">
        <f t="shared" ref="U93" si="13">+U92+U86</f>
        <v>0</v>
      </c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</row>
    <row r="94" spans="1:32" hidden="1"/>
    <row r="95" spans="1:32" hidden="1">
      <c r="V95" s="36">
        <v>54199784.628953561</v>
      </c>
      <c r="W95" s="36">
        <v>5542296.7722791079</v>
      </c>
      <c r="X95" s="36">
        <v>50091016.917997539</v>
      </c>
      <c r="Y95" s="36">
        <v>-46095807.7614135</v>
      </c>
      <c r="Z95" s="36">
        <v>81410818.365602911</v>
      </c>
      <c r="AC95" s="36">
        <v>73533594.611022249</v>
      </c>
      <c r="AD95" s="36">
        <v>12823982.433734361</v>
      </c>
    </row>
    <row r="96" spans="1:32" hidden="1"/>
    <row r="97" spans="1:43" hidden="1"/>
    <row r="98" spans="1:43" hidden="1"/>
    <row r="99" spans="1:43" hidden="1"/>
    <row r="100" spans="1:43" s="187" customFormat="1" ht="15.75">
      <c r="A100" s="36"/>
      <c r="B100" s="256" t="s">
        <v>229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43" s="187" customFormat="1" ht="38.25">
      <c r="A101" s="36"/>
      <c r="B101" s="255" t="s">
        <v>88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7" t="s">
        <v>45</v>
      </c>
      <c r="W101" s="37" t="s">
        <v>46</v>
      </c>
      <c r="X101" s="37" t="s">
        <v>47</v>
      </c>
      <c r="Y101" s="37" t="s">
        <v>48</v>
      </c>
      <c r="Z101" s="37" t="s">
        <v>49</v>
      </c>
      <c r="AA101" s="37"/>
      <c r="AB101" s="37"/>
      <c r="AC101" s="37" t="s">
        <v>50</v>
      </c>
      <c r="AD101" s="37" t="s">
        <v>51</v>
      </c>
      <c r="AE101" s="36"/>
      <c r="AF101" s="36"/>
    </row>
    <row r="102" spans="1:43" s="187" customFormat="1" ht="15.75" thickBo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H102" s="540" t="s">
        <v>204</v>
      </c>
      <c r="AI102" s="540"/>
      <c r="AJ102" s="540"/>
      <c r="AK102" s="75"/>
      <c r="AL102" s="540" t="s">
        <v>205</v>
      </c>
      <c r="AM102" s="540"/>
      <c r="AN102" s="540"/>
      <c r="AO102" s="540"/>
      <c r="AP102" s="540"/>
      <c r="AQ102" s="540"/>
    </row>
    <row r="103" spans="1:43" s="136" customFormat="1" ht="16.5" thickTop="1" thickBot="1">
      <c r="A103" s="535" t="s">
        <v>52</v>
      </c>
      <c r="B103" s="536"/>
      <c r="C103" s="183" t="s">
        <v>288</v>
      </c>
      <c r="D103" s="392">
        <v>1</v>
      </c>
      <c r="E103" s="392">
        <v>2</v>
      </c>
      <c r="F103" s="154">
        <v>3</v>
      </c>
      <c r="G103" s="154">
        <v>4</v>
      </c>
      <c r="H103" s="154">
        <v>5</v>
      </c>
      <c r="I103" s="154">
        <v>6</v>
      </c>
      <c r="J103" s="154">
        <v>7</v>
      </c>
      <c r="K103" s="154">
        <v>8</v>
      </c>
      <c r="L103" s="157">
        <v>10</v>
      </c>
      <c r="M103" s="157">
        <v>9</v>
      </c>
      <c r="N103" s="154">
        <v>11</v>
      </c>
      <c r="O103" s="154">
        <v>12</v>
      </c>
      <c r="P103" s="154" t="s">
        <v>286</v>
      </c>
      <c r="Q103" s="154">
        <v>15</v>
      </c>
      <c r="R103" s="154">
        <v>17</v>
      </c>
      <c r="S103" s="154">
        <v>16</v>
      </c>
      <c r="T103" s="154">
        <v>18</v>
      </c>
      <c r="U103" s="134">
        <v>180</v>
      </c>
      <c r="V103" s="135">
        <v>301</v>
      </c>
      <c r="W103" s="135">
        <v>302</v>
      </c>
      <c r="X103" s="135">
        <v>303</v>
      </c>
      <c r="Y103" s="135">
        <v>304</v>
      </c>
      <c r="Z103" s="135">
        <v>305</v>
      </c>
      <c r="AA103" s="134">
        <v>309</v>
      </c>
      <c r="AB103" s="134">
        <v>310</v>
      </c>
      <c r="AC103" s="135">
        <v>409</v>
      </c>
      <c r="AD103" s="135">
        <v>509</v>
      </c>
      <c r="AE103" s="134"/>
      <c r="AF103" s="134"/>
      <c r="AH103" s="516">
        <v>180</v>
      </c>
      <c r="AI103" s="516">
        <v>309</v>
      </c>
      <c r="AJ103" s="516">
        <v>310</v>
      </c>
      <c r="AK103" s="264"/>
      <c r="AL103" s="264">
        <v>301</v>
      </c>
      <c r="AM103" s="264">
        <v>302</v>
      </c>
      <c r="AN103" s="264">
        <v>303</v>
      </c>
      <c r="AO103" s="264">
        <v>304</v>
      </c>
      <c r="AP103" s="264">
        <v>305</v>
      </c>
      <c r="AQ103" s="264">
        <v>309</v>
      </c>
    </row>
    <row r="104" spans="1:43" s="187" customFormat="1" ht="15.75" thickTop="1">
      <c r="A104" s="245"/>
      <c r="B104" s="248" t="s">
        <v>20</v>
      </c>
      <c r="C104" s="492">
        <v>1</v>
      </c>
      <c r="D104" s="246">
        <v>29474.244764593634</v>
      </c>
      <c r="E104" s="246">
        <v>3027.4978214123494</v>
      </c>
      <c r="F104" s="247">
        <v>0</v>
      </c>
      <c r="G104" s="247">
        <v>281440.10403337295</v>
      </c>
      <c r="H104" s="247">
        <v>0</v>
      </c>
      <c r="I104" s="247">
        <v>0</v>
      </c>
      <c r="J104" s="247">
        <v>0</v>
      </c>
      <c r="K104" s="247">
        <v>0</v>
      </c>
      <c r="L104" s="247">
        <v>368139.71833635354</v>
      </c>
      <c r="M104" s="247">
        <v>0</v>
      </c>
      <c r="N104" s="247">
        <v>0</v>
      </c>
      <c r="O104" s="247">
        <v>0</v>
      </c>
      <c r="P104" s="247">
        <v>0</v>
      </c>
      <c r="Q104" s="247">
        <v>3694.0660225611005</v>
      </c>
      <c r="R104" s="247">
        <v>0</v>
      </c>
      <c r="S104" s="247">
        <v>0</v>
      </c>
      <c r="T104" s="247">
        <v>0</v>
      </c>
      <c r="U104" s="40">
        <f>SUM(D104:T104)</f>
        <v>685775.6309782936</v>
      </c>
      <c r="V104" s="40">
        <v>2453614.4509926969</v>
      </c>
      <c r="W104" s="40">
        <v>0</v>
      </c>
      <c r="X104" s="40">
        <v>0</v>
      </c>
      <c r="Y104" s="40">
        <v>142325.05796065676</v>
      </c>
      <c r="Z104" s="40">
        <v>1008403.3814409233</v>
      </c>
      <c r="AA104" s="40">
        <v>3604342.8903942769</v>
      </c>
      <c r="AB104" s="40">
        <v>4290118.5213725707</v>
      </c>
      <c r="AC104" s="40">
        <v>0</v>
      </c>
      <c r="AD104" s="40">
        <v>0</v>
      </c>
      <c r="AE104" s="40">
        <v>2353415.7580288146</v>
      </c>
      <c r="AF104" s="40">
        <v>2353415.7580288146</v>
      </c>
      <c r="AH104" s="517">
        <v>685775.6309782936</v>
      </c>
      <c r="AI104" s="517">
        <v>3604342.8903942769</v>
      </c>
      <c r="AJ104" s="517">
        <v>4290118.5213725707</v>
      </c>
      <c r="AK104" s="266"/>
      <c r="AL104" s="267">
        <f>V104/$AA104</f>
        <v>0.68073835525795312</v>
      </c>
      <c r="AM104" s="267">
        <f t="shared" ref="AM104:AQ104" si="14">W104/$AA104</f>
        <v>0</v>
      </c>
      <c r="AN104" s="267">
        <f t="shared" si="14"/>
        <v>0</v>
      </c>
      <c r="AO104" s="267">
        <f t="shared" si="14"/>
        <v>3.9487102722651317E-2</v>
      </c>
      <c r="AP104" s="267">
        <f t="shared" si="14"/>
        <v>0.27977454201939556</v>
      </c>
      <c r="AQ104" s="266">
        <f t="shared" si="14"/>
        <v>1</v>
      </c>
    </row>
    <row r="105" spans="1:43" s="187" customFormat="1">
      <c r="A105" s="245"/>
      <c r="B105" s="248" t="s">
        <v>4</v>
      </c>
      <c r="C105" s="492">
        <v>2</v>
      </c>
      <c r="D105" s="246">
        <v>0</v>
      </c>
      <c r="E105" s="246">
        <v>7697.0121624359781</v>
      </c>
      <c r="F105" s="247">
        <v>0</v>
      </c>
      <c r="G105" s="247">
        <v>1454.0007544520247</v>
      </c>
      <c r="H105" s="247">
        <v>0</v>
      </c>
      <c r="I105" s="247">
        <v>0</v>
      </c>
      <c r="J105" s="247">
        <v>0</v>
      </c>
      <c r="K105" s="247">
        <v>0</v>
      </c>
      <c r="L105" s="247">
        <v>70526.090831300957</v>
      </c>
      <c r="M105" s="247">
        <v>0</v>
      </c>
      <c r="N105" s="247">
        <v>0</v>
      </c>
      <c r="O105" s="247">
        <v>0</v>
      </c>
      <c r="P105" s="247">
        <v>0</v>
      </c>
      <c r="Q105" s="247">
        <v>0</v>
      </c>
      <c r="R105" s="247">
        <v>0</v>
      </c>
      <c r="S105" s="247">
        <v>0</v>
      </c>
      <c r="T105" s="247">
        <v>0</v>
      </c>
      <c r="U105" s="40">
        <f>SUM(D105:T105)</f>
        <v>79677.103748188965</v>
      </c>
      <c r="V105" s="185">
        <v>198352.52760189021</v>
      </c>
      <c r="W105" s="185">
        <v>0</v>
      </c>
      <c r="X105" s="185">
        <v>0</v>
      </c>
      <c r="Y105" s="185">
        <v>0</v>
      </c>
      <c r="Z105" s="185">
        <v>2081528.7058730163</v>
      </c>
      <c r="AA105" s="185">
        <v>2279881.2334749065</v>
      </c>
      <c r="AB105" s="185">
        <v>2359558.3372230954</v>
      </c>
      <c r="AC105" s="185">
        <v>0</v>
      </c>
      <c r="AD105" s="185">
        <v>0</v>
      </c>
      <c r="AE105" s="185">
        <v>2595573.7665214073</v>
      </c>
      <c r="AF105" s="185">
        <v>2595573.7665214073</v>
      </c>
      <c r="AH105" s="517">
        <v>79677.103748188965</v>
      </c>
      <c r="AI105" s="517">
        <v>2279881.2334749065</v>
      </c>
      <c r="AJ105" s="517">
        <v>2359558.3372230954</v>
      </c>
      <c r="AK105" s="266"/>
      <c r="AL105" s="267">
        <f t="shared" ref="AL105:AL108" si="15">V105/$AA105</f>
        <v>8.7001254578322473E-2</v>
      </c>
      <c r="AM105" s="267">
        <f t="shared" ref="AM105:AM108" si="16">W105/$AA105</f>
        <v>0</v>
      </c>
      <c r="AN105" s="267">
        <f t="shared" ref="AN105:AN108" si="17">X105/$AA105</f>
        <v>0</v>
      </c>
      <c r="AO105" s="267">
        <f t="shared" ref="AO105:AO108" si="18">Y105/$AA105</f>
        <v>0</v>
      </c>
      <c r="AP105" s="267">
        <f t="shared" ref="AP105:AP108" si="19">Z105/$AA105</f>
        <v>0.91299874542167747</v>
      </c>
      <c r="AQ105" s="266">
        <f t="shared" ref="AQ105:AQ108" si="20">AA105/$AA105</f>
        <v>1</v>
      </c>
    </row>
    <row r="106" spans="1:43" s="187" customFormat="1">
      <c r="A106" s="184"/>
      <c r="B106" s="248" t="s">
        <v>21</v>
      </c>
      <c r="C106" s="493">
        <v>3</v>
      </c>
      <c r="D106" s="46">
        <v>0</v>
      </c>
      <c r="E106" s="46">
        <v>0</v>
      </c>
      <c r="F106" s="184">
        <v>0</v>
      </c>
      <c r="G106" s="184">
        <v>42576.112618748026</v>
      </c>
      <c r="H106" s="184">
        <v>48402.008483738107</v>
      </c>
      <c r="I106" s="184">
        <v>0</v>
      </c>
      <c r="J106" s="184">
        <v>207118.28354241705</v>
      </c>
      <c r="K106" s="184">
        <v>0</v>
      </c>
      <c r="L106" s="184">
        <v>0</v>
      </c>
      <c r="M106" s="184">
        <v>0</v>
      </c>
      <c r="N106" s="184">
        <v>0</v>
      </c>
      <c r="O106" s="184">
        <v>0</v>
      </c>
      <c r="P106" s="184">
        <v>0</v>
      </c>
      <c r="Q106" s="184">
        <v>0</v>
      </c>
      <c r="R106" s="184">
        <v>0</v>
      </c>
      <c r="S106" s="184">
        <v>0</v>
      </c>
      <c r="T106" s="184">
        <v>0</v>
      </c>
      <c r="U106" s="40">
        <f t="shared" ref="U106" si="21">SUM(D106:T106)</f>
        <v>298096.40464490314</v>
      </c>
      <c r="V106" s="185">
        <v>22279.784569980813</v>
      </c>
      <c r="W106" s="185">
        <v>0</v>
      </c>
      <c r="X106" s="185">
        <v>0</v>
      </c>
      <c r="Y106" s="185">
        <v>70266.246072621987</v>
      </c>
      <c r="Z106" s="185">
        <v>7907440.1871738685</v>
      </c>
      <c r="AA106" s="185">
        <v>7999986.2178164711</v>
      </c>
      <c r="AB106" s="185">
        <v>8298082.6224613739</v>
      </c>
      <c r="AC106" s="185">
        <v>0</v>
      </c>
      <c r="AD106" s="185">
        <v>0</v>
      </c>
      <c r="AE106" s="185">
        <v>8202769.22561232</v>
      </c>
      <c r="AF106" s="185">
        <v>8202769.22561232</v>
      </c>
      <c r="AH106" s="265">
        <v>298096.40464490314</v>
      </c>
      <c r="AI106" s="265">
        <v>7999986.2178164711</v>
      </c>
      <c r="AJ106" s="265">
        <v>8298082.6224613739</v>
      </c>
      <c r="AK106" s="266"/>
      <c r="AL106" s="267">
        <f t="shared" si="15"/>
        <v>2.7849778691321162E-3</v>
      </c>
      <c r="AM106" s="267">
        <f t="shared" si="16"/>
        <v>0</v>
      </c>
      <c r="AN106" s="267">
        <f t="shared" si="17"/>
        <v>0</v>
      </c>
      <c r="AO106" s="267">
        <f t="shared" si="18"/>
        <v>8.7832958907022429E-3</v>
      </c>
      <c r="AP106" s="267">
        <f t="shared" si="19"/>
        <v>0.98843172624016562</v>
      </c>
      <c r="AQ106" s="266">
        <f t="shared" si="20"/>
        <v>1</v>
      </c>
    </row>
    <row r="107" spans="1:43" s="187" customFormat="1">
      <c r="A107" s="184"/>
      <c r="B107" s="248" t="s">
        <v>22</v>
      </c>
      <c r="C107" s="493">
        <v>4</v>
      </c>
      <c r="D107" s="46">
        <v>810652.71551065322</v>
      </c>
      <c r="E107" s="46">
        <v>33052.527538142203</v>
      </c>
      <c r="F107" s="184">
        <v>1024136.5842475115</v>
      </c>
      <c r="G107" s="184">
        <v>14568861.669964971</v>
      </c>
      <c r="H107" s="184">
        <v>91110.24886053722</v>
      </c>
      <c r="I107" s="184">
        <v>6462.8768262743342</v>
      </c>
      <c r="J107" s="184">
        <v>3401847.4740021634</v>
      </c>
      <c r="K107" s="184">
        <v>381476.08408559044</v>
      </c>
      <c r="L107" s="184">
        <v>488405.59874990286</v>
      </c>
      <c r="M107" s="184">
        <v>1037863.9160411299</v>
      </c>
      <c r="N107" s="184">
        <v>18172.651028774406</v>
      </c>
      <c r="O107" s="184">
        <v>104332.72339671431</v>
      </c>
      <c r="P107" s="184">
        <v>50349.759637623021</v>
      </c>
      <c r="Q107" s="184">
        <v>1582374.2256757063</v>
      </c>
      <c r="R107" s="184">
        <v>27840.73435943828</v>
      </c>
      <c r="S107" s="184">
        <v>5941.4063717738454</v>
      </c>
      <c r="T107" s="184">
        <v>109845.54085016332</v>
      </c>
      <c r="U107" s="40">
        <f t="shared" ref="U107:U126" si="22">SUM(D107:T107)</f>
        <v>23742726.73714707</v>
      </c>
      <c r="V107" s="185">
        <v>12568113.339898815</v>
      </c>
      <c r="W107" s="185">
        <v>630615.33142597438</v>
      </c>
      <c r="X107" s="185">
        <v>22165174.762406264</v>
      </c>
      <c r="Y107" s="185">
        <v>-47752601.155428104</v>
      </c>
      <c r="Z107" s="185">
        <v>53114054.284930885</v>
      </c>
      <c r="AA107" s="185">
        <v>40725356.563233823</v>
      </c>
      <c r="AB107" s="185">
        <v>64468083.300380901</v>
      </c>
      <c r="AC107" s="185">
        <v>0</v>
      </c>
      <c r="AD107" s="185">
        <v>0</v>
      </c>
      <c r="AE107" s="185">
        <v>63781636.237627976</v>
      </c>
      <c r="AF107" s="185">
        <v>63781636.237627976</v>
      </c>
      <c r="AH107" s="265">
        <v>23742726.73714707</v>
      </c>
      <c r="AI107" s="265">
        <v>40725356.563233823</v>
      </c>
      <c r="AJ107" s="265">
        <v>64468083.300380901</v>
      </c>
      <c r="AK107" s="266"/>
      <c r="AL107" s="267">
        <f t="shared" si="15"/>
        <v>0.30860658814329694</v>
      </c>
      <c r="AM107" s="267">
        <f t="shared" si="16"/>
        <v>1.5484587113358352E-2</v>
      </c>
      <c r="AN107" s="267">
        <f t="shared" si="17"/>
        <v>0.54425980845595878</v>
      </c>
      <c r="AO107" s="267">
        <f t="shared" si="18"/>
        <v>-1.1725520703860053</v>
      </c>
      <c r="AP107" s="267">
        <f t="shared" si="19"/>
        <v>1.3042010866733915</v>
      </c>
      <c r="AQ107" s="266">
        <f t="shared" si="20"/>
        <v>1</v>
      </c>
    </row>
    <row r="108" spans="1:43" s="187" customFormat="1">
      <c r="A108" s="184"/>
      <c r="B108" s="248" t="s">
        <v>23</v>
      </c>
      <c r="C108" s="493">
        <v>5</v>
      </c>
      <c r="D108" s="46">
        <v>0</v>
      </c>
      <c r="E108" s="46">
        <v>0</v>
      </c>
      <c r="F108" s="184">
        <v>35952.634151678569</v>
      </c>
      <c r="G108" s="184">
        <v>203634.68274937535</v>
      </c>
      <c r="H108" s="184">
        <v>21320.507053543992</v>
      </c>
      <c r="I108" s="184">
        <v>153.82371200605095</v>
      </c>
      <c r="J108" s="184">
        <v>1312.2304857988711</v>
      </c>
      <c r="K108" s="184">
        <v>17978.942616652963</v>
      </c>
      <c r="L108" s="184">
        <v>7094.2768053126956</v>
      </c>
      <c r="M108" s="184">
        <v>5304.6645887252016</v>
      </c>
      <c r="N108" s="184">
        <v>3731.2493897447735</v>
      </c>
      <c r="O108" s="184">
        <v>406.54292722015288</v>
      </c>
      <c r="P108" s="184">
        <v>12948.228908540883</v>
      </c>
      <c r="Q108" s="184">
        <v>201.50853627265525</v>
      </c>
      <c r="R108" s="184">
        <v>2271.1786494974945</v>
      </c>
      <c r="S108" s="184">
        <v>1482.3587385858732</v>
      </c>
      <c r="T108" s="184">
        <v>5136.7544373188457</v>
      </c>
      <c r="U108" s="40">
        <f t="shared" si="22"/>
        <v>318929.58375027444</v>
      </c>
      <c r="V108" s="185">
        <v>94119.818508429715</v>
      </c>
      <c r="W108" s="185">
        <v>0</v>
      </c>
      <c r="X108" s="185">
        <v>0</v>
      </c>
      <c r="Y108" s="185">
        <v>169.98856362965131</v>
      </c>
      <c r="Z108" s="185">
        <v>0</v>
      </c>
      <c r="AA108" s="185">
        <v>94289.807072059368</v>
      </c>
      <c r="AB108" s="185">
        <v>413219.39082233387</v>
      </c>
      <c r="AC108" s="185">
        <v>0</v>
      </c>
      <c r="AD108" s="185">
        <v>0</v>
      </c>
      <c r="AE108" s="185">
        <v>676359.81382208853</v>
      </c>
      <c r="AF108" s="185">
        <v>676359.81382208853</v>
      </c>
      <c r="AH108" s="265">
        <v>318929.58375027444</v>
      </c>
      <c r="AI108" s="265">
        <v>94289.807072059368</v>
      </c>
      <c r="AJ108" s="265">
        <v>413219.39082233387</v>
      </c>
      <c r="AK108" s="266"/>
      <c r="AL108" s="267">
        <f t="shared" si="15"/>
        <v>0.99819716924969693</v>
      </c>
      <c r="AM108" s="267">
        <f t="shared" si="16"/>
        <v>0</v>
      </c>
      <c r="AN108" s="267">
        <f t="shared" si="17"/>
        <v>0</v>
      </c>
      <c r="AO108" s="267">
        <f t="shared" si="18"/>
        <v>1.8028307503030574E-3</v>
      </c>
      <c r="AP108" s="267">
        <f t="shared" si="19"/>
        <v>0</v>
      </c>
      <c r="AQ108" s="266">
        <f t="shared" si="20"/>
        <v>1</v>
      </c>
    </row>
    <row r="109" spans="1:43" s="187" customFormat="1">
      <c r="A109" s="184"/>
      <c r="B109" s="248" t="s">
        <v>24</v>
      </c>
      <c r="C109" s="493">
        <v>6</v>
      </c>
      <c r="D109" s="46">
        <v>630.42385871914405</v>
      </c>
      <c r="E109" s="46">
        <v>0</v>
      </c>
      <c r="F109" s="184">
        <v>0</v>
      </c>
      <c r="G109" s="184">
        <v>808.5728158992805</v>
      </c>
      <c r="H109" s="184">
        <v>0</v>
      </c>
      <c r="I109" s="184">
        <v>0</v>
      </c>
      <c r="J109" s="184">
        <v>0</v>
      </c>
      <c r="K109" s="184">
        <v>0</v>
      </c>
      <c r="L109" s="184">
        <v>8422.1649457657659</v>
      </c>
      <c r="M109" s="184">
        <v>386.13008895314704</v>
      </c>
      <c r="N109" s="184">
        <v>0</v>
      </c>
      <c r="O109" s="184">
        <v>0</v>
      </c>
      <c r="P109" s="184">
        <v>0</v>
      </c>
      <c r="Q109" s="184">
        <v>91.947960321114465</v>
      </c>
      <c r="R109" s="184">
        <v>1.7695715255003734</v>
      </c>
      <c r="S109" s="184">
        <v>238.32048202722882</v>
      </c>
      <c r="T109" s="184">
        <v>239.3744317787488</v>
      </c>
      <c r="U109" s="40">
        <f t="shared" si="22"/>
        <v>10818.704154989931</v>
      </c>
      <c r="V109" s="185">
        <v>19937.545593293511</v>
      </c>
      <c r="W109" s="185">
        <v>0</v>
      </c>
      <c r="X109" s="185">
        <v>0</v>
      </c>
      <c r="Y109" s="185">
        <v>419.3570727051781</v>
      </c>
      <c r="Z109" s="185">
        <v>0</v>
      </c>
      <c r="AA109" s="185">
        <v>20356.902665998688</v>
      </c>
      <c r="AB109" s="185">
        <v>31175.606820988622</v>
      </c>
      <c r="AC109" s="185">
        <v>0</v>
      </c>
      <c r="AD109" s="185">
        <v>0</v>
      </c>
      <c r="AE109" s="185">
        <v>56409.649561796672</v>
      </c>
      <c r="AF109" s="185">
        <v>56409.649561796672</v>
      </c>
      <c r="AH109" s="265">
        <v>10818.704154989931</v>
      </c>
      <c r="AI109" s="265">
        <v>20356.902665998688</v>
      </c>
      <c r="AJ109" s="265">
        <v>31175.606820988622</v>
      </c>
      <c r="AK109" s="266"/>
      <c r="AL109" s="267">
        <f t="shared" ref="AL109:AL120" si="23">V109/$AA109</f>
        <v>0.97939976038665189</v>
      </c>
      <c r="AM109" s="267">
        <f t="shared" ref="AM109:AM120" si="24">W109/$AA109</f>
        <v>0</v>
      </c>
      <c r="AN109" s="267">
        <f t="shared" ref="AN109:AN120" si="25">X109/$AA109</f>
        <v>0</v>
      </c>
      <c r="AO109" s="267">
        <f t="shared" ref="AO109:AO120" si="26">Y109/$AA109</f>
        <v>2.0600239613348118E-2</v>
      </c>
      <c r="AP109" s="267">
        <f t="shared" ref="AP109:AP120" si="27">Z109/$AA109</f>
        <v>0</v>
      </c>
      <c r="AQ109" s="266">
        <f t="shared" ref="AQ109:AQ120" si="28">AA109/$AA109</f>
        <v>1</v>
      </c>
    </row>
    <row r="110" spans="1:43" s="187" customFormat="1">
      <c r="A110" s="184"/>
      <c r="B110" s="248" t="s">
        <v>25</v>
      </c>
      <c r="C110" s="493">
        <v>7</v>
      </c>
      <c r="D110" s="46">
        <v>1220.9049518776212</v>
      </c>
      <c r="E110" s="46">
        <v>0</v>
      </c>
      <c r="F110" s="184">
        <v>0</v>
      </c>
      <c r="G110" s="184">
        <v>0</v>
      </c>
      <c r="H110" s="184">
        <v>0</v>
      </c>
      <c r="I110" s="184">
        <v>0</v>
      </c>
      <c r="J110" s="184">
        <v>9175.0336176498422</v>
      </c>
      <c r="K110" s="184">
        <v>0</v>
      </c>
      <c r="L110" s="184">
        <v>0</v>
      </c>
      <c r="M110" s="184">
        <v>0</v>
      </c>
      <c r="N110" s="184">
        <v>0</v>
      </c>
      <c r="O110" s="184">
        <v>0</v>
      </c>
      <c r="P110" s="184">
        <v>0</v>
      </c>
      <c r="Q110" s="184">
        <v>0</v>
      </c>
      <c r="R110" s="184">
        <v>0</v>
      </c>
      <c r="S110" s="184">
        <v>0</v>
      </c>
      <c r="T110" s="184">
        <v>0</v>
      </c>
      <c r="U110" s="40">
        <f t="shared" si="22"/>
        <v>10395.938569527463</v>
      </c>
      <c r="V110" s="185">
        <v>2487279.0139207751</v>
      </c>
      <c r="W110" s="185">
        <v>415992.14246766601</v>
      </c>
      <c r="X110" s="185">
        <v>1519614.2928591704</v>
      </c>
      <c r="Y110" s="185">
        <v>3029497.9638658073</v>
      </c>
      <c r="Z110" s="185">
        <v>0</v>
      </c>
      <c r="AA110" s="185">
        <v>7452383.413113419</v>
      </c>
      <c r="AB110" s="185">
        <v>7462779.3516829461</v>
      </c>
      <c r="AC110" s="185">
        <v>0</v>
      </c>
      <c r="AD110" s="185">
        <v>0</v>
      </c>
      <c r="AE110" s="185">
        <v>11775825.825147409</v>
      </c>
      <c r="AF110" s="185">
        <v>11775825.825147409</v>
      </c>
      <c r="AH110" s="265">
        <v>10395.938569527463</v>
      </c>
      <c r="AI110" s="265">
        <v>7452383.413113419</v>
      </c>
      <c r="AJ110" s="265">
        <v>7462779.3516829461</v>
      </c>
      <c r="AK110" s="266"/>
      <c r="AL110" s="267">
        <f t="shared" si="23"/>
        <v>0.33375617920356737</v>
      </c>
      <c r="AM110" s="267">
        <f t="shared" si="24"/>
        <v>5.5820013465178779E-2</v>
      </c>
      <c r="AN110" s="267">
        <f t="shared" si="25"/>
        <v>0.20390983778226107</v>
      </c>
      <c r="AO110" s="267">
        <f t="shared" si="26"/>
        <v>0.40651396954899277</v>
      </c>
      <c r="AP110" s="267">
        <f t="shared" si="27"/>
        <v>0</v>
      </c>
      <c r="AQ110" s="266">
        <f t="shared" si="28"/>
        <v>1</v>
      </c>
    </row>
    <row r="111" spans="1:43" s="187" customFormat="1">
      <c r="A111" s="184"/>
      <c r="B111" s="248" t="s">
        <v>26</v>
      </c>
      <c r="C111" s="493">
        <v>8</v>
      </c>
      <c r="D111" s="46">
        <v>31921.465017142407</v>
      </c>
      <c r="E111" s="46">
        <v>1562.2577893589737</v>
      </c>
      <c r="F111" s="184">
        <v>32663.503309734759</v>
      </c>
      <c r="G111" s="184">
        <v>502105.58745509462</v>
      </c>
      <c r="H111" s="184">
        <v>5241.5313918970787</v>
      </c>
      <c r="I111" s="184">
        <v>203.17661821151518</v>
      </c>
      <c r="J111" s="184">
        <v>119405.58499884566</v>
      </c>
      <c r="K111" s="184">
        <v>12783.466430946053</v>
      </c>
      <c r="L111" s="184">
        <v>37565.794254862478</v>
      </c>
      <c r="M111" s="184">
        <v>32359.568304010874</v>
      </c>
      <c r="N111" s="184">
        <v>604.19618471992703</v>
      </c>
      <c r="O111" s="184">
        <v>3512.3229382524496</v>
      </c>
      <c r="P111" s="184">
        <v>1578.8312811520125</v>
      </c>
      <c r="Q111" s="184">
        <v>59505.706256303063</v>
      </c>
      <c r="R111" s="184">
        <v>952.77404842824865</v>
      </c>
      <c r="S111" s="184">
        <v>207.30334122836535</v>
      </c>
      <c r="T111" s="184">
        <v>3490.0281662047205</v>
      </c>
      <c r="U111" s="40">
        <f t="shared" si="22"/>
        <v>845663.09778639337</v>
      </c>
      <c r="V111" s="185">
        <v>577404.9150091206</v>
      </c>
      <c r="W111" s="185">
        <v>21829.448692203503</v>
      </c>
      <c r="X111" s="185">
        <v>791903.90477037954</v>
      </c>
      <c r="Y111" s="185">
        <v>-1585885.2195208147</v>
      </c>
      <c r="Z111" s="185">
        <v>12564055.798359871</v>
      </c>
      <c r="AA111" s="185">
        <v>12369308.847310759</v>
      </c>
      <c r="AB111" s="185">
        <v>13214971.945097152</v>
      </c>
      <c r="AC111" s="185">
        <v>0</v>
      </c>
      <c r="AD111" s="185">
        <v>0</v>
      </c>
      <c r="AE111" s="185">
        <v>12823982.433734361</v>
      </c>
      <c r="AF111" s="185">
        <v>12823982.433734361</v>
      </c>
      <c r="AH111" s="265">
        <v>845663.09778639337</v>
      </c>
      <c r="AI111" s="265">
        <v>12369308.847310759</v>
      </c>
      <c r="AJ111" s="265">
        <v>13214971.945097152</v>
      </c>
      <c r="AK111" s="266"/>
      <c r="AL111" s="267">
        <f t="shared" si="23"/>
        <v>4.6680450956211317E-2</v>
      </c>
      <c r="AM111" s="267">
        <f t="shared" si="24"/>
        <v>1.7648074732121751E-3</v>
      </c>
      <c r="AN111" s="267">
        <f t="shared" si="25"/>
        <v>6.4021677730405221E-2</v>
      </c>
      <c r="AO111" s="267">
        <f t="shared" si="26"/>
        <v>-0.12821130421249088</v>
      </c>
      <c r="AP111" s="267">
        <f t="shared" si="27"/>
        <v>1.0157443680526623</v>
      </c>
      <c r="AQ111" s="266">
        <f t="shared" si="28"/>
        <v>1</v>
      </c>
    </row>
    <row r="112" spans="1:43" s="381" customFormat="1">
      <c r="A112" s="480"/>
      <c r="B112" s="481" t="s">
        <v>28</v>
      </c>
      <c r="C112" s="494">
        <v>10</v>
      </c>
      <c r="D112" s="49">
        <v>0</v>
      </c>
      <c r="E112" s="49">
        <v>0</v>
      </c>
      <c r="F112" s="480">
        <v>1154.2375165261683</v>
      </c>
      <c r="G112" s="480">
        <v>17043.998378234672</v>
      </c>
      <c r="H112" s="480">
        <v>535.7229656101257</v>
      </c>
      <c r="I112" s="480">
        <v>155.09916848274261</v>
      </c>
      <c r="J112" s="480">
        <v>0</v>
      </c>
      <c r="K112" s="480">
        <v>2974.6170099223805</v>
      </c>
      <c r="L112" s="480">
        <v>0</v>
      </c>
      <c r="M112" s="480">
        <v>12898.930671408387</v>
      </c>
      <c r="N112" s="480">
        <v>0</v>
      </c>
      <c r="O112" s="480">
        <v>210711.91868881794</v>
      </c>
      <c r="P112" s="480">
        <v>7351.9655261953958</v>
      </c>
      <c r="Q112" s="480">
        <v>9431.3207305932592</v>
      </c>
      <c r="R112" s="480">
        <v>2945.7101019711595</v>
      </c>
      <c r="S112" s="480">
        <v>303728.99069696362</v>
      </c>
      <c r="T112" s="480">
        <v>0</v>
      </c>
      <c r="U112" s="482">
        <f t="shared" si="22"/>
        <v>568932.51145472587</v>
      </c>
      <c r="V112" s="483">
        <v>1398159.2438019086</v>
      </c>
      <c r="W112" s="483">
        <v>0</v>
      </c>
      <c r="X112" s="483">
        <v>0</v>
      </c>
      <c r="Y112" s="483">
        <v>0</v>
      </c>
      <c r="Z112" s="483">
        <v>1586375.502123931</v>
      </c>
      <c r="AA112" s="483">
        <v>2984534.7459258395</v>
      </c>
      <c r="AB112" s="483">
        <v>3553467.2573805656</v>
      </c>
      <c r="AC112" s="483">
        <v>0</v>
      </c>
      <c r="AD112" s="483">
        <v>0</v>
      </c>
      <c r="AE112" s="483">
        <v>5221031.8401655601</v>
      </c>
      <c r="AF112" s="483">
        <v>5221031.8401655601</v>
      </c>
      <c r="AH112" s="484">
        <v>568932.51145472587</v>
      </c>
      <c r="AI112" s="484">
        <v>2984534.7459258395</v>
      </c>
      <c r="AJ112" s="484">
        <v>3553467.2573805656</v>
      </c>
      <c r="AK112" s="485"/>
      <c r="AL112" s="486">
        <f t="shared" si="23"/>
        <v>0.46846807386327893</v>
      </c>
      <c r="AM112" s="486">
        <f t="shared" si="24"/>
        <v>0</v>
      </c>
      <c r="AN112" s="486">
        <f t="shared" si="25"/>
        <v>0</v>
      </c>
      <c r="AO112" s="486">
        <f t="shared" si="26"/>
        <v>0</v>
      </c>
      <c r="AP112" s="486">
        <f t="shared" si="27"/>
        <v>0.53153192613672107</v>
      </c>
      <c r="AQ112" s="485">
        <f t="shared" si="28"/>
        <v>1</v>
      </c>
    </row>
    <row r="113" spans="1:43" s="381" customFormat="1">
      <c r="A113" s="480"/>
      <c r="B113" s="481" t="s">
        <v>287</v>
      </c>
      <c r="C113" s="494">
        <v>9</v>
      </c>
      <c r="D113" s="49">
        <v>16883.534464153425</v>
      </c>
      <c r="E113" s="49">
        <v>17582.831522451834</v>
      </c>
      <c r="F113" s="480">
        <v>339553.39913023019</v>
      </c>
      <c r="G113" s="480">
        <v>3380384.4496000456</v>
      </c>
      <c r="H113" s="480">
        <v>0</v>
      </c>
      <c r="I113" s="480">
        <v>311.11922817376575</v>
      </c>
      <c r="J113" s="480">
        <v>0</v>
      </c>
      <c r="K113" s="480">
        <v>20286.73693421184</v>
      </c>
      <c r="L113" s="480">
        <v>0</v>
      </c>
      <c r="M113" s="480">
        <v>284890.79869771039</v>
      </c>
      <c r="N113" s="480">
        <v>22060.837467246427</v>
      </c>
      <c r="O113" s="480">
        <v>79508.712369517365</v>
      </c>
      <c r="P113" s="480">
        <v>52496.40469701749</v>
      </c>
      <c r="Q113" s="480">
        <v>7394.8004852608001</v>
      </c>
      <c r="R113" s="480">
        <v>85.075320845385207</v>
      </c>
      <c r="S113" s="480">
        <v>305.39948905640244</v>
      </c>
      <c r="T113" s="480">
        <v>5644.201644241436</v>
      </c>
      <c r="U113" s="482">
        <f t="shared" si="22"/>
        <v>4227388.3010501629</v>
      </c>
      <c r="V113" s="483">
        <v>2286128.5445832135</v>
      </c>
      <c r="W113" s="483">
        <v>0</v>
      </c>
      <c r="X113" s="483">
        <v>169758.19106011704</v>
      </c>
      <c r="Y113" s="483">
        <v>0</v>
      </c>
      <c r="Z113" s="483">
        <v>844573.45186376106</v>
      </c>
      <c r="AA113" s="483">
        <v>3300460.187507092</v>
      </c>
      <c r="AB113" s="483">
        <v>7527848.4885572549</v>
      </c>
      <c r="AC113" s="483">
        <v>0</v>
      </c>
      <c r="AD113" s="483">
        <v>0</v>
      </c>
      <c r="AE113" s="483">
        <v>5716611.9983361652</v>
      </c>
      <c r="AF113" s="483">
        <v>5716611.9983361652</v>
      </c>
      <c r="AH113" s="484">
        <v>4227388.3010501629</v>
      </c>
      <c r="AI113" s="484">
        <v>3300460.187507092</v>
      </c>
      <c r="AJ113" s="484">
        <v>7527848.4885572549</v>
      </c>
      <c r="AK113" s="485"/>
      <c r="AL113" s="486">
        <f t="shared" si="23"/>
        <v>0.69266963232481082</v>
      </c>
      <c r="AM113" s="486">
        <f t="shared" si="24"/>
        <v>0</v>
      </c>
      <c r="AN113" s="486">
        <f t="shared" si="25"/>
        <v>5.1434703470348182E-2</v>
      </c>
      <c r="AO113" s="486">
        <f t="shared" si="26"/>
        <v>0</v>
      </c>
      <c r="AP113" s="486">
        <f t="shared" si="27"/>
        <v>0.25589566420484089</v>
      </c>
      <c r="AQ113" s="485">
        <f t="shared" si="28"/>
        <v>1</v>
      </c>
    </row>
    <row r="114" spans="1:43" s="187" customFormat="1">
      <c r="A114" s="184"/>
      <c r="B114" s="248" t="s">
        <v>29</v>
      </c>
      <c r="C114" s="493">
        <v>11</v>
      </c>
      <c r="D114" s="46">
        <v>0</v>
      </c>
      <c r="E114" s="46"/>
      <c r="F114" s="184">
        <v>1027.9035993323873</v>
      </c>
      <c r="G114" s="184">
        <v>8973.9002481626958</v>
      </c>
      <c r="H114" s="184">
        <v>266.66773382253541</v>
      </c>
      <c r="I114" s="184">
        <v>44.95359374176887</v>
      </c>
      <c r="J114" s="184">
        <v>3639.0847378773801</v>
      </c>
      <c r="K114" s="184">
        <v>1110.6372218832928</v>
      </c>
      <c r="L114" s="184">
        <v>367.17308795732436</v>
      </c>
      <c r="M114" s="184">
        <v>3617.2061301043268</v>
      </c>
      <c r="N114" s="184">
        <v>617.78828293706999</v>
      </c>
      <c r="O114" s="184">
        <v>327.76959107808909</v>
      </c>
      <c r="P114" s="184">
        <v>2773.8876812819335</v>
      </c>
      <c r="Q114" s="184">
        <v>53247.576332129363</v>
      </c>
      <c r="R114" s="184">
        <v>510.45580198778515</v>
      </c>
      <c r="S114" s="184">
        <v>439.77860436287114</v>
      </c>
      <c r="T114" s="184">
        <v>677.30934147827429</v>
      </c>
      <c r="U114" s="40">
        <f t="shared" si="22"/>
        <v>77642.091988137108</v>
      </c>
      <c r="V114" s="185">
        <v>141186.09446556005</v>
      </c>
      <c r="W114" s="185">
        <v>0</v>
      </c>
      <c r="X114" s="185">
        <v>0</v>
      </c>
      <c r="Y114" s="185">
        <v>0</v>
      </c>
      <c r="Z114" s="185">
        <v>11107.097599632243</v>
      </c>
      <c r="AA114" s="185">
        <v>152293.1920651923</v>
      </c>
      <c r="AB114" s="185">
        <v>229935.28405332941</v>
      </c>
      <c r="AC114" s="185">
        <v>0</v>
      </c>
      <c r="AD114" s="185">
        <v>0</v>
      </c>
      <c r="AE114" s="185">
        <v>409182.05772257963</v>
      </c>
      <c r="AF114" s="185">
        <v>409182.05772257963</v>
      </c>
      <c r="AH114" s="265">
        <v>77642.091988137108</v>
      </c>
      <c r="AI114" s="265">
        <v>152293.1920651923</v>
      </c>
      <c r="AJ114" s="265">
        <v>229935.28405332941</v>
      </c>
      <c r="AK114" s="266"/>
      <c r="AL114" s="267">
        <f t="shared" si="23"/>
        <v>0.92706766829814935</v>
      </c>
      <c r="AM114" s="267">
        <f t="shared" si="24"/>
        <v>0</v>
      </c>
      <c r="AN114" s="267">
        <f t="shared" si="25"/>
        <v>0</v>
      </c>
      <c r="AO114" s="267">
        <f t="shared" si="26"/>
        <v>0</v>
      </c>
      <c r="AP114" s="267">
        <f t="shared" si="27"/>
        <v>7.2932331701850581E-2</v>
      </c>
      <c r="AQ114" s="266">
        <f t="shared" si="28"/>
        <v>1</v>
      </c>
    </row>
    <row r="115" spans="1:43" s="187" customFormat="1">
      <c r="A115" s="184"/>
      <c r="B115" s="248" t="s">
        <v>30</v>
      </c>
      <c r="C115" s="493">
        <v>12</v>
      </c>
      <c r="D115" s="46">
        <v>1983.0009095097209</v>
      </c>
      <c r="E115" s="46">
        <v>1240.6682511962397</v>
      </c>
      <c r="F115" s="184">
        <v>6508.1951706387854</v>
      </c>
      <c r="G115" s="184">
        <v>135199.37581240601</v>
      </c>
      <c r="H115" s="184">
        <v>1730.2261433507967</v>
      </c>
      <c r="I115" s="184">
        <v>756.28018545729753</v>
      </c>
      <c r="J115" s="184">
        <v>157859.09075515677</v>
      </c>
      <c r="K115" s="184">
        <v>81992.081391338288</v>
      </c>
      <c r="L115" s="184">
        <v>12914.086668470833</v>
      </c>
      <c r="M115" s="184">
        <v>171991.09528704034</v>
      </c>
      <c r="N115" s="184">
        <v>0</v>
      </c>
      <c r="O115" s="184">
        <v>1965664.8789420924</v>
      </c>
      <c r="P115" s="184">
        <v>0</v>
      </c>
      <c r="Q115" s="184">
        <v>0</v>
      </c>
      <c r="R115" s="184">
        <v>0</v>
      </c>
      <c r="S115" s="184">
        <v>0</v>
      </c>
      <c r="T115" s="184">
        <v>0</v>
      </c>
      <c r="U115" s="40">
        <f t="shared" si="22"/>
        <v>2537838.9795166575</v>
      </c>
      <c r="V115" s="185">
        <v>271592.95244417229</v>
      </c>
      <c r="W115" s="185">
        <v>0</v>
      </c>
      <c r="X115" s="185">
        <v>730197.28767389827</v>
      </c>
      <c r="Y115" s="185">
        <v>0</v>
      </c>
      <c r="Z115" s="185">
        <v>843963.38968138199</v>
      </c>
      <c r="AA115" s="185">
        <v>1845753.6297994526</v>
      </c>
      <c r="AB115" s="185">
        <v>4383592.6093161106</v>
      </c>
      <c r="AC115" s="185">
        <v>0</v>
      </c>
      <c r="AD115" s="185">
        <v>0</v>
      </c>
      <c r="AE115" s="185">
        <v>6531006.5170660093</v>
      </c>
      <c r="AF115" s="185">
        <v>6531006.5170660093</v>
      </c>
      <c r="AH115" s="265">
        <v>2537838.9795166575</v>
      </c>
      <c r="AI115" s="265">
        <v>1845753.6297994526</v>
      </c>
      <c r="AJ115" s="265">
        <v>4383592.6093161106</v>
      </c>
      <c r="AK115" s="266"/>
      <c r="AL115" s="267">
        <f t="shared" si="23"/>
        <v>0.14714474784680867</v>
      </c>
      <c r="AM115" s="267">
        <f t="shared" si="24"/>
        <v>0</v>
      </c>
      <c r="AN115" s="267">
        <f t="shared" si="25"/>
        <v>0.39560929253230653</v>
      </c>
      <c r="AO115" s="267">
        <f t="shared" si="26"/>
        <v>0</v>
      </c>
      <c r="AP115" s="267">
        <f t="shared" si="27"/>
        <v>0.45724595962088477</v>
      </c>
      <c r="AQ115" s="266">
        <f t="shared" si="28"/>
        <v>1</v>
      </c>
    </row>
    <row r="116" spans="1:43" s="187" customFormat="1">
      <c r="A116" s="184"/>
      <c r="B116" s="248" t="s">
        <v>228</v>
      </c>
      <c r="C116" s="493" t="s">
        <v>286</v>
      </c>
      <c r="D116" s="46">
        <v>6033.1655807515635</v>
      </c>
      <c r="E116" s="46">
        <v>5583.0071303830782</v>
      </c>
      <c r="F116" s="184">
        <v>21180.744987143316</v>
      </c>
      <c r="G116" s="184">
        <v>331732.66573140421</v>
      </c>
      <c r="H116" s="184">
        <v>33122.214259615554</v>
      </c>
      <c r="I116" s="184">
        <v>944.63700271782386</v>
      </c>
      <c r="J116" s="184">
        <v>315930.34780032717</v>
      </c>
      <c r="K116" s="184">
        <v>26146.850037888249</v>
      </c>
      <c r="L116" s="184">
        <v>657715.32195838878</v>
      </c>
      <c r="M116" s="184">
        <v>157651.43489989932</v>
      </c>
      <c r="N116" s="184">
        <v>2732.1050363994095</v>
      </c>
      <c r="O116" s="184">
        <v>112505.21719831345</v>
      </c>
      <c r="P116" s="184">
        <v>35186.575587977037</v>
      </c>
      <c r="Q116" s="184">
        <v>0</v>
      </c>
      <c r="R116" s="184">
        <v>0</v>
      </c>
      <c r="S116" s="184">
        <v>7329.5877373536587</v>
      </c>
      <c r="T116" s="184">
        <v>0</v>
      </c>
      <c r="U116" s="40">
        <f t="shared" si="22"/>
        <v>1713793.8749485626</v>
      </c>
      <c r="V116" s="185">
        <v>3062771.5506466404</v>
      </c>
      <c r="W116" s="185">
        <v>0</v>
      </c>
      <c r="X116" s="185">
        <v>0</v>
      </c>
      <c r="Y116" s="185">
        <v>0</v>
      </c>
      <c r="Z116" s="185">
        <v>394369.96740845294</v>
      </c>
      <c r="AA116" s="185">
        <v>3457141.5180550935</v>
      </c>
      <c r="AB116" s="185">
        <v>5170935.3930036556</v>
      </c>
      <c r="AC116" s="185">
        <v>0</v>
      </c>
      <c r="AD116" s="185">
        <v>0</v>
      </c>
      <c r="AE116" s="185">
        <v>1395505.0560560622</v>
      </c>
      <c r="AF116" s="185">
        <v>1395505.0560560622</v>
      </c>
      <c r="AH116" s="265">
        <v>1713793.8749485626</v>
      </c>
      <c r="AI116" s="265">
        <v>3457141.5180550935</v>
      </c>
      <c r="AJ116" s="265">
        <v>5170935.3930036556</v>
      </c>
      <c r="AK116" s="266"/>
      <c r="AL116" s="267">
        <f t="shared" si="23"/>
        <v>0.88592599829979879</v>
      </c>
      <c r="AM116" s="267">
        <f t="shared" si="24"/>
        <v>0</v>
      </c>
      <c r="AN116" s="267">
        <f t="shared" si="25"/>
        <v>0</v>
      </c>
      <c r="AO116" s="267">
        <f t="shared" si="26"/>
        <v>0</v>
      </c>
      <c r="AP116" s="267">
        <f t="shared" si="27"/>
        <v>0.11407400170020121</v>
      </c>
      <c r="AQ116" s="266">
        <f t="shared" si="28"/>
        <v>1</v>
      </c>
    </row>
    <row r="117" spans="1:43" s="187" customFormat="1">
      <c r="A117" s="184"/>
      <c r="B117" s="248" t="s">
        <v>32</v>
      </c>
      <c r="C117" s="493">
        <v>15</v>
      </c>
      <c r="D117" s="46">
        <v>0</v>
      </c>
      <c r="E117" s="46">
        <v>0</v>
      </c>
      <c r="F117" s="184">
        <v>0</v>
      </c>
      <c r="G117" s="184">
        <v>0</v>
      </c>
      <c r="H117" s="184">
        <v>0</v>
      </c>
      <c r="I117" s="184">
        <v>0</v>
      </c>
      <c r="J117" s="184">
        <v>0</v>
      </c>
      <c r="K117" s="184">
        <v>0</v>
      </c>
      <c r="L117" s="184">
        <v>0</v>
      </c>
      <c r="M117" s="184">
        <v>0</v>
      </c>
      <c r="N117" s="184">
        <v>0</v>
      </c>
      <c r="O117" s="184">
        <v>0</v>
      </c>
      <c r="P117" s="184">
        <v>0</v>
      </c>
      <c r="Q117" s="184">
        <v>0</v>
      </c>
      <c r="R117" s="184">
        <v>2542.9261661429678</v>
      </c>
      <c r="S117" s="184">
        <v>0</v>
      </c>
      <c r="T117" s="184">
        <v>0</v>
      </c>
      <c r="U117" s="40">
        <f t="shared" si="22"/>
        <v>2542.9261661429678</v>
      </c>
      <c r="V117" s="185">
        <v>80772.865040754696</v>
      </c>
      <c r="W117" s="185">
        <v>1739350.289314867</v>
      </c>
      <c r="X117" s="185">
        <v>0</v>
      </c>
      <c r="Y117" s="185">
        <v>0</v>
      </c>
      <c r="Z117" s="185">
        <v>50147.876967110991</v>
      </c>
      <c r="AA117" s="185">
        <v>1870271.0313227326</v>
      </c>
      <c r="AB117" s="185">
        <v>1872813.9574888756</v>
      </c>
      <c r="AC117" s="185">
        <v>0</v>
      </c>
      <c r="AD117" s="185">
        <v>0</v>
      </c>
      <c r="AE117" s="185">
        <v>3646802.7639983147</v>
      </c>
      <c r="AF117" s="185">
        <v>3646802.7639983147</v>
      </c>
      <c r="AH117" s="265">
        <v>2542.9261661429678</v>
      </c>
      <c r="AI117" s="265">
        <v>1870271.0313227326</v>
      </c>
      <c r="AJ117" s="265">
        <v>1872813.9574888756</v>
      </c>
      <c r="AK117" s="266"/>
      <c r="AL117" s="267">
        <f t="shared" si="23"/>
        <v>4.3187785988231239E-2</v>
      </c>
      <c r="AM117" s="267">
        <f t="shared" si="24"/>
        <v>0.9299990537118713</v>
      </c>
      <c r="AN117" s="267">
        <f t="shared" si="25"/>
        <v>0</v>
      </c>
      <c r="AO117" s="267">
        <f t="shared" si="26"/>
        <v>0</v>
      </c>
      <c r="AP117" s="267">
        <f t="shared" si="27"/>
        <v>2.6813160299897471E-2</v>
      </c>
      <c r="AQ117" s="266">
        <f t="shared" si="28"/>
        <v>1</v>
      </c>
    </row>
    <row r="118" spans="1:43" s="187" customFormat="1">
      <c r="A118" s="184"/>
      <c r="B118" s="248" t="s">
        <v>34</v>
      </c>
      <c r="C118" s="493">
        <v>17</v>
      </c>
      <c r="D118" s="46">
        <v>0</v>
      </c>
      <c r="E118" s="46">
        <v>0</v>
      </c>
      <c r="F118" s="184">
        <v>0</v>
      </c>
      <c r="G118" s="184">
        <v>0</v>
      </c>
      <c r="H118" s="184">
        <v>76.861884044020314</v>
      </c>
      <c r="I118" s="184">
        <v>9.5927361524599508</v>
      </c>
      <c r="J118" s="184">
        <v>0</v>
      </c>
      <c r="K118" s="184">
        <v>0</v>
      </c>
      <c r="L118" s="184">
        <v>46.138625234191792</v>
      </c>
      <c r="M118" s="184">
        <v>7.6015286278065206</v>
      </c>
      <c r="N118" s="184">
        <v>0</v>
      </c>
      <c r="O118" s="184">
        <v>468.37220364078394</v>
      </c>
      <c r="P118" s="184">
        <v>0</v>
      </c>
      <c r="Q118" s="184">
        <v>841.88578686006201</v>
      </c>
      <c r="R118" s="184">
        <v>250.40146444778085</v>
      </c>
      <c r="S118" s="184">
        <v>0</v>
      </c>
      <c r="T118" s="184">
        <v>0</v>
      </c>
      <c r="U118" s="40">
        <f t="shared" si="22"/>
        <v>1700.8542290071052</v>
      </c>
      <c r="V118" s="185">
        <v>99886.334498184471</v>
      </c>
      <c r="W118" s="185">
        <v>0</v>
      </c>
      <c r="X118" s="185">
        <v>0</v>
      </c>
      <c r="Y118" s="185">
        <v>0</v>
      </c>
      <c r="Z118" s="185">
        <v>41803.445302657565</v>
      </c>
      <c r="AA118" s="185">
        <v>141689.77980084205</v>
      </c>
      <c r="AB118" s="185">
        <v>143390.63402984914</v>
      </c>
      <c r="AC118" s="185">
        <v>0</v>
      </c>
      <c r="AD118" s="185">
        <v>0</v>
      </c>
      <c r="AE118" s="185">
        <v>241584.62225483032</v>
      </c>
      <c r="AF118" s="185">
        <v>241584.62225483032</v>
      </c>
      <c r="AH118" s="265">
        <v>1700.8542290071052</v>
      </c>
      <c r="AI118" s="265">
        <v>141689.77980084205</v>
      </c>
      <c r="AJ118" s="265">
        <v>143390.63402984914</v>
      </c>
      <c r="AK118" s="266"/>
      <c r="AL118" s="267">
        <f t="shared" si="23"/>
        <v>0.7049649921016452</v>
      </c>
      <c r="AM118" s="267">
        <f t="shared" si="24"/>
        <v>0</v>
      </c>
      <c r="AN118" s="267">
        <f t="shared" si="25"/>
        <v>0</v>
      </c>
      <c r="AO118" s="267">
        <f t="shared" si="26"/>
        <v>0</v>
      </c>
      <c r="AP118" s="267">
        <f t="shared" si="27"/>
        <v>0.29503500789835463</v>
      </c>
      <c r="AQ118" s="266">
        <f t="shared" si="28"/>
        <v>1</v>
      </c>
    </row>
    <row r="119" spans="1:43" s="187" customFormat="1">
      <c r="A119" s="184"/>
      <c r="B119" s="248" t="s">
        <v>33</v>
      </c>
      <c r="C119" s="493">
        <v>16</v>
      </c>
      <c r="D119" s="46">
        <v>0</v>
      </c>
      <c r="E119" s="46">
        <v>0</v>
      </c>
      <c r="F119" s="184">
        <v>0</v>
      </c>
      <c r="G119" s="184">
        <v>0</v>
      </c>
      <c r="H119" s="184">
        <v>0</v>
      </c>
      <c r="I119" s="184">
        <v>0</v>
      </c>
      <c r="J119" s="184">
        <v>0</v>
      </c>
      <c r="K119" s="184">
        <v>0</v>
      </c>
      <c r="L119" s="184">
        <v>44913.119940789547</v>
      </c>
      <c r="M119" s="184">
        <v>89.101858282464335</v>
      </c>
      <c r="N119" s="184">
        <v>0</v>
      </c>
      <c r="O119" s="184">
        <v>7553.8512178739957</v>
      </c>
      <c r="P119" s="184">
        <v>0</v>
      </c>
      <c r="Q119" s="184">
        <v>0</v>
      </c>
      <c r="R119" s="184">
        <v>0</v>
      </c>
      <c r="S119" s="184">
        <v>33593.943796204265</v>
      </c>
      <c r="T119" s="184">
        <v>0</v>
      </c>
      <c r="U119" s="40">
        <f t="shared" si="22"/>
        <v>86150.016813150272</v>
      </c>
      <c r="V119" s="185">
        <v>1495320.9511331725</v>
      </c>
      <c r="W119" s="185">
        <v>0</v>
      </c>
      <c r="X119" s="185">
        <v>0</v>
      </c>
      <c r="Y119" s="185">
        <v>0</v>
      </c>
      <c r="Z119" s="185">
        <v>913689.89975973871</v>
      </c>
      <c r="AA119" s="185">
        <v>2409010.8508929112</v>
      </c>
      <c r="AB119" s="185">
        <v>2495160.8677060613</v>
      </c>
      <c r="AC119" s="185">
        <v>0</v>
      </c>
      <c r="AD119" s="185">
        <v>0</v>
      </c>
      <c r="AE119" s="185">
        <v>771679.86582078482</v>
      </c>
      <c r="AF119" s="185">
        <v>771679.86582078482</v>
      </c>
      <c r="AH119" s="265">
        <v>86150.016813150272</v>
      </c>
      <c r="AI119" s="265">
        <v>2409010.8508929112</v>
      </c>
      <c r="AJ119" s="265">
        <v>2495160.8677060613</v>
      </c>
      <c r="AK119" s="266"/>
      <c r="AL119" s="267">
        <f t="shared" si="23"/>
        <v>0.62071989031470109</v>
      </c>
      <c r="AM119" s="267">
        <f t="shared" si="24"/>
        <v>0</v>
      </c>
      <c r="AN119" s="267">
        <f t="shared" si="25"/>
        <v>0</v>
      </c>
      <c r="AO119" s="267">
        <f t="shared" si="26"/>
        <v>0</v>
      </c>
      <c r="AP119" s="267">
        <f t="shared" si="27"/>
        <v>0.37928010968529896</v>
      </c>
      <c r="AQ119" s="266">
        <f t="shared" si="28"/>
        <v>1</v>
      </c>
    </row>
    <row r="120" spans="1:43" s="187" customFormat="1">
      <c r="A120" s="184"/>
      <c r="B120" s="248" t="s">
        <v>35</v>
      </c>
      <c r="C120" s="493">
        <v>18</v>
      </c>
      <c r="D120" s="46">
        <v>12673.121926652329</v>
      </c>
      <c r="E120" s="46">
        <v>3892.7162070609274</v>
      </c>
      <c r="F120" s="184">
        <v>11353.389592273747</v>
      </c>
      <c r="G120" s="184">
        <v>226384.7584253324</v>
      </c>
      <c r="H120" s="184">
        <v>3049.6120475210441</v>
      </c>
      <c r="I120" s="184">
        <v>91.027346150126903</v>
      </c>
      <c r="J120" s="184">
        <v>10893.850716939623</v>
      </c>
      <c r="K120" s="184">
        <v>156522.11983195067</v>
      </c>
      <c r="L120" s="184">
        <v>116136.92594650494</v>
      </c>
      <c r="M120" s="184">
        <v>117954.5726947326</v>
      </c>
      <c r="N120" s="184">
        <v>1766.7612568716177</v>
      </c>
      <c r="O120" s="184">
        <v>61302.085434608976</v>
      </c>
      <c r="P120" s="184">
        <v>28116.305451684042</v>
      </c>
      <c r="Q120" s="184">
        <v>0</v>
      </c>
      <c r="R120" s="184">
        <v>425.37660422692608</v>
      </c>
      <c r="S120" s="184">
        <v>1649.157240904573</v>
      </c>
      <c r="T120" s="184">
        <v>15952.731772234412</v>
      </c>
      <c r="U120" s="40">
        <f t="shared" si="22"/>
        <v>768164.51249564881</v>
      </c>
      <c r="V120" s="185">
        <v>201274.46245878146</v>
      </c>
      <c r="W120" s="185">
        <v>0</v>
      </c>
      <c r="X120" s="185">
        <v>0</v>
      </c>
      <c r="Y120" s="185">
        <v>0</v>
      </c>
      <c r="Z120" s="185">
        <v>49305.377117689553</v>
      </c>
      <c r="AA120" s="185">
        <v>250579.83957647101</v>
      </c>
      <c r="AB120" s="185">
        <v>1018744.3520721198</v>
      </c>
      <c r="AC120" s="185">
        <v>0</v>
      </c>
      <c r="AD120" s="185">
        <v>0</v>
      </c>
      <c r="AE120" s="185">
        <v>734500.48799271579</v>
      </c>
      <c r="AF120" s="185">
        <v>734500.48799271579</v>
      </c>
      <c r="AH120" s="265">
        <v>768164.51249564881</v>
      </c>
      <c r="AI120" s="265">
        <v>250579.83957647101</v>
      </c>
      <c r="AJ120" s="265">
        <v>1018744.3520721198</v>
      </c>
      <c r="AK120" s="266"/>
      <c r="AL120" s="267">
        <f t="shared" si="23"/>
        <v>0.80323486039010439</v>
      </c>
      <c r="AM120" s="267">
        <f t="shared" si="24"/>
        <v>0</v>
      </c>
      <c r="AN120" s="267">
        <f t="shared" si="25"/>
        <v>0</v>
      </c>
      <c r="AO120" s="267">
        <f t="shared" si="26"/>
        <v>0</v>
      </c>
      <c r="AP120" s="267">
        <f t="shared" si="27"/>
        <v>0.19676513960989556</v>
      </c>
      <c r="AQ120" s="266">
        <f t="shared" si="28"/>
        <v>1</v>
      </c>
    </row>
    <row r="121" spans="1:43">
      <c r="A121" s="533" t="s">
        <v>79</v>
      </c>
      <c r="B121" s="534"/>
      <c r="C121" s="155">
        <v>190</v>
      </c>
      <c r="D121" s="164">
        <f>SUM(D104:D120)</f>
        <v>911472.57698405324</v>
      </c>
      <c r="E121" s="164">
        <f t="shared" ref="E121:T121" si="29">SUM(E104:E120)</f>
        <v>73638.518422441601</v>
      </c>
      <c r="F121" s="164">
        <f t="shared" si="29"/>
        <v>1473530.5917050696</v>
      </c>
      <c r="G121" s="164">
        <f t="shared" si="29"/>
        <v>19700599.878587499</v>
      </c>
      <c r="H121" s="164">
        <f t="shared" si="29"/>
        <v>204855.60082368049</v>
      </c>
      <c r="I121" s="164">
        <f t="shared" si="29"/>
        <v>9132.5864173678856</v>
      </c>
      <c r="J121" s="164">
        <f t="shared" si="29"/>
        <v>4227180.9806571752</v>
      </c>
      <c r="K121" s="164">
        <f t="shared" si="29"/>
        <v>701271.53556038428</v>
      </c>
      <c r="L121" s="164">
        <f t="shared" si="29"/>
        <v>1812246.4101508439</v>
      </c>
      <c r="M121" s="164">
        <f t="shared" si="29"/>
        <v>1825015.0207906247</v>
      </c>
      <c r="N121" s="164">
        <f t="shared" si="29"/>
        <v>49685.588646693635</v>
      </c>
      <c r="O121" s="164">
        <f t="shared" si="29"/>
        <v>2546294.3949081297</v>
      </c>
      <c r="P121" s="164">
        <f t="shared" si="29"/>
        <v>190801.95877147181</v>
      </c>
      <c r="Q121" s="164">
        <f t="shared" si="29"/>
        <v>1716783.0377860076</v>
      </c>
      <c r="R121" s="164">
        <f t="shared" si="29"/>
        <v>37826.402088511531</v>
      </c>
      <c r="S121" s="164">
        <f t="shared" si="29"/>
        <v>354916.24649846065</v>
      </c>
      <c r="T121" s="164">
        <f t="shared" si="29"/>
        <v>140985.94064341974</v>
      </c>
      <c r="U121" s="252">
        <f>SUM(D121:T121)</f>
        <v>35976237.269441836</v>
      </c>
      <c r="V121" s="263">
        <f>SUM(V104:V120)</f>
        <v>27458194.395167395</v>
      </c>
      <c r="W121" s="263">
        <f t="shared" ref="W121:AB121" si="30">SUM(W104:W120)</f>
        <v>2807787.2119007111</v>
      </c>
      <c r="X121" s="263">
        <f t="shared" si="30"/>
        <v>25376648.438769829</v>
      </c>
      <c r="Y121" s="263">
        <f t="shared" si="30"/>
        <v>-46095807.7614135</v>
      </c>
      <c r="Z121" s="263">
        <f t="shared" si="30"/>
        <v>81410818.365602925</v>
      </c>
      <c r="AA121" s="263">
        <f t="shared" si="30"/>
        <v>90957640.650027364</v>
      </c>
      <c r="AB121" s="263">
        <f t="shared" si="30"/>
        <v>126933877.91946916</v>
      </c>
      <c r="AC121" s="263">
        <f t="shared" ref="AC121" si="31">SUM(AC104:AC120)</f>
        <v>0</v>
      </c>
      <c r="AD121" s="263">
        <f t="shared" ref="AD121" si="32">SUM(AD104:AD120)</f>
        <v>0</v>
      </c>
      <c r="AE121" s="263">
        <f t="shared" ref="AE121" si="33">SUM(AE104:AE120)</f>
        <v>126933877.91946919</v>
      </c>
      <c r="AF121" s="263">
        <f t="shared" ref="AF121" si="34">SUM(AF104:AF120)</f>
        <v>126933877.91946919</v>
      </c>
      <c r="AH121" s="268"/>
      <c r="AI121" s="268">
        <v>90957640.650027364</v>
      </c>
      <c r="AJ121" s="268">
        <v>126933877.91946916</v>
      </c>
      <c r="AK121" s="269"/>
      <c r="AL121" s="269"/>
      <c r="AM121" s="269"/>
      <c r="AN121" s="269"/>
      <c r="AO121" s="269"/>
      <c r="AP121" s="269"/>
      <c r="AQ121" s="269"/>
    </row>
    <row r="122" spans="1:43">
      <c r="A122" s="533" t="s">
        <v>80</v>
      </c>
      <c r="B122" s="534"/>
      <c r="C122" s="155">
        <v>200</v>
      </c>
      <c r="D122" s="164">
        <v>490065.95875614998</v>
      </c>
      <c r="E122" s="171">
        <v>39592.777713056348</v>
      </c>
      <c r="F122" s="171">
        <v>792264.29891054903</v>
      </c>
      <c r="G122" s="171">
        <v>10592302.62255075</v>
      </c>
      <c r="H122" s="171">
        <v>110143.47437243917</v>
      </c>
      <c r="I122" s="171">
        <v>4910.2626141094443</v>
      </c>
      <c r="J122" s="171">
        <v>2272802.8823161917</v>
      </c>
      <c r="K122" s="171">
        <v>377048.43360176054</v>
      </c>
      <c r="L122" s="171">
        <v>974379.58850242267</v>
      </c>
      <c r="M122" s="171">
        <v>981244.81031290581</v>
      </c>
      <c r="N122" s="171">
        <v>26714.150542053671</v>
      </c>
      <c r="O122" s="171">
        <v>1369050.7377029909</v>
      </c>
      <c r="P122" s="171">
        <v>102587.33747897352</v>
      </c>
      <c r="Q122" s="171">
        <v>923052.37330647139</v>
      </c>
      <c r="R122" s="171">
        <v>20337.893288177729</v>
      </c>
      <c r="S122" s="171">
        <v>190825.67595606926</v>
      </c>
      <c r="T122" s="171">
        <v>75803.059704959189</v>
      </c>
      <c r="U122" s="253">
        <f t="shared" si="22"/>
        <v>19343126.33763003</v>
      </c>
      <c r="V122" s="47">
        <v>27458194.395167395</v>
      </c>
      <c r="W122" s="47">
        <v>2807787.2119007111</v>
      </c>
      <c r="X122" s="47">
        <v>25376648.438769829</v>
      </c>
      <c r="Y122" s="47">
        <v>-46095807.7614135</v>
      </c>
      <c r="Z122" s="47">
        <v>81410818.365602925</v>
      </c>
      <c r="AA122" s="47">
        <v>90957640.650027364</v>
      </c>
      <c r="AB122" s="47">
        <v>126933877.91946916</v>
      </c>
      <c r="AC122" s="47">
        <v>0</v>
      </c>
      <c r="AD122" s="47">
        <v>0</v>
      </c>
      <c r="AE122" s="47">
        <v>126933877.91946919</v>
      </c>
      <c r="AF122" s="47">
        <v>126933877.91946919</v>
      </c>
    </row>
    <row r="123" spans="1:43" s="250" customFormat="1">
      <c r="A123" s="531" t="s">
        <v>81</v>
      </c>
      <c r="B123" s="532"/>
      <c r="C123" s="181">
        <v>201</v>
      </c>
      <c r="D123" s="181">
        <v>472423.40279708948</v>
      </c>
      <c r="E123" s="390">
        <v>701326.39926988585</v>
      </c>
      <c r="F123" s="184">
        <v>773748.28309953329</v>
      </c>
      <c r="G123" s="184">
        <v>4146451.4506837563</v>
      </c>
      <c r="H123" s="184">
        <v>93073.554547216088</v>
      </c>
      <c r="I123" s="184">
        <v>3490.7976504569451</v>
      </c>
      <c r="J123" s="184">
        <v>2827761.2639940274</v>
      </c>
      <c r="K123" s="184">
        <v>1972140.7355222609</v>
      </c>
      <c r="L123" s="184">
        <v>1029904.011796128</v>
      </c>
      <c r="M123" s="184">
        <v>796062.06043087528</v>
      </c>
      <c r="N123" s="184">
        <v>131177.95953230342</v>
      </c>
      <c r="O123" s="184">
        <v>1153984.1771519587</v>
      </c>
      <c r="P123" s="184">
        <v>384311.78043959331</v>
      </c>
      <c r="Q123" s="184">
        <v>0</v>
      </c>
      <c r="R123" s="184">
        <v>176864.92887338324</v>
      </c>
      <c r="S123" s="184">
        <v>137123.72236614017</v>
      </c>
      <c r="T123" s="184">
        <v>365554.65614437824</v>
      </c>
      <c r="U123" s="40">
        <f t="shared" si="22"/>
        <v>15165399.184298987</v>
      </c>
      <c r="V123" s="249"/>
      <c r="W123" s="491" t="s">
        <v>289</v>
      </c>
      <c r="X123" s="249"/>
      <c r="Y123" s="249"/>
      <c r="Z123" s="249"/>
      <c r="AA123" s="249"/>
      <c r="AB123" s="249"/>
      <c r="AC123" s="249"/>
      <c r="AD123" s="249"/>
      <c r="AE123" s="249"/>
      <c r="AF123" s="249"/>
    </row>
    <row r="124" spans="1:43" s="250" customFormat="1">
      <c r="A124" s="531" t="s">
        <v>82</v>
      </c>
      <c r="B124" s="532"/>
      <c r="C124" s="181">
        <v>202</v>
      </c>
      <c r="D124" s="181">
        <v>430823.97370957409</v>
      </c>
      <c r="E124" s="390">
        <v>836689.29489209934</v>
      </c>
      <c r="F124" s="184">
        <v>4789416.7946495209</v>
      </c>
      <c r="G124" s="184">
        <v>28231732.264359988</v>
      </c>
      <c r="H124" s="184">
        <v>150688.5170867758</v>
      </c>
      <c r="I124" s="184">
        <v>21439.361708535573</v>
      </c>
      <c r="J124" s="184">
        <v>2033907.1157521615</v>
      </c>
      <c r="K124" s="184">
        <v>9619932.2714068294</v>
      </c>
      <c r="L124" s="184">
        <v>871053.98055339674</v>
      </c>
      <c r="M124" s="184">
        <v>1318174.0282266755</v>
      </c>
      <c r="N124" s="184">
        <v>191019.08951511115</v>
      </c>
      <c r="O124" s="184">
        <v>1365883.8814068558</v>
      </c>
      <c r="P124" s="184">
        <v>557365.44393566856</v>
      </c>
      <c r="Q124" s="184">
        <v>0</v>
      </c>
      <c r="R124" s="184">
        <v>-17304.215797482346</v>
      </c>
      <c r="S124" s="184">
        <v>84399.964184218508</v>
      </c>
      <c r="T124" s="184">
        <v>112667.90259547326</v>
      </c>
      <c r="U124" s="40">
        <f t="shared" si="22"/>
        <v>50597889.668185405</v>
      </c>
      <c r="V124" s="249"/>
      <c r="W124" s="249">
        <v>35976237.269441836</v>
      </c>
      <c r="X124" s="249">
        <f>U121-W124</f>
        <v>0</v>
      </c>
      <c r="Y124" s="249"/>
      <c r="Z124" s="249"/>
      <c r="AA124" s="249"/>
      <c r="AB124" s="249"/>
      <c r="AC124" s="249"/>
      <c r="AD124" s="249"/>
      <c r="AE124" s="249"/>
      <c r="AF124" s="249"/>
    </row>
    <row r="125" spans="1:43" s="250" customFormat="1">
      <c r="A125" s="531" t="s">
        <v>83</v>
      </c>
      <c r="B125" s="532"/>
      <c r="C125" s="181">
        <v>203</v>
      </c>
      <c r="D125" s="181">
        <v>26803.312080983367</v>
      </c>
      <c r="E125" s="390">
        <v>446409.02148767316</v>
      </c>
      <c r="F125" s="184">
        <v>281714.17329803581</v>
      </c>
      <c r="G125" s="184">
        <v>714601.57706228271</v>
      </c>
      <c r="H125" s="184">
        <v>95036.015855355334</v>
      </c>
      <c r="I125" s="184">
        <v>17354.937282344163</v>
      </c>
      <c r="J125" s="184">
        <v>73802.309645084417</v>
      </c>
      <c r="K125" s="184">
        <v>149403.63084982435</v>
      </c>
      <c r="L125" s="184">
        <v>491515.11963631184</v>
      </c>
      <c r="M125" s="184">
        <v>585566.95275280066</v>
      </c>
      <c r="N125" s="184">
        <v>8848.8315762235234</v>
      </c>
      <c r="O125" s="184">
        <v>75861.925015380024</v>
      </c>
      <c r="P125" s="184">
        <v>121937.88886309598</v>
      </c>
      <c r="Q125" s="184">
        <v>0</v>
      </c>
      <c r="R125" s="184">
        <v>21475.832709600898</v>
      </c>
      <c r="S125" s="184">
        <v>3882.04145511447</v>
      </c>
      <c r="T125" s="184">
        <v>31243.987704647716</v>
      </c>
      <c r="U125" s="40">
        <f t="shared" si="22"/>
        <v>3145457.5572747579</v>
      </c>
      <c r="V125" s="249"/>
      <c r="W125" s="249">
        <v>19343126.33763003</v>
      </c>
      <c r="X125" s="249"/>
      <c r="Y125" s="249"/>
      <c r="Z125" s="249"/>
      <c r="AA125" s="249"/>
      <c r="AB125" s="249"/>
      <c r="AC125" s="249"/>
      <c r="AD125" s="249"/>
      <c r="AE125" s="249"/>
      <c r="AF125" s="249"/>
    </row>
    <row r="126" spans="1:43" s="250" customFormat="1">
      <c r="A126" s="531" t="s">
        <v>84</v>
      </c>
      <c r="B126" s="532"/>
      <c r="C126" s="181">
        <v>204</v>
      </c>
      <c r="D126" s="181">
        <v>21826.533700965127</v>
      </c>
      <c r="E126" s="390">
        <v>497917.75473625102</v>
      </c>
      <c r="F126" s="184">
        <v>92095.083949610664</v>
      </c>
      <c r="G126" s="184">
        <v>395948.44438370096</v>
      </c>
      <c r="H126" s="184">
        <v>22562.651136621684</v>
      </c>
      <c r="I126" s="184">
        <v>81.703888982658128</v>
      </c>
      <c r="J126" s="184">
        <v>340371.27278276742</v>
      </c>
      <c r="K126" s="184">
        <v>4185.8267932995832</v>
      </c>
      <c r="L126" s="184">
        <v>41932.729526457057</v>
      </c>
      <c r="M126" s="184">
        <v>210549.12582228374</v>
      </c>
      <c r="N126" s="184">
        <v>1736.4379101942031</v>
      </c>
      <c r="O126" s="184">
        <v>19931.400880694542</v>
      </c>
      <c r="P126" s="184">
        <v>38500.646567258882</v>
      </c>
      <c r="Q126" s="184">
        <v>1006967.3529058355</v>
      </c>
      <c r="R126" s="184">
        <v>2383.7810926392876</v>
      </c>
      <c r="S126" s="184">
        <v>532.2153607818226</v>
      </c>
      <c r="T126" s="184">
        <v>8244.941199837589</v>
      </c>
      <c r="U126" s="40">
        <f t="shared" si="22"/>
        <v>2705767.902638182</v>
      </c>
      <c r="V126" s="249"/>
      <c r="W126" s="249">
        <v>15165399.184298987</v>
      </c>
      <c r="X126" s="249"/>
      <c r="Y126" s="249"/>
      <c r="Z126" s="249"/>
      <c r="AA126" s="249"/>
      <c r="AB126" s="249"/>
      <c r="AC126" s="249"/>
      <c r="AD126" s="249"/>
      <c r="AE126" s="249"/>
      <c r="AF126" s="249"/>
    </row>
    <row r="127" spans="1:43">
      <c r="A127" s="533" t="s">
        <v>85</v>
      </c>
      <c r="B127" s="534"/>
      <c r="C127" s="155">
        <v>209</v>
      </c>
      <c r="D127" s="164">
        <f>SUM(D123:D126)</f>
        <v>951877.22228861216</v>
      </c>
      <c r="E127" s="164">
        <f>SUM(E123:E126)</f>
        <v>2482342.4703859095</v>
      </c>
      <c r="F127" s="164">
        <f t="shared" ref="F127:S127" si="35">SUM(F123:F126)</f>
        <v>5936974.3349967003</v>
      </c>
      <c r="G127" s="164">
        <f t="shared" si="35"/>
        <v>33488733.736489728</v>
      </c>
      <c r="H127" s="164">
        <f t="shared" si="35"/>
        <v>361360.73862596886</v>
      </c>
      <c r="I127" s="164">
        <f t="shared" si="35"/>
        <v>42366.800530319342</v>
      </c>
      <c r="J127" s="164">
        <f t="shared" si="35"/>
        <v>5275841.9621740412</v>
      </c>
      <c r="K127" s="164">
        <f t="shared" si="35"/>
        <v>11745662.464572215</v>
      </c>
      <c r="L127" s="164">
        <f t="shared" si="35"/>
        <v>2434405.8415122936</v>
      </c>
      <c r="M127" s="164">
        <f t="shared" si="35"/>
        <v>2910352.167232635</v>
      </c>
      <c r="N127" s="164">
        <f t="shared" si="35"/>
        <v>332782.31853383232</v>
      </c>
      <c r="O127" s="164">
        <f t="shared" si="35"/>
        <v>2615661.3844548888</v>
      </c>
      <c r="P127" s="164">
        <f t="shared" si="35"/>
        <v>1102115.7598056169</v>
      </c>
      <c r="Q127" s="164">
        <f t="shared" si="35"/>
        <v>1006967.3529058355</v>
      </c>
      <c r="R127" s="164">
        <f t="shared" si="35"/>
        <v>183420.32687814106</v>
      </c>
      <c r="S127" s="164">
        <f t="shared" si="35"/>
        <v>225937.94336625494</v>
      </c>
      <c r="T127" s="164">
        <f>SUM(T123:T126)</f>
        <v>517711.48764433683</v>
      </c>
      <c r="U127" s="251">
        <f>SUM(U123:U126)</f>
        <v>71614514.312397331</v>
      </c>
      <c r="V127" s="47"/>
      <c r="W127" s="47">
        <v>50597889.668185405</v>
      </c>
      <c r="X127" s="47"/>
      <c r="Y127" s="47"/>
      <c r="Z127" s="47"/>
      <c r="AA127" s="47"/>
      <c r="AB127" s="47"/>
      <c r="AC127" s="47"/>
      <c r="AD127" s="47"/>
      <c r="AE127" s="47"/>
      <c r="AF127" s="47"/>
    </row>
    <row r="128" spans="1:43">
      <c r="A128" s="533" t="s">
        <v>86</v>
      </c>
      <c r="B128" s="534"/>
      <c r="C128" s="155">
        <v>210</v>
      </c>
      <c r="D128" s="164">
        <v>2353415.7580288146</v>
      </c>
      <c r="E128" s="164">
        <v>2595573.7665214073</v>
      </c>
      <c r="F128" s="171">
        <v>8202769.22561232</v>
      </c>
      <c r="G128" s="171">
        <v>63781636.237627976</v>
      </c>
      <c r="H128" s="171">
        <v>676359.81382208853</v>
      </c>
      <c r="I128" s="171">
        <v>56409.649561796672</v>
      </c>
      <c r="J128" s="171">
        <v>11775825.825147409</v>
      </c>
      <c r="K128" s="171">
        <v>12823982.433734361</v>
      </c>
      <c r="L128" s="171">
        <v>5221031.8401655601</v>
      </c>
      <c r="M128" s="171">
        <v>5716611.9983361652</v>
      </c>
      <c r="N128" s="171">
        <v>409182.05772257963</v>
      </c>
      <c r="O128" s="171">
        <v>6531006.5170660093</v>
      </c>
      <c r="P128" s="171">
        <v>1395505.0560560622</v>
      </c>
      <c r="Q128" s="171">
        <v>3646802.7639983147</v>
      </c>
      <c r="R128" s="171">
        <v>241584.62225483032</v>
      </c>
      <c r="S128" s="171">
        <v>771679.86582078482</v>
      </c>
      <c r="T128" s="171">
        <v>734500.48799271579</v>
      </c>
      <c r="U128" s="254">
        <f>U121+U122+U127</f>
        <v>126933877.91946919</v>
      </c>
      <c r="V128" s="47"/>
      <c r="W128" s="47">
        <v>3145457.5572747579</v>
      </c>
      <c r="X128" s="47"/>
      <c r="Y128" s="47"/>
      <c r="Z128" s="47"/>
      <c r="AA128" s="47"/>
      <c r="AB128" s="47"/>
      <c r="AC128" s="47"/>
      <c r="AD128" s="47"/>
      <c r="AE128" s="47"/>
      <c r="AF128" s="47"/>
    </row>
    <row r="129" spans="1:32" s="187" customFormat="1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>
        <v>2705767.902638182</v>
      </c>
      <c r="X129" s="36"/>
      <c r="Y129" s="36"/>
      <c r="Z129" s="36"/>
      <c r="AA129" s="36"/>
      <c r="AB129" s="36"/>
      <c r="AC129" s="36"/>
      <c r="AD129" s="36"/>
      <c r="AE129" s="36"/>
      <c r="AF129" s="36"/>
    </row>
    <row r="130" spans="1:32" s="36" customFormat="1">
      <c r="B130" s="262" t="s">
        <v>224</v>
      </c>
      <c r="C130" s="261"/>
      <c r="D130" s="259">
        <v>1</v>
      </c>
      <c r="E130" s="259">
        <v>2</v>
      </c>
      <c r="F130" s="260">
        <v>3</v>
      </c>
      <c r="G130" s="260">
        <v>4</v>
      </c>
      <c r="H130" s="260">
        <v>5</v>
      </c>
      <c r="I130" s="260">
        <v>6</v>
      </c>
      <c r="J130" s="260">
        <v>7</v>
      </c>
      <c r="K130" s="260">
        <v>8</v>
      </c>
      <c r="L130" s="260">
        <v>10</v>
      </c>
      <c r="M130" s="260">
        <v>9</v>
      </c>
      <c r="N130" s="260">
        <v>11</v>
      </c>
      <c r="O130" s="260">
        <v>12</v>
      </c>
      <c r="P130" s="260" t="s">
        <v>286</v>
      </c>
      <c r="Q130" s="260">
        <v>15</v>
      </c>
      <c r="R130" s="260">
        <v>17</v>
      </c>
      <c r="S130" s="260">
        <v>16</v>
      </c>
      <c r="T130" s="260">
        <v>18</v>
      </c>
      <c r="W130" s="36">
        <v>71614514.312397331</v>
      </c>
    </row>
    <row r="131" spans="1:32" s="187" customFormat="1">
      <c r="A131" s="36"/>
      <c r="B131" s="248" t="s">
        <v>225</v>
      </c>
      <c r="C131" s="248">
        <v>201</v>
      </c>
      <c r="D131" s="257">
        <f>D123/D$127</f>
        <v>0.49630707798767898</v>
      </c>
      <c r="E131" s="257">
        <f>E123/E$127</f>
        <v>0.28252604450700808</v>
      </c>
      <c r="F131" s="257">
        <f t="shared" ref="F131:T131" si="36">F123/F$127</f>
        <v>0.13032703856213712</v>
      </c>
      <c r="G131" s="257">
        <f t="shared" si="36"/>
        <v>0.12381631038398244</v>
      </c>
      <c r="H131" s="257">
        <f t="shared" si="36"/>
        <v>0.25756410312065775</v>
      </c>
      <c r="I131" s="257">
        <f t="shared" si="36"/>
        <v>8.2394648799566386E-2</v>
      </c>
      <c r="J131" s="257">
        <f t="shared" si="36"/>
        <v>0.53598293585518597</v>
      </c>
      <c r="K131" s="257">
        <f t="shared" si="36"/>
        <v>0.16790374672103159</v>
      </c>
      <c r="L131" s="257">
        <f t="shared" si="36"/>
        <v>0.42306175668570301</v>
      </c>
      <c r="M131" s="257">
        <f t="shared" si="36"/>
        <v>0.27352774327232926</v>
      </c>
      <c r="N131" s="257">
        <f t="shared" si="36"/>
        <v>0.39418548470437204</v>
      </c>
      <c r="O131" s="257">
        <f t="shared" si="36"/>
        <v>0.44118255673696549</v>
      </c>
      <c r="P131" s="257">
        <f t="shared" si="36"/>
        <v>0.34870364298880491</v>
      </c>
      <c r="Q131" s="257">
        <f t="shared" si="36"/>
        <v>0</v>
      </c>
      <c r="R131" s="257">
        <f t="shared" si="36"/>
        <v>0.96426024249148223</v>
      </c>
      <c r="S131" s="257">
        <f t="shared" si="36"/>
        <v>0.60690878354972377</v>
      </c>
      <c r="T131" s="257">
        <f t="shared" si="36"/>
        <v>0.7060972469583503</v>
      </c>
      <c r="U131" s="36"/>
      <c r="V131" s="36"/>
      <c r="W131" s="36">
        <v>126933877.91946919</v>
      </c>
      <c r="X131" s="36"/>
      <c r="Y131" s="36"/>
      <c r="Z131" s="36"/>
      <c r="AA131" s="36"/>
      <c r="AB131" s="36"/>
      <c r="AC131" s="36"/>
      <c r="AD131" s="36"/>
      <c r="AE131" s="36"/>
      <c r="AF131" s="36"/>
    </row>
    <row r="132" spans="1:32" s="187" customFormat="1">
      <c r="A132" s="36"/>
      <c r="B132" s="248" t="s">
        <v>82</v>
      </c>
      <c r="C132" s="248">
        <v>202</v>
      </c>
      <c r="D132" s="257">
        <f t="shared" ref="D132:E132" si="37">D124/D$127</f>
        <v>0.45260456245999647</v>
      </c>
      <c r="E132" s="257">
        <f t="shared" si="37"/>
        <v>0.33705635095629094</v>
      </c>
      <c r="F132" s="257">
        <f t="shared" ref="F132:T132" si="38">F124/F$127</f>
        <v>0.80671003854898471</v>
      </c>
      <c r="G132" s="257">
        <f t="shared" si="38"/>
        <v>0.84302179014903611</v>
      </c>
      <c r="H132" s="257">
        <f t="shared" si="38"/>
        <v>0.41700301382975619</v>
      </c>
      <c r="I132" s="257">
        <f t="shared" si="38"/>
        <v>0.50604155707232901</v>
      </c>
      <c r="J132" s="257">
        <f t="shared" si="38"/>
        <v>0.38551327547992731</v>
      </c>
      <c r="K132" s="257">
        <f t="shared" si="38"/>
        <v>0.81901998294458855</v>
      </c>
      <c r="L132" s="257">
        <f t="shared" si="38"/>
        <v>0.35780968222302795</v>
      </c>
      <c r="M132" s="257">
        <f t="shared" si="38"/>
        <v>0.45292595276539571</v>
      </c>
      <c r="N132" s="257">
        <f t="shared" si="38"/>
        <v>0.57400612615688351</v>
      </c>
      <c r="O132" s="257">
        <f t="shared" si="38"/>
        <v>0.52219445893280636</v>
      </c>
      <c r="P132" s="257">
        <f t="shared" si="38"/>
        <v>0.50572314112809036</v>
      </c>
      <c r="Q132" s="257">
        <f t="shared" si="38"/>
        <v>0</v>
      </c>
      <c r="R132" s="257">
        <f t="shared" si="38"/>
        <v>-9.434186544100287E-2</v>
      </c>
      <c r="S132" s="257">
        <f t="shared" si="38"/>
        <v>0.37355374191134688</v>
      </c>
      <c r="T132" s="257">
        <f t="shared" si="38"/>
        <v>0.21762681587022289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</row>
    <row r="133" spans="1:32" s="187" customFormat="1">
      <c r="A133" s="36"/>
      <c r="B133" s="248" t="s">
        <v>83</v>
      </c>
      <c r="C133" s="248">
        <v>203</v>
      </c>
      <c r="D133" s="257">
        <f t="shared" ref="D133:E133" si="39">D125/D$127</f>
        <v>2.8158371114858465E-2</v>
      </c>
      <c r="E133" s="257">
        <f t="shared" si="39"/>
        <v>0.17983377669007677</v>
      </c>
      <c r="F133" s="257">
        <f t="shared" ref="F133:T133" si="40">F125/F$127</f>
        <v>4.7450798572164013E-2</v>
      </c>
      <c r="G133" s="257">
        <f t="shared" si="40"/>
        <v>2.133856665603466E-2</v>
      </c>
      <c r="H133" s="257">
        <f t="shared" si="40"/>
        <v>0.26299485720756066</v>
      </c>
      <c r="I133" s="257">
        <f t="shared" si="40"/>
        <v>0.4096353055955757</v>
      </c>
      <c r="J133" s="257">
        <f t="shared" si="40"/>
        <v>1.3988726382295263E-2</v>
      </c>
      <c r="K133" s="257">
        <f t="shared" si="40"/>
        <v>1.2719898200758122E-2</v>
      </c>
      <c r="L133" s="257">
        <f t="shared" si="40"/>
        <v>0.20190352457048594</v>
      </c>
      <c r="M133" s="257">
        <f t="shared" si="40"/>
        <v>0.20120140763225861</v>
      </c>
      <c r="N133" s="257">
        <f t="shared" si="40"/>
        <v>2.6590449922969411E-2</v>
      </c>
      <c r="O133" s="257">
        <f t="shared" si="40"/>
        <v>2.9002960959027144E-2</v>
      </c>
      <c r="P133" s="257">
        <f t="shared" si="40"/>
        <v>0.11063981961804312</v>
      </c>
      <c r="Q133" s="257">
        <f t="shared" si="40"/>
        <v>0</v>
      </c>
      <c r="R133" s="257">
        <f t="shared" si="40"/>
        <v>0.11708534749187746</v>
      </c>
      <c r="S133" s="257">
        <f t="shared" si="40"/>
        <v>1.7181892502320946E-2</v>
      </c>
      <c r="T133" s="257">
        <f t="shared" si="40"/>
        <v>6.0350192047722254E-2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</row>
    <row r="134" spans="1:32" s="187" customFormat="1">
      <c r="A134" s="36"/>
      <c r="B134" s="248" t="s">
        <v>226</v>
      </c>
      <c r="C134" s="248">
        <v>204</v>
      </c>
      <c r="D134" s="257">
        <f t="shared" ref="D134:E134" si="41">D126/D$127</f>
        <v>2.2929988437465996E-2</v>
      </c>
      <c r="E134" s="257">
        <f t="shared" si="41"/>
        <v>0.20058382784662415</v>
      </c>
      <c r="F134" s="257">
        <f t="shared" ref="F134:T134" si="42">F126/F$127</f>
        <v>1.5512124316714239E-2</v>
      </c>
      <c r="G134" s="257">
        <f t="shared" si="42"/>
        <v>1.1823332810946828E-2</v>
      </c>
      <c r="H134" s="257">
        <f t="shared" si="42"/>
        <v>6.2438025842025548E-2</v>
      </c>
      <c r="I134" s="257">
        <f t="shared" si="42"/>
        <v>1.9284885325288519E-3</v>
      </c>
      <c r="J134" s="257">
        <f t="shared" si="42"/>
        <v>6.4515062282591393E-2</v>
      </c>
      <c r="K134" s="257">
        <f t="shared" si="42"/>
        <v>3.5637213362167171E-4</v>
      </c>
      <c r="L134" s="257">
        <f t="shared" si="42"/>
        <v>1.7225036520783134E-2</v>
      </c>
      <c r="M134" s="257">
        <f t="shared" si="42"/>
        <v>7.2344896330016464E-2</v>
      </c>
      <c r="N134" s="257">
        <f t="shared" si="42"/>
        <v>5.2179392157749756E-3</v>
      </c>
      <c r="O134" s="257">
        <f t="shared" si="42"/>
        <v>7.6200233712011246E-3</v>
      </c>
      <c r="P134" s="257">
        <f t="shared" si="42"/>
        <v>3.4933396265061437E-2</v>
      </c>
      <c r="Q134" s="257">
        <f t="shared" si="42"/>
        <v>1</v>
      </c>
      <c r="R134" s="257">
        <f t="shared" si="42"/>
        <v>1.2996275457643253E-2</v>
      </c>
      <c r="S134" s="257">
        <f t="shared" si="42"/>
        <v>2.3555820366085172E-3</v>
      </c>
      <c r="T134" s="257">
        <f t="shared" si="42"/>
        <v>1.5925745123704479E-2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</row>
    <row r="135" spans="1:32" s="187" customFormat="1">
      <c r="A135" s="36"/>
      <c r="B135" s="248" t="s">
        <v>227</v>
      </c>
      <c r="C135" s="248">
        <v>209</v>
      </c>
      <c r="D135" s="490">
        <f t="shared" ref="D135:E135" si="43">D127/D$127</f>
        <v>1</v>
      </c>
      <c r="E135" s="490">
        <f t="shared" si="43"/>
        <v>1</v>
      </c>
      <c r="F135" s="258">
        <f t="shared" ref="F135:T135" si="44">SUM(F131:F134)</f>
        <v>1.0000000000000002</v>
      </c>
      <c r="G135" s="258">
        <f t="shared" si="44"/>
        <v>1</v>
      </c>
      <c r="H135" s="258">
        <f t="shared" si="44"/>
        <v>1.0000000000000002</v>
      </c>
      <c r="I135" s="258">
        <f t="shared" si="44"/>
        <v>0.99999999999999989</v>
      </c>
      <c r="J135" s="258">
        <f t="shared" si="44"/>
        <v>1</v>
      </c>
      <c r="K135" s="258">
        <f t="shared" si="44"/>
        <v>1</v>
      </c>
      <c r="L135" s="258">
        <f t="shared" si="44"/>
        <v>1</v>
      </c>
      <c r="M135" s="258">
        <f t="shared" si="44"/>
        <v>1</v>
      </c>
      <c r="N135" s="258">
        <f t="shared" si="44"/>
        <v>1</v>
      </c>
      <c r="O135" s="258">
        <f t="shared" si="44"/>
        <v>1</v>
      </c>
      <c r="P135" s="258">
        <f t="shared" si="44"/>
        <v>0.99999999999999989</v>
      </c>
      <c r="Q135" s="258">
        <f t="shared" si="44"/>
        <v>1</v>
      </c>
      <c r="R135" s="258">
        <f t="shared" si="44"/>
        <v>1</v>
      </c>
      <c r="S135" s="258">
        <f t="shared" si="44"/>
        <v>1</v>
      </c>
      <c r="T135" s="258">
        <f t="shared" si="44"/>
        <v>1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</row>
    <row r="136" spans="1:32" s="187" customForma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</row>
    <row r="137" spans="1:32" s="187" customFormat="1">
      <c r="A137" s="36"/>
      <c r="B137" s="36"/>
      <c r="C137" s="36"/>
      <c r="D137" s="36"/>
      <c r="E137" s="36">
        <v>985111.0954064948</v>
      </c>
      <c r="F137" s="36">
        <v>1473530.5917050696</v>
      </c>
      <c r="G137" s="36">
        <v>19700599.878587499</v>
      </c>
      <c r="H137" s="36">
        <v>204855.60082368049</v>
      </c>
      <c r="I137" s="36">
        <v>9132.5864173678856</v>
      </c>
      <c r="J137" s="36">
        <v>4227180.9806571752</v>
      </c>
      <c r="K137" s="36">
        <v>701271.53556038428</v>
      </c>
      <c r="L137" s="36">
        <v>1812246.4101508439</v>
      </c>
      <c r="M137" s="36">
        <v>1825015.0207906247</v>
      </c>
      <c r="N137" s="36">
        <v>49685.588646693635</v>
      </c>
      <c r="O137" s="36">
        <v>2546294.3949081297</v>
      </c>
      <c r="P137" s="36">
        <v>190801.95877147181</v>
      </c>
      <c r="Q137" s="36">
        <v>1716783.0377860076</v>
      </c>
      <c r="R137" s="36">
        <v>37826.402088511531</v>
      </c>
      <c r="S137" s="36">
        <v>354916.24649846065</v>
      </c>
      <c r="T137" s="36">
        <v>140985.94064341974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</row>
    <row r="138" spans="1:32" s="187" customForma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</row>
    <row r="139" spans="1:32" s="187" customForma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</row>
    <row r="140" spans="1:32" s="187" customForma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</row>
    <row r="141" spans="1:32" s="187" customForma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</row>
    <row r="142" spans="1:32" s="187" customForma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</row>
    <row r="143" spans="1:32" s="187" customForma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</row>
    <row r="144" spans="1:32" s="187" customForma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</row>
    <row r="145" spans="1:32" s="187" customForma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</row>
    <row r="146" spans="1:32" s="187" customForma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</row>
    <row r="147" spans="1:32" s="187" customForma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</row>
    <row r="148" spans="1:32" s="187" customForma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</row>
    <row r="149" spans="1:32" s="187" customForma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</row>
    <row r="150" spans="1:32" s="187" customForma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</row>
    <row r="151" spans="1:32" s="187" customForma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</row>
    <row r="152" spans="1:32" s="187" customForma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</row>
    <row r="153" spans="1:32" s="187" customForma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</row>
    <row r="154" spans="1:32" s="187" customForma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</row>
    <row r="155" spans="1:32" s="187" customForma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</row>
    <row r="156" spans="1:32" s="187" customForma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</row>
    <row r="157" spans="1:32" s="187" customForma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</row>
    <row r="158" spans="1:32" s="187" customForma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</row>
    <row r="159" spans="1:32" s="187" customForma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</row>
    <row r="160" spans="1:32" s="187" customForma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</row>
    <row r="161" spans="1:32" s="187" customForma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</row>
    <row r="162" spans="1:32" s="187" customForma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</row>
    <row r="163" spans="1:32" s="187" customForma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</row>
    <row r="164" spans="1:32" s="187" customForma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</row>
    <row r="165" spans="1:32" s="187" customForma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</row>
    <row r="166" spans="1:32" s="187" customForma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</row>
    <row r="167" spans="1:32" s="187" customForma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</row>
    <row r="168" spans="1:32" s="187" customForma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</row>
    <row r="169" spans="1:32" s="187" customForma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</row>
    <row r="170" spans="1:32" s="187" customForma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</row>
    <row r="171" spans="1:32" s="187" customForma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</row>
    <row r="172" spans="1:32" s="187" customForma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</row>
    <row r="173" spans="1:32" s="187" customForma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</row>
    <row r="174" spans="1:32" s="187" customForma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</row>
    <row r="175" spans="1:32" s="187" customForma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</row>
    <row r="176" spans="1:32" s="187" customForma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</row>
    <row r="177" spans="1:32" s="187" customForma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</row>
    <row r="178" spans="1:32" s="187" customForma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</row>
    <row r="179" spans="1:32" s="187" customForma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</row>
    <row r="180" spans="1:32" s="187" customForma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</row>
    <row r="181" spans="1:32" s="187" customForma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</row>
    <row r="182" spans="1:32" s="187" customForma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</row>
    <row r="183" spans="1:32" s="187" customForma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</row>
    <row r="184" spans="1:32" s="187" customForma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</row>
    <row r="185" spans="1:32" s="187" customForma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</row>
    <row r="186" spans="1:32" s="187" customForma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</row>
    <row r="187" spans="1:32" s="187" customForma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</row>
    <row r="188" spans="1:32" s="187" customForma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</row>
    <row r="189" spans="1:32" s="187" customForma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</row>
    <row r="190" spans="1:32" s="187" customForma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</row>
    <row r="191" spans="1:32" s="187" customForma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</row>
    <row r="192" spans="1:32" s="187" customForma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</row>
    <row r="193" spans="1:32" s="187" customForma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</row>
    <row r="194" spans="1:32" s="187" customForma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</row>
    <row r="195" spans="1:32" s="187" customForma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</row>
    <row r="196" spans="1:32" s="187" customForma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</row>
    <row r="197" spans="1:32" s="187" customForma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</row>
    <row r="198" spans="1:32" s="187" customForma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</row>
    <row r="199" spans="1:32" s="187" customForma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</row>
    <row r="200" spans="1:32" s="187" customForma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</row>
    <row r="201" spans="1:32" s="187" customForma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</row>
    <row r="202" spans="1:32" s="187" customForma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</row>
    <row r="203" spans="1:32" s="187" customForma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</row>
    <row r="204" spans="1:32" s="187" customForma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</row>
    <row r="205" spans="1:32" s="187" customForma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</row>
    <row r="206" spans="1:32" s="187" customForma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</row>
    <row r="207" spans="1:32" s="187" customForma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</row>
    <row r="208" spans="1:32" s="187" customForma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</row>
    <row r="209" spans="1:32" s="187" customForma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</row>
    <row r="210" spans="1:32" s="187" customForma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</row>
    <row r="211" spans="1:32" s="187" customForma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</row>
    <row r="212" spans="1:32" s="187" customForma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</row>
    <row r="213" spans="1:32" s="187" customForma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</row>
    <row r="214" spans="1:32" s="187" customForma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</row>
    <row r="215" spans="1:32" s="187" customForma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</row>
    <row r="216" spans="1:32" s="187" customForma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</row>
    <row r="217" spans="1:32" s="187" customForma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</row>
    <row r="218" spans="1:32" s="187" customForma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</row>
    <row r="219" spans="1:32" s="187" customForma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</row>
    <row r="220" spans="1:32" s="187" customForma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</row>
    <row r="221" spans="1:32" s="187" customForma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</row>
    <row r="222" spans="1:32" s="187" customForma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</row>
    <row r="223" spans="1:32" s="187" customForma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</row>
    <row r="224" spans="1:32" s="187" customForma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</row>
    <row r="225" spans="1:32" s="187" customForma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</row>
    <row r="226" spans="1:32" s="187" customForma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</row>
    <row r="227" spans="1:32" s="187" customForma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</row>
    <row r="228" spans="1:32" s="187" customForma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</row>
    <row r="229" spans="1:32" s="187" customForma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</row>
    <row r="230" spans="1:32" s="187" customForma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</row>
    <row r="231" spans="1:32" s="187" customForma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</row>
    <row r="232" spans="1:32" s="187" customForma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</row>
    <row r="233" spans="1:32" s="187" customForma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</row>
    <row r="234" spans="1:32" s="187" customForma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</row>
    <row r="235" spans="1:32" s="187" customForma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</row>
    <row r="236" spans="1:32" s="187" customForma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</row>
    <row r="237" spans="1:32" s="187" customForma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</row>
    <row r="238" spans="1:32" s="187" customForma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</row>
    <row r="239" spans="1:32" s="187" customForma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</row>
    <row r="240" spans="1:32" s="187" customForma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</row>
    <row r="241" spans="1:32" s="187" customForma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</row>
    <row r="242" spans="1:32" s="187" customForma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</row>
    <row r="243" spans="1:32" s="187" customForma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</row>
    <row r="244" spans="1:32" s="187" customForma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</row>
    <row r="245" spans="1:32" s="187" customForma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</row>
    <row r="246" spans="1:32" s="187" customForma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</row>
    <row r="247" spans="1:32" s="187" customForma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</row>
    <row r="248" spans="1:32" s="187" customForma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</row>
    <row r="249" spans="1:32" s="187" customForma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</row>
    <row r="250" spans="1:32" s="187" customForma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</row>
    <row r="251" spans="1:32" s="187" customForma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</row>
    <row r="252" spans="1:32" s="187" customForma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</row>
    <row r="253" spans="1:32" s="187" customForma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</row>
    <row r="254" spans="1:32" s="187" customForma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</row>
    <row r="255" spans="1:32" s="187" customForma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</row>
    <row r="256" spans="1:32" s="187" customForma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</row>
    <row r="257" spans="1:32" s="187" customForma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</row>
    <row r="258" spans="1:32" s="187" customForma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</row>
    <row r="259" spans="1:32" s="187" customForma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</row>
    <row r="260" spans="1:32" s="187" customForma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</row>
    <row r="261" spans="1:32" s="187" customForma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</row>
    <row r="262" spans="1:32" s="187" customForma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</row>
    <row r="263" spans="1:32" s="187" customForma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</row>
    <row r="264" spans="1:32" s="187" customForma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</row>
    <row r="265" spans="1:32" s="187" customForma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</row>
    <row r="266" spans="1:32" s="187" customForma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</row>
    <row r="267" spans="1:32" s="187" customForma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</row>
    <row r="268" spans="1:32" s="187" customForma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</row>
    <row r="269" spans="1:32" s="187" customForma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</row>
    <row r="270" spans="1:32" s="187" customForma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</row>
    <row r="271" spans="1:32" s="187" customForma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</row>
    <row r="272" spans="1:32" s="187" customForma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</row>
    <row r="273" spans="1:32" s="187" customForma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</row>
    <row r="274" spans="1:32" s="187" customForma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</row>
    <row r="275" spans="1:32" s="187" customForma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</row>
    <row r="276" spans="1:32" s="187" customForma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</row>
    <row r="277" spans="1:32" s="187" customForma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</row>
    <row r="278" spans="1:32" s="187" customForma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</row>
    <row r="279" spans="1:32" s="187" customForma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</row>
    <row r="280" spans="1:32" s="187" customForma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</row>
    <row r="281" spans="1:32" s="187" customForma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</row>
    <row r="282" spans="1:32" s="187" customForma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</row>
    <row r="283" spans="1:32" s="187" customForma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</row>
    <row r="284" spans="1:32" s="187" customForma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</row>
    <row r="285" spans="1:32" s="187" customForma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</row>
    <row r="286" spans="1:32" s="187" customForma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</row>
    <row r="287" spans="1:32" s="187" customForma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</row>
    <row r="288" spans="1:32" s="187" customForma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</row>
    <row r="289" spans="1:32" s="187" customForma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</row>
    <row r="290" spans="1:32" s="187" customForma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</row>
    <row r="291" spans="1:32" s="187" customForma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</row>
    <row r="292" spans="1:32" s="187" customForma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</row>
    <row r="293" spans="1:32" s="187" customForma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</row>
    <row r="294" spans="1:32" s="187" customForma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</row>
    <row r="295" spans="1:32" s="187" customForma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</row>
    <row r="296" spans="1:32" s="187" customForma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</row>
    <row r="297" spans="1:32" s="187" customForma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</row>
    <row r="298" spans="1:32" s="187" customForma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</row>
    <row r="299" spans="1:32" s="187" customForma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</row>
    <row r="300" spans="1:32" s="187" customForma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</row>
    <row r="301" spans="1:32" s="187" customForma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</row>
    <row r="302" spans="1:32" s="187" customForma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</row>
    <row r="303" spans="1:32" s="187" customForma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</row>
    <row r="304" spans="1:32" s="187" customForma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</row>
    <row r="305" spans="1:32" s="187" customForma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</row>
    <row r="306" spans="1:32" s="187" customForma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</row>
    <row r="307" spans="1:32" s="187" customForma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</row>
    <row r="308" spans="1:32" s="187" customForma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</row>
    <row r="309" spans="1:32" s="187" customForma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</row>
    <row r="310" spans="1:32" s="187" customForma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</row>
    <row r="311" spans="1:32" s="187" customForma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</row>
    <row r="312" spans="1:32" s="187" customForma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</row>
    <row r="313" spans="1:32" s="187" customForma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</row>
    <row r="314" spans="1:32" s="187" customForma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</row>
    <row r="315" spans="1:32" s="187" customForma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</row>
    <row r="316" spans="1:32" s="187" customForma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</row>
    <row r="317" spans="1:32" s="187" customForma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</row>
    <row r="318" spans="1:32" s="187" customForma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</row>
    <row r="319" spans="1:32" s="187" customForma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</row>
    <row r="320" spans="1:32" s="187" customForma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</row>
    <row r="321" spans="1:32" s="187" customForma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</row>
    <row r="322" spans="1:32" s="187" customForma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</row>
    <row r="323" spans="1:32" s="187" customForma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</row>
    <row r="324" spans="1:32" s="187" customForma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</row>
    <row r="325" spans="1:32" s="187" customForma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</row>
    <row r="326" spans="1:32" s="187" customForma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</row>
    <row r="327" spans="1:32" s="187" customForma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</row>
    <row r="328" spans="1:32" s="187" customForma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</row>
    <row r="329" spans="1:32" s="187" customForma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</row>
    <row r="330" spans="1:32" s="187" customForma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</row>
    <row r="331" spans="1:32" s="187" customForma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</row>
    <row r="332" spans="1:32" s="187" customForma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</row>
    <row r="333" spans="1:32" s="187" customForma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</row>
    <row r="334" spans="1:32" s="187" customForma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</row>
    <row r="335" spans="1:32" s="187" customForma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</row>
    <row r="336" spans="1:32" s="187" customForma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</row>
    <row r="337" spans="1:32" s="187" customForma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</row>
    <row r="338" spans="1:32" s="187" customForma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</row>
    <row r="339" spans="1:32" s="187" customForma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</row>
    <row r="340" spans="1:32" s="187" customForma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</row>
    <row r="341" spans="1:32" s="187" customForma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</row>
    <row r="342" spans="1:32" s="187" customForma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</row>
    <row r="343" spans="1:32" s="187" customForma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</row>
    <row r="344" spans="1:32" s="187" customForma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</row>
    <row r="345" spans="1:32" s="187" customForma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</row>
    <row r="346" spans="1:32" s="187" customForma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</row>
    <row r="347" spans="1:32" s="187" customForma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</row>
    <row r="348" spans="1:32" s="187" customForma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</row>
    <row r="349" spans="1:32" s="187" customForma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</row>
    <row r="350" spans="1:32" s="187" customForma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</row>
    <row r="351" spans="1:32" s="187" customForma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</row>
    <row r="352" spans="1:32" s="187" customForma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</row>
    <row r="353" spans="1:32" s="187" customForma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</row>
    <row r="354" spans="1:32" s="187" customForma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</row>
    <row r="355" spans="1:32" s="187" customForma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</row>
    <row r="356" spans="1:32" s="187" customForma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</row>
    <row r="357" spans="1:32" s="187" customForma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</row>
    <row r="358" spans="1:32" s="187" customForma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</row>
    <row r="359" spans="1:32" s="187" customForma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</row>
    <row r="360" spans="1:32" s="187" customForma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</row>
    <row r="361" spans="1:32" s="187" customForma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</row>
    <row r="362" spans="1:32" s="187" customForma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</row>
    <row r="363" spans="1:32" s="187" customForma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</row>
    <row r="364" spans="1:32" s="187" customForma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</row>
    <row r="365" spans="1:32" s="187" customForma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</row>
    <row r="366" spans="1:32" s="187" customForma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</row>
    <row r="367" spans="1:32" s="187" customForma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</row>
    <row r="368" spans="1:32" s="187" customForma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</row>
    <row r="369" spans="1:32" s="187" customForma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</row>
    <row r="370" spans="1:32" s="187" customForma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</row>
    <row r="371" spans="1:32" s="187" customForma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</row>
    <row r="372" spans="1:32" s="187" customForma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</row>
    <row r="373" spans="1:32" s="187" customForma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</row>
    <row r="374" spans="1:32" s="187" customForma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</row>
    <row r="375" spans="1:32" s="187" customForma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</row>
    <row r="376" spans="1:32" s="187" customForma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</row>
    <row r="377" spans="1:32" s="187" customForma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</row>
    <row r="378" spans="1:32" s="187" customForma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</row>
    <row r="379" spans="1:32" s="187" customForma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</row>
    <row r="380" spans="1:32" s="187" customForma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</row>
    <row r="381" spans="1:32" s="187" customForma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</row>
    <row r="382" spans="1:32" s="187" customForma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</row>
    <row r="383" spans="1:32" s="187" customForma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</row>
    <row r="384" spans="1:32" s="187" customForma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</row>
    <row r="385" spans="1:32" s="187" customForma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</row>
    <row r="386" spans="1:32" s="187" customForma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</row>
    <row r="387" spans="1:32" s="187" customForma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</row>
    <row r="388" spans="1:32" s="187" customForma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</row>
    <row r="389" spans="1:32" s="187" customForma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</row>
    <row r="390" spans="1:32" s="187" customForma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</row>
    <row r="391" spans="1:32" s="187" customForma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</row>
    <row r="392" spans="1:32" s="187" customForma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</row>
    <row r="393" spans="1:32" s="187" customForma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</row>
    <row r="394" spans="1:32" s="187" customForma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</row>
    <row r="395" spans="1:32" s="187" customForma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</row>
    <row r="396" spans="1:32" s="187" customForma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</row>
    <row r="397" spans="1:32" s="187" customForma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</row>
    <row r="398" spans="1:32" s="187" customForma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</row>
    <row r="399" spans="1:32" s="187" customForma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</row>
    <row r="400" spans="1:32" s="187" customForma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</row>
    <row r="401" spans="1:32" s="187" customForma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</row>
    <row r="402" spans="1:32" s="187" customForma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</row>
    <row r="403" spans="1:32" s="187" customForma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</row>
    <row r="404" spans="1:32" s="187" customForma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</row>
    <row r="405" spans="1:32" s="187" customForma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</row>
    <row r="406" spans="1:32" s="187" customForma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</row>
    <row r="407" spans="1:32" s="187" customForma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</row>
    <row r="408" spans="1:32" s="187" customForma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</row>
    <row r="409" spans="1:32" s="187" customForma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</row>
    <row r="410" spans="1:32" s="187" customForma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</row>
    <row r="411" spans="1:32" s="187" customForma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</row>
    <row r="412" spans="1:32" s="187" customForma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</row>
    <row r="413" spans="1:32" s="187" customForma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</row>
    <row r="414" spans="1:32" s="187" customForma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</row>
    <row r="415" spans="1:32" s="187" customForma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</row>
    <row r="416" spans="1:32" s="187" customForma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</row>
    <row r="417" spans="1:32" s="187" customForma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</row>
    <row r="418" spans="1:32" s="187" customForma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</row>
    <row r="419" spans="1:32" s="187" customForma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</row>
    <row r="420" spans="1:32" s="187" customForma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</row>
    <row r="421" spans="1:32" s="187" customForma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</row>
    <row r="422" spans="1:32" s="187" customForma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</row>
    <row r="423" spans="1:32" s="187" customForma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</row>
    <row r="424" spans="1:32" s="187" customForma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</row>
    <row r="425" spans="1:32" s="187" customForma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</row>
    <row r="426" spans="1:32" s="187" customForma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</row>
    <row r="427" spans="1:32" s="187" customForma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</row>
    <row r="428" spans="1:32" s="187" customForma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</row>
    <row r="429" spans="1:32" s="187" customForma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</row>
    <row r="430" spans="1:32" s="187" customForma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</row>
    <row r="431" spans="1:32" s="187" customForma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</row>
    <row r="432" spans="1:32" s="187" customForma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</row>
    <row r="433" spans="1:32" s="187" customForma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</row>
    <row r="434" spans="1:32" s="187" customForma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</row>
    <row r="435" spans="1:32" s="187" customForma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</row>
    <row r="436" spans="1:32" s="187" customForma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</row>
    <row r="437" spans="1:32" s="187" customForma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</row>
    <row r="438" spans="1:32" s="187" customForma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</row>
    <row r="439" spans="1:32" s="187" customForma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</row>
    <row r="440" spans="1:32" s="187" customForma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</row>
    <row r="441" spans="1:32" s="187" customForma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</row>
    <row r="442" spans="1:32" s="187" customForma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</row>
    <row r="443" spans="1:32" s="187" customForma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</row>
    <row r="444" spans="1:32" s="187" customForma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</row>
    <row r="445" spans="1:32" s="187" customForma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</row>
    <row r="446" spans="1:32" s="187" customForma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</row>
    <row r="447" spans="1:32" s="187" customForma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</row>
    <row r="448" spans="1:32" s="187" customForma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</row>
    <row r="449" spans="1:32" s="187" customForma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</row>
    <row r="450" spans="1:32" s="187" customForma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</row>
    <row r="451" spans="1:32" s="187" customForma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</row>
    <row r="452" spans="1:32" s="187" customForma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</row>
    <row r="453" spans="1:32" s="187" customForma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</row>
    <row r="454" spans="1:32" s="187" customForma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</row>
    <row r="455" spans="1:32" s="187" customForma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</row>
    <row r="456" spans="1:32" s="187" customForma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</row>
    <row r="457" spans="1:32" s="187" customForma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</row>
    <row r="458" spans="1:32" s="187" customForma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</row>
    <row r="459" spans="1:32" s="187" customForma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</row>
    <row r="460" spans="1:32" s="187" customForma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</row>
    <row r="461" spans="1:32" s="187" customForma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</row>
    <row r="462" spans="1:32" s="187" customForma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</row>
    <row r="463" spans="1:32" s="187" customForma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</row>
    <row r="464" spans="1:32" s="187" customForma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</row>
    <row r="465" spans="1:32" s="187" customForma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</row>
    <row r="466" spans="1:32" s="187" customForma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</row>
    <row r="467" spans="1:32" s="187" customForma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</row>
    <row r="468" spans="1:32" s="187" customForma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</row>
    <row r="469" spans="1:32" s="187" customForma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</row>
    <row r="470" spans="1:32" s="187" customForma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</row>
    <row r="471" spans="1:32" s="187" customForma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</row>
    <row r="472" spans="1:32" s="187" customForma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</row>
    <row r="473" spans="1:32" s="187" customForma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</row>
    <row r="474" spans="1:32" s="187" customForma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</row>
    <row r="475" spans="1:32" s="187" customForma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</row>
    <row r="476" spans="1:32" s="187" customForma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</row>
    <row r="477" spans="1:32" s="187" customForma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</row>
    <row r="478" spans="1:32" s="187" customForma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</row>
    <row r="479" spans="1:32" s="187" customForma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</row>
    <row r="480" spans="1:32" s="187" customForma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</row>
    <row r="481" spans="1:32" s="187" customForma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</row>
    <row r="482" spans="1:32" s="187" customForma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</row>
    <row r="483" spans="1:32" s="187" customForma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</row>
    <row r="484" spans="1:32" s="187" customForma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</row>
    <row r="485" spans="1:32" s="187" customForma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</row>
    <row r="486" spans="1:32" s="187" customForma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</row>
    <row r="487" spans="1:32" s="187" customForma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</row>
    <row r="488" spans="1:32" s="187" customForma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</row>
    <row r="489" spans="1:32" s="187" customForma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</row>
    <row r="490" spans="1:32" s="187" customForma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</row>
    <row r="491" spans="1:32" s="187" customForma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</row>
    <row r="492" spans="1:32" s="187" customForma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</row>
    <row r="493" spans="1:32" s="187" customForma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</row>
    <row r="494" spans="1:32" s="187" customForma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</row>
    <row r="495" spans="1:32" s="187" customForma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</row>
    <row r="496" spans="1:32" s="187" customForma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</row>
    <row r="497" spans="1:32" s="187" customForma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</row>
    <row r="498" spans="1:32" s="187" customForma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</row>
    <row r="499" spans="1:32" s="187" customForma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</row>
    <row r="500" spans="1:32" s="187" customForma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</row>
    <row r="501" spans="1:32" s="187" customForma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</row>
    <row r="502" spans="1:32" s="187" customForma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</row>
    <row r="503" spans="1:32" s="187" customForma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</row>
    <row r="504" spans="1:32" s="187" customForma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</row>
    <row r="505" spans="1:32" s="187" customForma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</row>
    <row r="506" spans="1:32" s="187" customForma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</row>
    <row r="507" spans="1:32" s="187" customForma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</row>
    <row r="508" spans="1:32" s="187" customForma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</row>
    <row r="509" spans="1:32" s="187" customForma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</row>
    <row r="510" spans="1:32" s="187" customForma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</row>
    <row r="511" spans="1:32" s="187" customForma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</row>
    <row r="512" spans="1:32" s="187" customForma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</row>
    <row r="513" spans="1:32" s="187" customForma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</row>
    <row r="514" spans="1:32" s="187" customForma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</row>
    <row r="515" spans="1:32" s="187" customForma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</row>
    <row r="516" spans="1:32" s="187" customForma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</row>
    <row r="517" spans="1:32" s="187" customForma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</row>
    <row r="518" spans="1:32" s="187" customForma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</row>
    <row r="519" spans="1:32" s="187" customForma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</row>
    <row r="520" spans="1:32" s="187" customForma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</row>
    <row r="521" spans="1:32" s="187" customForma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</row>
    <row r="522" spans="1:32" s="187" customForma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</row>
    <row r="523" spans="1:32" s="187" customForma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</row>
    <row r="524" spans="1:32" s="187" customForma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</row>
    <row r="525" spans="1:32" s="187" customForma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</row>
    <row r="526" spans="1:32" s="187" customForma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</row>
    <row r="527" spans="1:32" s="187" customForma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</row>
    <row r="528" spans="1:32" s="187" customForma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</row>
    <row r="529" spans="1:32" s="187" customForma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</row>
    <row r="530" spans="1:32" s="187" customForma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</row>
    <row r="531" spans="1:32" s="187" customForma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</row>
    <row r="532" spans="1:32" s="187" customForma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</row>
    <row r="533" spans="1:32" s="187" customForma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</row>
    <row r="534" spans="1:32" s="187" customForma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</row>
    <row r="535" spans="1:32" s="187" customForma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</row>
    <row r="536" spans="1:32" s="187" customForma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</row>
    <row r="537" spans="1:32" s="187" customForma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</row>
    <row r="538" spans="1:32" s="187" customForma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</row>
    <row r="539" spans="1:32" s="187" customForma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</row>
    <row r="540" spans="1:32" s="187" customForma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</row>
    <row r="541" spans="1:32" s="187" customForma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</row>
    <row r="542" spans="1:32" s="187" customForma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</row>
    <row r="543" spans="1:32" s="187" customForma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</row>
    <row r="544" spans="1:32" s="187" customForma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</row>
    <row r="545" spans="1:32" s="187" customForma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</row>
    <row r="546" spans="1:32" s="187" customForma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</row>
    <row r="547" spans="1:32" s="187" customForma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</row>
    <row r="548" spans="1:32" s="187" customForma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</row>
    <row r="549" spans="1:32" s="187" customForma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</row>
    <row r="550" spans="1:32" s="187" customForma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</row>
    <row r="551" spans="1:32" s="187" customForma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</row>
    <row r="552" spans="1:32" s="187" customForma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</row>
    <row r="553" spans="1:32" s="187" customForma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</row>
    <row r="554" spans="1:32" s="187" customForma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</row>
    <row r="555" spans="1:32" s="187" customForma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</row>
    <row r="556" spans="1:32" s="187" customForma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</row>
    <row r="557" spans="1:32" s="187" customForma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</row>
    <row r="558" spans="1:32" s="187" customForma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</row>
    <row r="559" spans="1:32" s="187" customForma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</row>
    <row r="560" spans="1:32" s="187" customForma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</row>
    <row r="561" spans="1:32" s="187" customForma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</row>
    <row r="562" spans="1:32" s="187" customForma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</row>
    <row r="563" spans="1:32" s="187" customForma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</row>
    <row r="564" spans="1:32" s="187" customForma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</row>
    <row r="565" spans="1:32" s="187" customForma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</row>
    <row r="566" spans="1:32" s="187" customForma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</row>
    <row r="567" spans="1:32" s="187" customForma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</row>
    <row r="568" spans="1:32" s="187" customForma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</row>
    <row r="569" spans="1:32" s="187" customForma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</row>
    <row r="570" spans="1:32" s="187" customForma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</row>
    <row r="571" spans="1:32" s="187" customForma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</row>
    <row r="572" spans="1:32" s="187" customForma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</row>
    <row r="573" spans="1:32" s="187" customForma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</row>
    <row r="574" spans="1:32" s="187" customForma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</row>
    <row r="575" spans="1:32" s="187" customForma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</row>
    <row r="576" spans="1:32" s="187" customForma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</row>
    <row r="577" spans="1:32" s="187" customForma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</row>
    <row r="578" spans="1:32" s="187" customForma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</row>
    <row r="579" spans="1:32" s="187" customForma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</row>
    <row r="580" spans="1:32" s="187" customForma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</row>
    <row r="581" spans="1:32" s="187" customForma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</row>
    <row r="582" spans="1:32" s="187" customForma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</row>
    <row r="583" spans="1:32" s="187" customForma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</row>
    <row r="584" spans="1:32" s="187" customForma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</row>
    <row r="585" spans="1:32" s="187" customForma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</row>
    <row r="586" spans="1:32" s="187" customForma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</row>
    <row r="587" spans="1:32" s="187" customForma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</row>
    <row r="588" spans="1:32" s="187" customForma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</row>
    <row r="589" spans="1:32" s="187" customForma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</row>
    <row r="590" spans="1:32" s="187" customForma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</row>
    <row r="591" spans="1:32" s="187" customForma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</row>
    <row r="592" spans="1:32" s="187" customForma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</row>
    <row r="593" spans="1:32" s="187" customForma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</row>
    <row r="594" spans="1:32" s="187" customForma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</row>
    <row r="595" spans="1:32" s="187" customForma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</row>
    <row r="596" spans="1:32" s="187" customForma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</row>
    <row r="597" spans="1:32" s="187" customForma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</row>
    <row r="598" spans="1:32" s="187" customForma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</row>
    <row r="599" spans="1:32" s="187" customForma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</row>
    <row r="600" spans="1:32" s="187" customForma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</row>
    <row r="601" spans="1:32" s="187" customForma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</row>
    <row r="602" spans="1:32" s="187" customForma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</row>
    <row r="603" spans="1:32" s="187" customForma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</row>
    <row r="604" spans="1:32" s="187" customForma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</row>
    <row r="605" spans="1:32" s="187" customForma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</row>
    <row r="606" spans="1:32" s="187" customForma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</row>
    <row r="607" spans="1:32" s="187" customForma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</row>
    <row r="608" spans="1:32" s="187" customForma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</row>
    <row r="609" spans="1:32" s="187" customForma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</row>
    <row r="610" spans="1:32" s="187" customForma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</row>
    <row r="611" spans="1:32" s="187" customForma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</row>
    <row r="612" spans="1:32" s="187" customForma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</row>
    <row r="613" spans="1:32" s="187" customForma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</row>
    <row r="614" spans="1:32" s="187" customForma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</row>
    <row r="615" spans="1:32" s="187" customForma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</row>
    <row r="616" spans="1:32" s="187" customForma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</row>
    <row r="617" spans="1:32" s="187" customForma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</row>
    <row r="618" spans="1:32" s="187" customForma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</row>
    <row r="619" spans="1:32" s="187" customForma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</row>
    <row r="620" spans="1:32" s="187" customForma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</row>
    <row r="621" spans="1:32" s="187" customForma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</row>
    <row r="622" spans="1:32" s="187" customForma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</row>
    <row r="623" spans="1:32" s="187" customForma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</row>
    <row r="624" spans="1:32" s="187" customForma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</row>
    <row r="625" spans="1:32" s="187" customForma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</row>
    <row r="626" spans="1:32" s="187" customForma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</row>
    <row r="627" spans="1:32" s="187" customForma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</row>
    <row r="628" spans="1:32" s="187" customForma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</row>
    <row r="629" spans="1:32" s="187" customForma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</row>
    <row r="630" spans="1:32" s="187" customForma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</row>
    <row r="631" spans="1:32" s="187" customForma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</row>
    <row r="632" spans="1:32" s="187" customForma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</row>
    <row r="633" spans="1:32" s="187" customForma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</row>
    <row r="634" spans="1:32" s="187" customForma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</row>
    <row r="635" spans="1:32" s="187" customForma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</row>
    <row r="636" spans="1:32" s="187" customForma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</row>
    <row r="637" spans="1:32" s="187" customForma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</row>
    <row r="638" spans="1:32" s="187" customForma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</row>
    <row r="639" spans="1:32" s="187" customForma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</row>
    <row r="640" spans="1:32" s="187" customForma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</row>
    <row r="641" spans="1:32" s="187" customForma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</row>
    <row r="642" spans="1:32" s="187" customForma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</row>
    <row r="643" spans="1:32" s="187" customForma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</row>
    <row r="644" spans="1:32" s="187" customForma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</row>
    <row r="645" spans="1:32" s="187" customForma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</row>
    <row r="646" spans="1:32" s="187" customForma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</row>
    <row r="647" spans="1:32" s="187" customForma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</row>
    <row r="648" spans="1:32" s="187" customForma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</row>
    <row r="649" spans="1:32" s="187" customForma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</row>
    <row r="650" spans="1:32" s="187" customForma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</row>
    <row r="651" spans="1:32" s="187" customForma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</row>
    <row r="652" spans="1:32" s="187" customForma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</row>
    <row r="653" spans="1:32" s="187" customForma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</row>
    <row r="654" spans="1:32" s="187" customForma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</row>
    <row r="655" spans="1:32" s="187" customForma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</row>
    <row r="656" spans="1:32" s="187" customForma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</row>
    <row r="657" spans="1:32" s="187" customForma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</row>
    <row r="658" spans="1:32" s="187" customForma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</row>
    <row r="659" spans="1:32" s="187" customForma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</row>
    <row r="660" spans="1:32" s="187" customForma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</row>
    <row r="661" spans="1:32" s="187" customForma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</row>
    <row r="662" spans="1:32" s="187" customForma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</row>
    <row r="663" spans="1:32" s="187" customForma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</row>
    <row r="664" spans="1:32" s="187" customForma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</row>
    <row r="665" spans="1:32" s="187" customForma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</row>
    <row r="666" spans="1:32" s="187" customForma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</row>
    <row r="667" spans="1:32" s="187" customForma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</row>
    <row r="668" spans="1:32" s="187" customForma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</row>
    <row r="669" spans="1:32" s="187" customForma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</row>
    <row r="670" spans="1:32" s="187" customForma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</row>
    <row r="671" spans="1:32" s="187" customForma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</row>
    <row r="672" spans="1:32" s="187" customForma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</row>
    <row r="673" spans="1:32" s="187" customForma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</row>
    <row r="674" spans="1:32" s="187" customForma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</row>
    <row r="675" spans="1:32" s="187" customForma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</row>
    <row r="676" spans="1:32" s="187" customForma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</row>
    <row r="677" spans="1:32" s="187" customForma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</row>
    <row r="678" spans="1:32" s="187" customForma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</row>
    <row r="679" spans="1:32" s="187" customForma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</row>
    <row r="680" spans="1:32" s="187" customForma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</row>
    <row r="681" spans="1:32" s="187" customForma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</row>
    <row r="682" spans="1:32" s="187" customForma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</row>
    <row r="683" spans="1:32" s="187" customForma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</row>
    <row r="684" spans="1:32" s="187" customForma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</row>
    <row r="685" spans="1:32" s="187" customForma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</row>
    <row r="686" spans="1:32" s="187" customForma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</row>
    <row r="687" spans="1:32" s="187" customForma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</row>
    <row r="688" spans="1:32" s="187" customForma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</row>
    <row r="689" spans="1:32" s="187" customForma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</row>
    <row r="690" spans="1:32" s="187" customForma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</row>
    <row r="691" spans="1:32" s="187" customForma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</row>
    <row r="692" spans="1:32" s="187" customForma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</row>
    <row r="693" spans="1:32" s="187" customForma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</row>
    <row r="694" spans="1:32" s="187" customForma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</row>
    <row r="695" spans="1:32" s="187" customForma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</row>
    <row r="696" spans="1:32" s="187" customForma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</row>
    <row r="697" spans="1:32" s="187" customForma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</row>
    <row r="698" spans="1:32" s="187" customForma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</row>
    <row r="699" spans="1:32" s="187" customForma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</row>
    <row r="700" spans="1:32" s="187" customForma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</row>
    <row r="701" spans="1:32" s="187" customForma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</row>
    <row r="702" spans="1:32" s="187" customForma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</row>
    <row r="703" spans="1:32" s="187" customForma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</row>
    <row r="704" spans="1:32" s="187" customForma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</row>
    <row r="705" spans="1:32" s="187" customForma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</row>
    <row r="706" spans="1:32" s="187" customForma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</row>
    <row r="707" spans="1:32" s="187" customForma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</row>
    <row r="708" spans="1:32" s="187" customForma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</row>
    <row r="709" spans="1:32" s="187" customForma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</row>
    <row r="710" spans="1:32" s="187" customForma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</row>
    <row r="711" spans="1:32" s="187" customForma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</row>
    <row r="712" spans="1:32" s="187" customForma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</row>
    <row r="713" spans="1:32" s="187" customForma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</row>
    <row r="714" spans="1:32" s="187" customForma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</row>
    <row r="715" spans="1:32" s="187" customForma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</row>
    <row r="716" spans="1:32" s="187" customForma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</row>
    <row r="717" spans="1:32" s="187" customForma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</row>
    <row r="718" spans="1:32" s="187" customForma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</row>
    <row r="719" spans="1:32" s="187" customForma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</row>
    <row r="720" spans="1:32" s="187" customForma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</row>
    <row r="721" spans="1:32" s="187" customForma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</row>
    <row r="722" spans="1:32" s="187" customForma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</row>
    <row r="723" spans="1:32" s="187" customForma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</row>
    <row r="724" spans="1:32" s="187" customForma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</row>
    <row r="725" spans="1:32" s="187" customForma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</row>
    <row r="726" spans="1:32" s="187" customForma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</row>
    <row r="727" spans="1:32" s="187" customForma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</row>
    <row r="728" spans="1:32" s="187" customForma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</row>
    <row r="729" spans="1:32" s="187" customForma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</row>
    <row r="730" spans="1:32" s="187" customForma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</row>
    <row r="731" spans="1:32" s="187" customForma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</row>
    <row r="732" spans="1:32" s="187" customForma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</row>
    <row r="733" spans="1:32" s="187" customForma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</row>
    <row r="734" spans="1:32" s="187" customForma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</row>
    <row r="735" spans="1:32" s="187" customForma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</row>
    <row r="736" spans="1:32" s="187" customForma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</row>
    <row r="737" spans="1:32" s="187" customForma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</row>
    <row r="738" spans="1:32" s="187" customForma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</row>
    <row r="739" spans="1:32" s="187" customForma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</row>
    <row r="740" spans="1:32" s="187" customForma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</row>
    <row r="741" spans="1:32" s="187" customForma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</row>
    <row r="742" spans="1:32" s="187" customForma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</row>
    <row r="743" spans="1:32" s="187" customForma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</row>
    <row r="744" spans="1:32" s="187" customForma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</row>
    <row r="745" spans="1:32" s="187" customForma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</row>
    <row r="746" spans="1:32" s="187" customForma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</row>
    <row r="747" spans="1:32" s="187" customForma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</row>
    <row r="748" spans="1:32" s="187" customForma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</row>
    <row r="749" spans="1:32" s="187" customForma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</row>
    <row r="750" spans="1:32" s="187" customForma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</row>
    <row r="751" spans="1:32" s="187" customForma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</row>
    <row r="752" spans="1:32" s="187" customForma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</row>
    <row r="753" spans="1:32" s="187" customForma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</row>
    <row r="754" spans="1:32" s="187" customForma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</row>
    <row r="755" spans="1:32" s="187" customForma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</row>
    <row r="756" spans="1:32" s="187" customForma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</row>
    <row r="757" spans="1:32" s="187" customForma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</row>
    <row r="758" spans="1:32" s="187" customForma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</row>
    <row r="759" spans="1:32" s="187" customForma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</row>
    <row r="760" spans="1:32" s="187" customForma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</row>
    <row r="761" spans="1:32" s="187" customForma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</row>
    <row r="762" spans="1:32" s="187" customForma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</row>
    <row r="763" spans="1:32" s="187" customForma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</row>
    <row r="764" spans="1:32" s="187" customForma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</row>
    <row r="765" spans="1:32" s="187" customForma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</row>
    <row r="766" spans="1:32" s="187" customForma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</row>
    <row r="767" spans="1:32" s="187" customForma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</row>
    <row r="768" spans="1:32" s="187" customForma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</row>
    <row r="769" spans="1:32" s="187" customForma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</row>
    <row r="770" spans="1:32" s="187" customForma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</row>
    <row r="771" spans="1:32" s="187" customForma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</row>
    <row r="772" spans="1:32" s="187" customForma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</row>
    <row r="773" spans="1:32" s="187" customForma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</row>
    <row r="774" spans="1:32" s="187" customForma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</row>
    <row r="775" spans="1:32" s="187" customForma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</row>
    <row r="776" spans="1:32" s="187" customForma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</row>
    <row r="777" spans="1:32" s="187" customForma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</row>
    <row r="778" spans="1:32" s="187" customForma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</row>
    <row r="779" spans="1:32" s="187" customForma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</row>
    <row r="780" spans="1:32" s="187" customForma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</row>
    <row r="781" spans="1:32" s="187" customForma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</row>
    <row r="782" spans="1:32" s="187" customForma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</row>
    <row r="783" spans="1:32" s="187" customForma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</row>
    <row r="784" spans="1:32" s="187" customForma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</row>
    <row r="785" spans="1:32" s="187" customForma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</row>
    <row r="786" spans="1:32" s="187" customForma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</row>
    <row r="787" spans="1:32" s="187" customForma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</row>
    <row r="788" spans="1:32" s="187" customForma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</row>
    <row r="789" spans="1:32" s="187" customForma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</row>
    <row r="790" spans="1:32" s="187" customForma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</row>
    <row r="791" spans="1:32" s="187" customForma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</row>
    <row r="792" spans="1:32" s="187" customForma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</row>
    <row r="793" spans="1:32" s="187" customForma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</row>
    <row r="794" spans="1:32" s="187" customForma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</row>
  </sheetData>
  <mergeCells count="29">
    <mergeCell ref="A40:B40"/>
    <mergeCell ref="A3:B3"/>
    <mergeCell ref="A36:B36"/>
    <mergeCell ref="A37:B37"/>
    <mergeCell ref="A38:B38"/>
    <mergeCell ref="A39:B39"/>
    <mergeCell ref="A93:B93"/>
    <mergeCell ref="A41:B41"/>
    <mergeCell ref="A42:B42"/>
    <mergeCell ref="A43:B43"/>
    <mergeCell ref="A53:B53"/>
    <mergeCell ref="A86:B86"/>
    <mergeCell ref="A87:B87"/>
    <mergeCell ref="A88:B88"/>
    <mergeCell ref="A89:B89"/>
    <mergeCell ref="A90:B90"/>
    <mergeCell ref="A91:B91"/>
    <mergeCell ref="A92:B92"/>
    <mergeCell ref="A126:B126"/>
    <mergeCell ref="A127:B127"/>
    <mergeCell ref="A128:B128"/>
    <mergeCell ref="AH102:AJ102"/>
    <mergeCell ref="AL102:AQ102"/>
    <mergeCell ref="A103:B103"/>
    <mergeCell ref="A121:B121"/>
    <mergeCell ref="A122:B122"/>
    <mergeCell ref="A123:B123"/>
    <mergeCell ref="A124:B124"/>
    <mergeCell ref="A125:B125"/>
  </mergeCells>
  <pageMargins left="0.7" right="0.7" top="0.25" bottom="0.25" header="0.3" footer="0.3"/>
  <pageSetup paperSize="9" scale="6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61"/>
  <sheetViews>
    <sheetView topLeftCell="AW109" workbookViewId="0">
      <selection activeCell="BD121" sqref="BD121"/>
    </sheetView>
  </sheetViews>
  <sheetFormatPr defaultRowHeight="15"/>
  <cols>
    <col min="1" max="1" width="3.28515625" style="138" hidden="1" customWidth="1"/>
    <col min="2" max="2" width="32.5703125" style="36" customWidth="1"/>
    <col min="3" max="3" width="5.7109375" style="138" bestFit="1" customWidth="1"/>
    <col min="4" max="4" width="10.85546875" style="161" bestFit="1" customWidth="1"/>
    <col min="5" max="6" width="9.7109375" style="36" bestFit="1" customWidth="1"/>
    <col min="7" max="7" width="10.5703125" style="36" bestFit="1" customWidth="1"/>
    <col min="8" max="8" width="8.85546875" style="36" bestFit="1" customWidth="1"/>
    <col min="9" max="9" width="11" style="36" bestFit="1" customWidth="1"/>
    <col min="10" max="10" width="11" style="161" customWidth="1"/>
    <col min="11" max="11" width="11" style="36" bestFit="1" customWidth="1"/>
    <col min="12" max="12" width="9.7109375" style="36" bestFit="1" customWidth="1"/>
    <col min="13" max="13" width="11.5703125" style="161" bestFit="1" customWidth="1"/>
    <col min="14" max="14" width="8.85546875" style="36" bestFit="1" customWidth="1"/>
    <col min="15" max="15" width="10.5703125" style="36" bestFit="1" customWidth="1"/>
    <col min="16" max="16" width="11" style="36" bestFit="1" customWidth="1"/>
    <col min="17" max="17" width="9.7109375" style="36" bestFit="1" customWidth="1"/>
    <col min="18" max="20" width="11" style="36" bestFit="1" customWidth="1"/>
    <col min="21" max="21" width="12" style="36" bestFit="1" customWidth="1"/>
    <col min="22" max="22" width="11" style="36" bestFit="1" customWidth="1"/>
    <col min="23" max="23" width="11" style="161" customWidth="1"/>
    <col min="24" max="24" width="9.7109375" style="36" bestFit="1" customWidth="1"/>
    <col min="25" max="25" width="9.7109375" style="161" customWidth="1"/>
    <col min="26" max="26" width="8.85546875" style="36" bestFit="1" customWidth="1"/>
    <col min="27" max="27" width="11.28515625" style="161" bestFit="1" customWidth="1"/>
    <col min="28" max="28" width="11" style="36" bestFit="1" customWidth="1"/>
    <col min="29" max="29" width="11.85546875" style="161" bestFit="1" customWidth="1"/>
    <col min="30" max="30" width="12" style="36" bestFit="1" customWidth="1"/>
    <col min="31" max="31" width="12" style="161" customWidth="1"/>
    <col min="32" max="32" width="11" style="36" bestFit="1" customWidth="1"/>
    <col min="33" max="33" width="11" style="161" customWidth="1"/>
    <col min="34" max="34" width="11" style="36" bestFit="1" customWidth="1"/>
    <col min="35" max="35" width="9.7109375" style="36" bestFit="1" customWidth="1"/>
    <col min="36" max="36" width="10.5703125" style="36" bestFit="1" customWidth="1"/>
    <col min="37" max="37" width="9.7109375" style="36" bestFit="1" customWidth="1"/>
    <col min="38" max="38" width="9.7109375" style="161" customWidth="1"/>
    <col min="39" max="39" width="9.7109375" style="36" bestFit="1" customWidth="1"/>
    <col min="40" max="40" width="10.85546875" style="161" bestFit="1" customWidth="1"/>
    <col min="41" max="41" width="11" style="36" bestFit="1" customWidth="1"/>
    <col min="42" max="42" width="11" style="161" customWidth="1"/>
    <col min="43" max="43" width="11" style="36" bestFit="1" customWidth="1"/>
    <col min="44" max="44" width="11" style="161" customWidth="1"/>
    <col min="45" max="45" width="11" style="36" bestFit="1" customWidth="1"/>
    <col min="46" max="46" width="11" style="161" customWidth="1"/>
    <col min="47" max="47" width="9.7109375" style="36" bestFit="1" customWidth="1"/>
    <col min="48" max="48" width="9.7109375" style="161" customWidth="1"/>
    <col min="49" max="49" width="9.7109375" style="36" bestFit="1" customWidth="1"/>
    <col min="50" max="50" width="9.7109375" style="161" customWidth="1"/>
    <col min="51" max="51" width="9.7109375" style="36" bestFit="1" customWidth="1"/>
    <col min="52" max="52" width="12.5703125" style="36" bestFit="1" customWidth="1"/>
    <col min="53" max="53" width="11.5703125" style="36" bestFit="1" customWidth="1"/>
    <col min="54" max="54" width="10.85546875" style="36" bestFit="1" customWidth="1"/>
    <col min="55" max="55" width="11.85546875" style="36" bestFit="1" customWidth="1"/>
    <col min="56" max="56" width="12.5703125" style="36" bestFit="1" customWidth="1"/>
    <col min="57" max="57" width="10.5703125" style="36" bestFit="1" customWidth="1"/>
    <col min="58" max="58" width="11.85546875" style="36" bestFit="1" customWidth="1"/>
    <col min="59" max="59" width="12.85546875" style="36" bestFit="1" customWidth="1"/>
    <col min="60" max="61" width="10.5703125" style="36" bestFit="1" customWidth="1"/>
    <col min="62" max="62" width="12.5703125" style="36" bestFit="1" customWidth="1"/>
    <col min="63" max="63" width="12.85546875" style="36" bestFit="1" customWidth="1"/>
    <col min="64" max="16384" width="9.140625" style="38"/>
  </cols>
  <sheetData>
    <row r="1" spans="1:63" ht="38.25" hidden="1">
      <c r="A1" s="137" t="s">
        <v>44</v>
      </c>
      <c r="BA1" s="37" t="s">
        <v>45</v>
      </c>
      <c r="BB1" s="37" t="s">
        <v>46</v>
      </c>
      <c r="BC1" s="37" t="s">
        <v>47</v>
      </c>
      <c r="BD1" s="37" t="s">
        <v>48</v>
      </c>
      <c r="BE1" s="37" t="s">
        <v>49</v>
      </c>
      <c r="BF1" s="37"/>
      <c r="BG1" s="37"/>
      <c r="BH1" s="37" t="s">
        <v>50</v>
      </c>
      <c r="BI1" s="37" t="s">
        <v>51</v>
      </c>
    </row>
    <row r="2" spans="1:63" hidden="1">
      <c r="BA2" s="36">
        <f>-BA10</f>
        <v>-46164.10170333834</v>
      </c>
    </row>
    <row r="3" spans="1:63" hidden="1">
      <c r="A3" s="537" t="s">
        <v>52</v>
      </c>
      <c r="B3" s="538"/>
      <c r="C3" s="183"/>
      <c r="D3" s="147"/>
      <c r="E3" s="39">
        <v>1</v>
      </c>
      <c r="F3" s="39">
        <v>2</v>
      </c>
      <c r="G3" s="39">
        <v>3</v>
      </c>
      <c r="H3" s="39">
        <v>4</v>
      </c>
      <c r="I3" s="39">
        <v>5</v>
      </c>
      <c r="J3" s="148"/>
      <c r="K3" s="39">
        <v>6</v>
      </c>
      <c r="L3" s="39">
        <v>7</v>
      </c>
      <c r="M3" s="148"/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148"/>
      <c r="X3" s="39">
        <v>17</v>
      </c>
      <c r="Y3" s="148"/>
      <c r="Z3" s="39">
        <v>18</v>
      </c>
      <c r="AA3" s="148"/>
      <c r="AB3" s="39">
        <v>19</v>
      </c>
      <c r="AC3" s="148"/>
      <c r="AD3" s="39">
        <v>20</v>
      </c>
      <c r="AE3" s="148"/>
      <c r="AF3" s="39">
        <v>21</v>
      </c>
      <c r="AG3" s="148"/>
      <c r="AH3" s="39">
        <v>22</v>
      </c>
      <c r="AI3" s="39">
        <v>23</v>
      </c>
      <c r="AJ3" s="39">
        <v>24</v>
      </c>
      <c r="AK3" s="39">
        <v>25</v>
      </c>
      <c r="AL3" s="148"/>
      <c r="AM3" s="39">
        <v>26</v>
      </c>
      <c r="AN3" s="148"/>
      <c r="AO3" s="39">
        <v>27</v>
      </c>
      <c r="AP3" s="148"/>
      <c r="AQ3" s="39">
        <v>28</v>
      </c>
      <c r="AR3" s="148"/>
      <c r="AS3" s="39">
        <v>29</v>
      </c>
      <c r="AT3" s="148"/>
      <c r="AU3" s="39">
        <v>30</v>
      </c>
      <c r="AV3" s="148"/>
      <c r="AW3" s="39">
        <v>31</v>
      </c>
      <c r="AX3" s="148"/>
      <c r="AY3" s="39">
        <v>32</v>
      </c>
      <c r="AZ3" s="40">
        <v>180</v>
      </c>
      <c r="BA3" s="41">
        <v>301</v>
      </c>
      <c r="BB3" s="41">
        <v>302</v>
      </c>
      <c r="BC3" s="41">
        <v>303</v>
      </c>
      <c r="BD3" s="41">
        <v>304</v>
      </c>
      <c r="BE3" s="41">
        <v>305</v>
      </c>
      <c r="BF3" s="40">
        <v>309</v>
      </c>
      <c r="BG3" s="40">
        <v>310</v>
      </c>
      <c r="BH3" s="41">
        <v>409</v>
      </c>
      <c r="BI3" s="41">
        <v>509</v>
      </c>
      <c r="BJ3" s="40">
        <v>600</v>
      </c>
      <c r="BK3" s="40">
        <v>700</v>
      </c>
    </row>
    <row r="4" spans="1:63" hidden="1">
      <c r="A4" s="139">
        <v>1</v>
      </c>
      <c r="B4" s="43" t="s">
        <v>0</v>
      </c>
      <c r="C4" s="153"/>
      <c r="D4" s="162"/>
      <c r="E4" s="42">
        <v>5995.2015613131571</v>
      </c>
      <c r="F4" s="42">
        <v>0</v>
      </c>
      <c r="G4" s="42">
        <v>11154.027462205086</v>
      </c>
      <c r="H4" s="42">
        <v>0</v>
      </c>
      <c r="I4" s="42">
        <v>1511.2267885392016</v>
      </c>
      <c r="J4" s="170"/>
      <c r="K4" s="42">
        <v>0</v>
      </c>
      <c r="L4" s="42">
        <v>0</v>
      </c>
      <c r="M4" s="170"/>
      <c r="N4" s="42">
        <v>5005.6476659790251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170"/>
      <c r="X4" s="42">
        <v>0</v>
      </c>
      <c r="Y4" s="170"/>
      <c r="Z4" s="42">
        <v>0</v>
      </c>
      <c r="AA4" s="170"/>
      <c r="AB4" s="42">
        <v>0</v>
      </c>
      <c r="AC4" s="170"/>
      <c r="AD4" s="42">
        <v>0</v>
      </c>
      <c r="AE4" s="170"/>
      <c r="AF4" s="42">
        <v>312950.07311032363</v>
      </c>
      <c r="AG4" s="170"/>
      <c r="AH4" s="42">
        <v>0</v>
      </c>
      <c r="AI4" s="42">
        <v>0</v>
      </c>
      <c r="AJ4" s="42">
        <v>0</v>
      </c>
      <c r="AK4" s="42">
        <v>0</v>
      </c>
      <c r="AL4" s="170"/>
      <c r="AM4" s="42">
        <v>0</v>
      </c>
      <c r="AN4" s="170"/>
      <c r="AO4" s="42">
        <v>0</v>
      </c>
      <c r="AP4" s="170"/>
      <c r="AQ4" s="42">
        <v>0</v>
      </c>
      <c r="AR4" s="170"/>
      <c r="AS4" s="42">
        <v>0</v>
      </c>
      <c r="AT4" s="170"/>
      <c r="AU4" s="42">
        <v>0</v>
      </c>
      <c r="AV4" s="170"/>
      <c r="AW4" s="42">
        <v>0</v>
      </c>
      <c r="AX4" s="170"/>
      <c r="AY4" s="42">
        <v>0</v>
      </c>
      <c r="AZ4" s="44">
        <f>SUM(E4:AY4)</f>
        <v>336616.1765883601</v>
      </c>
      <c r="BA4" s="42">
        <v>2723426.3734782301</v>
      </c>
      <c r="BB4" s="42">
        <v>0</v>
      </c>
      <c r="BC4" s="42">
        <v>0</v>
      </c>
      <c r="BD4" s="42">
        <v>0</v>
      </c>
      <c r="BE4" s="42">
        <v>2561.1733204278898</v>
      </c>
      <c r="BF4" s="44">
        <f>SUM(BA4:BE4)</f>
        <v>2725987.5467986581</v>
      </c>
      <c r="BG4" s="44">
        <f>+AZ4+BF4</f>
        <v>3062603.7233870183</v>
      </c>
      <c r="BH4" s="42">
        <v>2793471.0926196883</v>
      </c>
      <c r="BI4" s="42">
        <v>22899.333569518283</v>
      </c>
      <c r="BJ4" s="45">
        <f>+E43</f>
        <v>246233.29719781189</v>
      </c>
      <c r="BK4" s="44">
        <f>SUM(BH4:BJ4)</f>
        <v>3062603.7233870183</v>
      </c>
    </row>
    <row r="5" spans="1:63" hidden="1">
      <c r="A5" s="139">
        <v>2</v>
      </c>
      <c r="B5" s="43" t="s">
        <v>53</v>
      </c>
      <c r="C5" s="153"/>
      <c r="D5" s="162"/>
      <c r="E5" s="42">
        <v>0</v>
      </c>
      <c r="F5" s="42">
        <v>544.29871130927461</v>
      </c>
      <c r="G5" s="42">
        <v>0</v>
      </c>
      <c r="H5" s="42">
        <v>0</v>
      </c>
      <c r="I5" s="42">
        <v>0</v>
      </c>
      <c r="J5" s="170"/>
      <c r="K5" s="42">
        <v>0</v>
      </c>
      <c r="L5" s="42">
        <v>0</v>
      </c>
      <c r="M5" s="170"/>
      <c r="N5" s="42">
        <v>1403.9315905470485</v>
      </c>
      <c r="O5" s="42">
        <v>0</v>
      </c>
      <c r="P5" s="42">
        <v>308350.63649032108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170"/>
      <c r="X5" s="42">
        <v>0</v>
      </c>
      <c r="Y5" s="170"/>
      <c r="Z5" s="42">
        <v>0</v>
      </c>
      <c r="AA5" s="170"/>
      <c r="AB5" s="42">
        <v>0</v>
      </c>
      <c r="AC5" s="170"/>
      <c r="AD5" s="42">
        <v>0</v>
      </c>
      <c r="AE5" s="170"/>
      <c r="AF5" s="42">
        <v>25863.642405811868</v>
      </c>
      <c r="AG5" s="170"/>
      <c r="AH5" s="42">
        <v>0</v>
      </c>
      <c r="AI5" s="42">
        <v>0</v>
      </c>
      <c r="AJ5" s="42">
        <v>0</v>
      </c>
      <c r="AK5" s="42">
        <v>0</v>
      </c>
      <c r="AL5" s="170"/>
      <c r="AM5" s="42">
        <v>0</v>
      </c>
      <c r="AN5" s="170"/>
      <c r="AO5" s="42">
        <v>0</v>
      </c>
      <c r="AP5" s="170"/>
      <c r="AQ5" s="42">
        <v>0</v>
      </c>
      <c r="AR5" s="170"/>
      <c r="AS5" s="42">
        <v>609.1124589215226</v>
      </c>
      <c r="AT5" s="170"/>
      <c r="AU5" s="42">
        <v>0</v>
      </c>
      <c r="AV5" s="170"/>
      <c r="AW5" s="42">
        <v>0</v>
      </c>
      <c r="AX5" s="170"/>
      <c r="AY5" s="42">
        <v>0</v>
      </c>
      <c r="AZ5" s="44">
        <f t="shared" ref="AZ5:AZ35" si="0">SUM(E5:AY5)</f>
        <v>336771.62165691075</v>
      </c>
      <c r="BA5" s="42">
        <v>98639.465467582006</v>
      </c>
      <c r="BB5" s="42">
        <v>0</v>
      </c>
      <c r="BC5" s="42">
        <v>0</v>
      </c>
      <c r="BD5" s="42">
        <v>0</v>
      </c>
      <c r="BE5" s="42">
        <v>0</v>
      </c>
      <c r="BF5" s="44">
        <f t="shared" ref="BF5:BF35" si="1">SUM(BA5:BE5)</f>
        <v>98639.465467582006</v>
      </c>
      <c r="BG5" s="44">
        <f t="shared" ref="BG5:BG35" si="2">+AZ5+BF5</f>
        <v>435411.08712449274</v>
      </c>
      <c r="BH5" s="42">
        <v>188485.49136556243</v>
      </c>
      <c r="BI5" s="42">
        <v>44211.307706969055</v>
      </c>
      <c r="BJ5" s="45">
        <f>+F43</f>
        <v>202714.28805196122</v>
      </c>
      <c r="BK5" s="44">
        <f t="shared" ref="BK5:BK35" si="3">SUM(BH5:BJ5)</f>
        <v>435411.08712449274</v>
      </c>
    </row>
    <row r="6" spans="1:63" hidden="1">
      <c r="A6" s="139">
        <v>3</v>
      </c>
      <c r="B6" s="43" t="s">
        <v>54</v>
      </c>
      <c r="C6" s="153"/>
      <c r="D6" s="162"/>
      <c r="E6" s="42">
        <v>11966.045220821779</v>
      </c>
      <c r="F6" s="42">
        <v>394.06501719242146</v>
      </c>
      <c r="G6" s="42">
        <v>5640.2161506781895</v>
      </c>
      <c r="H6" s="42">
        <v>0</v>
      </c>
      <c r="I6" s="42">
        <v>229.64646376034273</v>
      </c>
      <c r="J6" s="170"/>
      <c r="K6" s="42">
        <v>0</v>
      </c>
      <c r="L6" s="42">
        <v>0</v>
      </c>
      <c r="M6" s="170"/>
      <c r="N6" s="42">
        <v>1163.2386657317775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170"/>
      <c r="X6" s="42">
        <v>0</v>
      </c>
      <c r="Y6" s="170"/>
      <c r="Z6" s="42">
        <v>0</v>
      </c>
      <c r="AA6" s="170"/>
      <c r="AB6" s="42">
        <v>0</v>
      </c>
      <c r="AC6" s="170"/>
      <c r="AD6" s="42">
        <v>0</v>
      </c>
      <c r="AE6" s="170"/>
      <c r="AF6" s="42">
        <v>256050.05981753752</v>
      </c>
      <c r="AG6" s="170"/>
      <c r="AH6" s="42">
        <v>0</v>
      </c>
      <c r="AI6" s="42">
        <v>0</v>
      </c>
      <c r="AJ6" s="42">
        <v>0</v>
      </c>
      <c r="AK6" s="42">
        <v>0</v>
      </c>
      <c r="AL6" s="170"/>
      <c r="AM6" s="42">
        <v>0</v>
      </c>
      <c r="AN6" s="170"/>
      <c r="AO6" s="42">
        <v>0</v>
      </c>
      <c r="AP6" s="170"/>
      <c r="AQ6" s="42">
        <v>0</v>
      </c>
      <c r="AR6" s="170"/>
      <c r="AS6" s="42">
        <v>5369.1606937201614</v>
      </c>
      <c r="AT6" s="170"/>
      <c r="AU6" s="42">
        <v>0</v>
      </c>
      <c r="AV6" s="170"/>
      <c r="AW6" s="42">
        <v>0</v>
      </c>
      <c r="AX6" s="170"/>
      <c r="AY6" s="42">
        <v>0</v>
      </c>
      <c r="AZ6" s="44">
        <f t="shared" si="0"/>
        <v>280812.43202944216</v>
      </c>
      <c r="BA6" s="42">
        <v>2020044.3527171556</v>
      </c>
      <c r="BB6" s="42">
        <v>0</v>
      </c>
      <c r="BC6" s="42">
        <v>0</v>
      </c>
      <c r="BD6" s="42">
        <v>141919.52280825144</v>
      </c>
      <c r="BE6" s="42">
        <v>1290555.1429186501</v>
      </c>
      <c r="BF6" s="44">
        <f t="shared" si="1"/>
        <v>3452519.0184440571</v>
      </c>
      <c r="BG6" s="44">
        <f t="shared" si="2"/>
        <v>3733331.4504734995</v>
      </c>
      <c r="BH6" s="42">
        <v>1505721.6934496162</v>
      </c>
      <c r="BI6" s="42">
        <v>371267.11033808067</v>
      </c>
      <c r="BJ6" s="45">
        <f>+G43</f>
        <v>1856342.6466858026</v>
      </c>
      <c r="BK6" s="44">
        <f t="shared" si="3"/>
        <v>3733331.4504734995</v>
      </c>
    </row>
    <row r="7" spans="1:63" hidden="1">
      <c r="A7" s="139">
        <v>4</v>
      </c>
      <c r="B7" s="43" t="s">
        <v>1</v>
      </c>
      <c r="C7" s="153"/>
      <c r="D7" s="162"/>
      <c r="E7" s="42">
        <v>1033.0561450114578</v>
      </c>
      <c r="F7" s="42">
        <v>34.020537281298971</v>
      </c>
      <c r="G7" s="42">
        <v>10702.630763307996</v>
      </c>
      <c r="H7" s="42">
        <v>158.3632192915571</v>
      </c>
      <c r="I7" s="42">
        <v>3145.9954532311845</v>
      </c>
      <c r="J7" s="170"/>
      <c r="K7" s="42">
        <v>0</v>
      </c>
      <c r="L7" s="42">
        <v>0</v>
      </c>
      <c r="M7" s="170"/>
      <c r="N7" s="42">
        <v>975.43861639227748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136590.25560363577</v>
      </c>
      <c r="V7" s="42">
        <v>0</v>
      </c>
      <c r="W7" s="170"/>
      <c r="X7" s="42">
        <v>0</v>
      </c>
      <c r="Y7" s="170"/>
      <c r="Z7" s="42">
        <v>0</v>
      </c>
      <c r="AA7" s="170"/>
      <c r="AB7" s="42">
        <v>0</v>
      </c>
      <c r="AC7" s="170"/>
      <c r="AD7" s="42">
        <v>0</v>
      </c>
      <c r="AE7" s="170"/>
      <c r="AF7" s="42">
        <v>0</v>
      </c>
      <c r="AG7" s="170"/>
      <c r="AH7" s="42">
        <v>0</v>
      </c>
      <c r="AI7" s="42">
        <v>0</v>
      </c>
      <c r="AJ7" s="42">
        <v>0</v>
      </c>
      <c r="AK7" s="42">
        <v>0</v>
      </c>
      <c r="AL7" s="170"/>
      <c r="AM7" s="42">
        <v>0</v>
      </c>
      <c r="AN7" s="170"/>
      <c r="AO7" s="42">
        <v>0</v>
      </c>
      <c r="AP7" s="170"/>
      <c r="AQ7" s="42">
        <v>0</v>
      </c>
      <c r="AR7" s="170"/>
      <c r="AS7" s="42">
        <v>0</v>
      </c>
      <c r="AT7" s="170"/>
      <c r="AU7" s="42">
        <v>0</v>
      </c>
      <c r="AV7" s="170"/>
      <c r="AW7" s="42">
        <v>0</v>
      </c>
      <c r="AX7" s="170"/>
      <c r="AY7" s="42">
        <v>0</v>
      </c>
      <c r="AZ7" s="44">
        <f t="shared" si="0"/>
        <v>152639.76033815154</v>
      </c>
      <c r="BA7" s="42">
        <v>277328.86383010726</v>
      </c>
      <c r="BB7" s="42">
        <v>0</v>
      </c>
      <c r="BC7" s="42">
        <v>0</v>
      </c>
      <c r="BD7" s="42">
        <v>405.535152405318</v>
      </c>
      <c r="BE7" s="42">
        <v>758.88966989947085</v>
      </c>
      <c r="BF7" s="44">
        <f t="shared" si="1"/>
        <v>278493.28865241207</v>
      </c>
      <c r="BG7" s="44">
        <f t="shared" si="2"/>
        <v>431133.04899056361</v>
      </c>
      <c r="BH7" s="42">
        <v>376117.19053030567</v>
      </c>
      <c r="BI7" s="42">
        <v>6890.3323670187419</v>
      </c>
      <c r="BJ7" s="45">
        <f>+H43</f>
        <v>48125.526093239198</v>
      </c>
      <c r="BK7" s="44">
        <f t="shared" si="3"/>
        <v>431133.04899056361</v>
      </c>
    </row>
    <row r="8" spans="1:63" hidden="1">
      <c r="A8" s="139">
        <v>5</v>
      </c>
      <c r="B8" s="43" t="s">
        <v>4</v>
      </c>
      <c r="C8" s="153"/>
      <c r="D8" s="162"/>
      <c r="E8" s="42">
        <v>0</v>
      </c>
      <c r="F8" s="42">
        <v>0</v>
      </c>
      <c r="G8" s="42">
        <v>0</v>
      </c>
      <c r="H8" s="42">
        <v>0</v>
      </c>
      <c r="I8" s="42">
        <v>12419.803485349787</v>
      </c>
      <c r="J8" s="170"/>
      <c r="K8" s="42">
        <v>0</v>
      </c>
      <c r="L8" s="42">
        <v>0</v>
      </c>
      <c r="M8" s="170"/>
      <c r="N8" s="42">
        <v>2346.157607230451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170"/>
      <c r="X8" s="42">
        <v>0</v>
      </c>
      <c r="Y8" s="170"/>
      <c r="Z8" s="42">
        <v>0</v>
      </c>
      <c r="AA8" s="170"/>
      <c r="AB8" s="42">
        <v>0</v>
      </c>
      <c r="AC8" s="170"/>
      <c r="AD8" s="42">
        <v>0</v>
      </c>
      <c r="AE8" s="170"/>
      <c r="AF8" s="42">
        <v>113800.02658557224</v>
      </c>
      <c r="AG8" s="170"/>
      <c r="AH8" s="42">
        <v>0</v>
      </c>
      <c r="AI8" s="42">
        <v>0</v>
      </c>
      <c r="AJ8" s="42">
        <v>0</v>
      </c>
      <c r="AK8" s="42">
        <v>0</v>
      </c>
      <c r="AL8" s="170"/>
      <c r="AM8" s="42">
        <v>0</v>
      </c>
      <c r="AN8" s="170"/>
      <c r="AO8" s="42">
        <v>0</v>
      </c>
      <c r="AP8" s="170"/>
      <c r="AQ8" s="42">
        <v>0</v>
      </c>
      <c r="AR8" s="170"/>
      <c r="AS8" s="42">
        <v>0</v>
      </c>
      <c r="AT8" s="170"/>
      <c r="AU8" s="42">
        <v>0</v>
      </c>
      <c r="AV8" s="170"/>
      <c r="AW8" s="42">
        <v>0</v>
      </c>
      <c r="AX8" s="170"/>
      <c r="AY8" s="42">
        <v>0</v>
      </c>
      <c r="AZ8" s="44">
        <f t="shared" si="0"/>
        <v>128565.98767815248</v>
      </c>
      <c r="BA8" s="42">
        <v>410860.54636193707</v>
      </c>
      <c r="BB8" s="42">
        <v>0</v>
      </c>
      <c r="BC8" s="42">
        <v>0</v>
      </c>
      <c r="BD8" s="42">
        <v>0</v>
      </c>
      <c r="BE8" s="42">
        <v>2889186.3402920687</v>
      </c>
      <c r="BF8" s="44">
        <f t="shared" si="1"/>
        <v>3300046.8866540059</v>
      </c>
      <c r="BG8" s="44">
        <f t="shared" si="2"/>
        <v>3428612.8743321584</v>
      </c>
      <c r="BH8" s="42">
        <v>0</v>
      </c>
      <c r="BI8" s="42">
        <v>833039.10781075107</v>
      </c>
      <c r="BJ8" s="45">
        <f>+I43</f>
        <v>2595573.7665214073</v>
      </c>
      <c r="BK8" s="44">
        <f t="shared" si="3"/>
        <v>3428612.8743321584</v>
      </c>
    </row>
    <row r="9" spans="1:63" hidden="1">
      <c r="A9" s="139">
        <v>6</v>
      </c>
      <c r="B9" s="46" t="s">
        <v>55</v>
      </c>
      <c r="C9" s="154"/>
      <c r="D9" s="163"/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170"/>
      <c r="K9" s="42">
        <v>0</v>
      </c>
      <c r="L9" s="42">
        <v>0</v>
      </c>
      <c r="M9" s="170"/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170"/>
      <c r="X9" s="42">
        <v>78100.881352123033</v>
      </c>
      <c r="Y9" s="170"/>
      <c r="Z9" s="42">
        <v>0</v>
      </c>
      <c r="AA9" s="170"/>
      <c r="AB9" s="42">
        <v>0</v>
      </c>
      <c r="AC9" s="170"/>
      <c r="AD9" s="42">
        <v>0</v>
      </c>
      <c r="AE9" s="170"/>
      <c r="AF9" s="42">
        <v>0</v>
      </c>
      <c r="AG9" s="170"/>
      <c r="AH9" s="42">
        <v>0</v>
      </c>
      <c r="AI9" s="42">
        <v>0</v>
      </c>
      <c r="AJ9" s="42">
        <v>0</v>
      </c>
      <c r="AK9" s="42">
        <v>0</v>
      </c>
      <c r="AL9" s="170"/>
      <c r="AM9" s="42">
        <v>0</v>
      </c>
      <c r="AN9" s="170"/>
      <c r="AO9" s="42">
        <v>0</v>
      </c>
      <c r="AP9" s="170"/>
      <c r="AQ9" s="42">
        <v>0</v>
      </c>
      <c r="AR9" s="170"/>
      <c r="AS9" s="42">
        <v>0</v>
      </c>
      <c r="AT9" s="170"/>
      <c r="AU9" s="42">
        <v>0</v>
      </c>
      <c r="AV9" s="170"/>
      <c r="AW9" s="42">
        <v>0</v>
      </c>
      <c r="AX9" s="170"/>
      <c r="AY9" s="42">
        <v>0</v>
      </c>
      <c r="AZ9" s="44">
        <f t="shared" si="0"/>
        <v>78100.881352123033</v>
      </c>
      <c r="BA9" s="42">
        <v>0</v>
      </c>
      <c r="BB9" s="42">
        <v>0</v>
      </c>
      <c r="BC9" s="42">
        <v>0</v>
      </c>
      <c r="BD9" s="42">
        <v>0</v>
      </c>
      <c r="BE9" s="42">
        <v>10038195.665109076</v>
      </c>
      <c r="BF9" s="44">
        <f t="shared" si="1"/>
        <v>10038195.665109076</v>
      </c>
      <c r="BG9" s="44">
        <f t="shared" si="2"/>
        <v>10116296.546461198</v>
      </c>
      <c r="BH9" s="42">
        <v>0</v>
      </c>
      <c r="BI9" s="42">
        <v>3062009.7508600196</v>
      </c>
      <c r="BJ9" s="45">
        <f>+K43</f>
        <v>7054286.7956011789</v>
      </c>
      <c r="BK9" s="44">
        <f t="shared" si="3"/>
        <v>10116296.546461198</v>
      </c>
    </row>
    <row r="10" spans="1:63" hidden="1">
      <c r="A10" s="139">
        <v>7</v>
      </c>
      <c r="B10" s="46" t="s">
        <v>56</v>
      </c>
      <c r="C10" s="154"/>
      <c r="D10" s="163"/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170"/>
      <c r="K10" s="42">
        <v>0</v>
      </c>
      <c r="L10" s="42">
        <v>0</v>
      </c>
      <c r="M10" s="170"/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68751.420640864424</v>
      </c>
      <c r="W10" s="170"/>
      <c r="X10" s="42">
        <v>0</v>
      </c>
      <c r="Y10" s="170"/>
      <c r="Z10" s="42">
        <v>0</v>
      </c>
      <c r="AA10" s="170"/>
      <c r="AB10" s="42">
        <v>334515.1430106716</v>
      </c>
      <c r="AC10" s="170"/>
      <c r="AD10" s="42">
        <v>0</v>
      </c>
      <c r="AE10" s="170"/>
      <c r="AF10" s="42">
        <v>0</v>
      </c>
      <c r="AG10" s="170"/>
      <c r="AH10" s="42">
        <v>0</v>
      </c>
      <c r="AI10" s="42">
        <v>0</v>
      </c>
      <c r="AJ10" s="42">
        <v>0</v>
      </c>
      <c r="AK10" s="42">
        <v>0</v>
      </c>
      <c r="AL10" s="170"/>
      <c r="AM10" s="42">
        <v>0</v>
      </c>
      <c r="AN10" s="170"/>
      <c r="AO10" s="42">
        <v>0</v>
      </c>
      <c r="AP10" s="170"/>
      <c r="AQ10" s="42">
        <v>0</v>
      </c>
      <c r="AR10" s="170"/>
      <c r="AS10" s="42">
        <v>0</v>
      </c>
      <c r="AT10" s="170"/>
      <c r="AU10" s="42">
        <v>0</v>
      </c>
      <c r="AV10" s="170"/>
      <c r="AW10" s="42">
        <v>0</v>
      </c>
      <c r="AX10" s="170"/>
      <c r="AY10" s="42">
        <v>0</v>
      </c>
      <c r="AZ10" s="44">
        <f t="shared" si="0"/>
        <v>403266.56365153601</v>
      </c>
      <c r="BA10" s="42">
        <v>46164.10170333834</v>
      </c>
      <c r="BB10" s="42">
        <v>0</v>
      </c>
      <c r="BC10" s="42">
        <v>0</v>
      </c>
      <c r="BD10" s="42">
        <v>70266.246072621987</v>
      </c>
      <c r="BE10" s="42">
        <v>1065462.4992345639</v>
      </c>
      <c r="BF10" s="44">
        <f t="shared" si="1"/>
        <v>1181892.8470105242</v>
      </c>
      <c r="BG10" s="44">
        <f t="shared" si="2"/>
        <v>1585159.4106620601</v>
      </c>
      <c r="BH10" s="42">
        <v>277287.41799087758</v>
      </c>
      <c r="BI10" s="42">
        <v>159389.56266004225</v>
      </c>
      <c r="BJ10" s="45">
        <f>+L43</f>
        <v>1148482.4300111402</v>
      </c>
      <c r="BK10" s="44">
        <f t="shared" si="3"/>
        <v>1585159.4106620601</v>
      </c>
    </row>
    <row r="11" spans="1:63" hidden="1">
      <c r="A11" s="139">
        <v>8</v>
      </c>
      <c r="B11" s="46" t="s">
        <v>57</v>
      </c>
      <c r="C11" s="154"/>
      <c r="D11" s="163"/>
      <c r="E11" s="42">
        <v>0</v>
      </c>
      <c r="F11" s="42">
        <v>0</v>
      </c>
      <c r="G11" s="42">
        <v>1180256.7612536789</v>
      </c>
      <c r="H11" s="42">
        <v>2.1305550933582809</v>
      </c>
      <c r="I11" s="42">
        <v>553.16154393426859</v>
      </c>
      <c r="J11" s="170"/>
      <c r="K11" s="42">
        <v>0</v>
      </c>
      <c r="L11" s="42">
        <v>0</v>
      </c>
      <c r="M11" s="170"/>
      <c r="N11" s="42">
        <v>41982.430222017203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170"/>
      <c r="X11" s="42">
        <v>0</v>
      </c>
      <c r="Y11" s="170"/>
      <c r="Z11" s="42">
        <v>0</v>
      </c>
      <c r="AA11" s="170"/>
      <c r="AB11" s="42">
        <v>0</v>
      </c>
      <c r="AC11" s="170"/>
      <c r="AD11" s="42">
        <v>0</v>
      </c>
      <c r="AE11" s="170"/>
      <c r="AF11" s="42">
        <v>5774.9658531346486</v>
      </c>
      <c r="AG11" s="170"/>
      <c r="AH11" s="42">
        <v>0</v>
      </c>
      <c r="AI11" s="42">
        <v>0</v>
      </c>
      <c r="AJ11" s="42">
        <v>0</v>
      </c>
      <c r="AK11" s="42">
        <v>0</v>
      </c>
      <c r="AL11" s="170"/>
      <c r="AM11" s="42">
        <v>0</v>
      </c>
      <c r="AN11" s="170"/>
      <c r="AO11" s="42">
        <v>0</v>
      </c>
      <c r="AP11" s="170"/>
      <c r="AQ11" s="42">
        <v>0</v>
      </c>
      <c r="AR11" s="170"/>
      <c r="AS11" s="42">
        <v>703345.79077691888</v>
      </c>
      <c r="AT11" s="170"/>
      <c r="AU11" s="42">
        <v>3910.1659286166532</v>
      </c>
      <c r="AV11" s="170"/>
      <c r="AW11" s="42">
        <v>0</v>
      </c>
      <c r="AX11" s="170"/>
      <c r="AY11" s="42">
        <v>0</v>
      </c>
      <c r="AZ11" s="44">
        <f t="shared" si="0"/>
        <v>1935825.406133394</v>
      </c>
      <c r="BA11" s="42">
        <v>1901062.8844698395</v>
      </c>
      <c r="BB11" s="42">
        <v>0</v>
      </c>
      <c r="BC11" s="42">
        <v>0</v>
      </c>
      <c r="BD11" s="42">
        <v>-59994.855083762945</v>
      </c>
      <c r="BE11" s="42">
        <v>13141.678274161835</v>
      </c>
      <c r="BF11" s="44">
        <f t="shared" si="1"/>
        <v>1854209.7076602385</v>
      </c>
      <c r="BG11" s="44">
        <f t="shared" si="2"/>
        <v>3790035.1137936325</v>
      </c>
      <c r="BH11" s="42">
        <v>3575586.632106869</v>
      </c>
      <c r="BI11" s="42">
        <v>9710.7730581167471</v>
      </c>
      <c r="BJ11" s="45">
        <f>+N43</f>
        <v>204737.70862864645</v>
      </c>
      <c r="BK11" s="44">
        <f t="shared" si="3"/>
        <v>3790035.1137936325</v>
      </c>
    </row>
    <row r="12" spans="1:63" hidden="1">
      <c r="A12" s="139">
        <v>9</v>
      </c>
      <c r="B12" s="46" t="s">
        <v>58</v>
      </c>
      <c r="C12" s="154"/>
      <c r="D12" s="163"/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170"/>
      <c r="K12" s="42">
        <v>0</v>
      </c>
      <c r="L12" s="42">
        <v>0</v>
      </c>
      <c r="M12" s="170"/>
      <c r="N12" s="42">
        <v>0</v>
      </c>
      <c r="O12" s="42">
        <v>398897.05757550732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322155.78528599569</v>
      </c>
      <c r="V12" s="42">
        <v>34375.710320432212</v>
      </c>
      <c r="W12" s="170"/>
      <c r="X12" s="42">
        <v>0</v>
      </c>
      <c r="Y12" s="170"/>
      <c r="Z12" s="42">
        <v>0</v>
      </c>
      <c r="AA12" s="170"/>
      <c r="AB12" s="42">
        <v>0</v>
      </c>
      <c r="AC12" s="170"/>
      <c r="AD12" s="42">
        <v>0</v>
      </c>
      <c r="AE12" s="170"/>
      <c r="AF12" s="42">
        <v>0</v>
      </c>
      <c r="AG12" s="170"/>
      <c r="AH12" s="42">
        <v>0</v>
      </c>
      <c r="AI12" s="42">
        <v>0</v>
      </c>
      <c r="AJ12" s="42">
        <v>0</v>
      </c>
      <c r="AK12" s="42">
        <v>0</v>
      </c>
      <c r="AL12" s="170"/>
      <c r="AM12" s="42">
        <v>0</v>
      </c>
      <c r="AN12" s="170"/>
      <c r="AO12" s="42">
        <v>0</v>
      </c>
      <c r="AP12" s="170"/>
      <c r="AQ12" s="42">
        <v>0</v>
      </c>
      <c r="AR12" s="170"/>
      <c r="AS12" s="42">
        <v>71000.201649023118</v>
      </c>
      <c r="AT12" s="170"/>
      <c r="AU12" s="42">
        <v>0</v>
      </c>
      <c r="AV12" s="170"/>
      <c r="AW12" s="42">
        <v>0</v>
      </c>
      <c r="AX12" s="170"/>
      <c r="AY12" s="42">
        <v>0</v>
      </c>
      <c r="AZ12" s="44">
        <f t="shared" si="0"/>
        <v>826428.75483095832</v>
      </c>
      <c r="BA12" s="42">
        <v>3183540.3696099203</v>
      </c>
      <c r="BB12" s="42">
        <v>0</v>
      </c>
      <c r="BC12" s="42">
        <v>169106.76365717768</v>
      </c>
      <c r="BD12" s="42">
        <v>692903.00024530245</v>
      </c>
      <c r="BE12" s="42">
        <v>472387.24982811487</v>
      </c>
      <c r="BF12" s="44">
        <f t="shared" si="1"/>
        <v>4517937.3833405152</v>
      </c>
      <c r="BG12" s="44">
        <f t="shared" si="2"/>
        <v>5344366.1381714735</v>
      </c>
      <c r="BH12" s="42">
        <v>3543596.7202233737</v>
      </c>
      <c r="BI12" s="42">
        <v>137564.27619545843</v>
      </c>
      <c r="BJ12" s="45">
        <f>+O43</f>
        <v>1663205.1417526407</v>
      </c>
      <c r="BK12" s="44">
        <f t="shared" si="3"/>
        <v>5344366.1381714735</v>
      </c>
    </row>
    <row r="13" spans="1:63" hidden="1">
      <c r="A13" s="139">
        <v>10</v>
      </c>
      <c r="B13" s="46" t="s">
        <v>59</v>
      </c>
      <c r="C13" s="154"/>
      <c r="D13" s="163"/>
      <c r="E13" s="42">
        <v>6.4849285486573969</v>
      </c>
      <c r="F13" s="42">
        <v>112.6243410506504</v>
      </c>
      <c r="G13" s="42">
        <v>216.93139041069961</v>
      </c>
      <c r="H13" s="42">
        <v>4.3989783136543643</v>
      </c>
      <c r="I13" s="42">
        <v>953.86543052921627</v>
      </c>
      <c r="J13" s="170"/>
      <c r="K13" s="42">
        <v>0</v>
      </c>
      <c r="L13" s="42">
        <v>0</v>
      </c>
      <c r="M13" s="170"/>
      <c r="N13" s="42">
        <v>0</v>
      </c>
      <c r="O13" s="42">
        <v>131678.59400451972</v>
      </c>
      <c r="P13" s="42">
        <v>2416743.9545477862</v>
      </c>
      <c r="Q13" s="42">
        <v>79147.686591655554</v>
      </c>
      <c r="R13" s="42">
        <v>668175.02646704786</v>
      </c>
      <c r="S13" s="42">
        <v>237072.33157052862</v>
      </c>
      <c r="T13" s="42">
        <v>162241.58504378292</v>
      </c>
      <c r="U13" s="42">
        <v>1073852.6176199855</v>
      </c>
      <c r="V13" s="42">
        <v>17187.855160216106</v>
      </c>
      <c r="W13" s="170"/>
      <c r="X13" s="42">
        <v>0</v>
      </c>
      <c r="Y13" s="170"/>
      <c r="Z13" s="42">
        <v>0</v>
      </c>
      <c r="AA13" s="170"/>
      <c r="AB13" s="42">
        <v>0</v>
      </c>
      <c r="AC13" s="170"/>
      <c r="AD13" s="42">
        <v>0</v>
      </c>
      <c r="AE13" s="170"/>
      <c r="AF13" s="42">
        <v>46.199726825077192</v>
      </c>
      <c r="AG13" s="170"/>
      <c r="AH13" s="42">
        <v>2339.356384518253</v>
      </c>
      <c r="AI13" s="42">
        <v>4325.0786068947818</v>
      </c>
      <c r="AJ13" s="42">
        <v>14373.758083637143</v>
      </c>
      <c r="AK13" s="42">
        <v>0</v>
      </c>
      <c r="AL13" s="170"/>
      <c r="AM13" s="42">
        <v>0</v>
      </c>
      <c r="AN13" s="170"/>
      <c r="AO13" s="42">
        <v>0</v>
      </c>
      <c r="AP13" s="170"/>
      <c r="AQ13" s="42">
        <v>0</v>
      </c>
      <c r="AR13" s="170"/>
      <c r="AS13" s="42">
        <v>47855.251731336946</v>
      </c>
      <c r="AT13" s="170"/>
      <c r="AU13" s="42">
        <v>0</v>
      </c>
      <c r="AV13" s="170"/>
      <c r="AW13" s="42">
        <v>0</v>
      </c>
      <c r="AX13" s="170"/>
      <c r="AY13" s="42">
        <v>0</v>
      </c>
      <c r="AZ13" s="44">
        <f t="shared" si="0"/>
        <v>4856333.600607587</v>
      </c>
      <c r="BA13" s="42">
        <v>2371632.1004142389</v>
      </c>
      <c r="BB13" s="42">
        <v>0</v>
      </c>
      <c r="BC13" s="42">
        <v>113980.6163409296</v>
      </c>
      <c r="BD13" s="42">
        <v>-3158485.6073803524</v>
      </c>
      <c r="BE13" s="42">
        <v>3772037.2400878598</v>
      </c>
      <c r="BF13" s="44">
        <f t="shared" si="1"/>
        <v>3099164.3494626759</v>
      </c>
      <c r="BG13" s="44">
        <f t="shared" si="2"/>
        <v>7955497.9500702629</v>
      </c>
      <c r="BH13" s="42">
        <v>35729.954670828512</v>
      </c>
      <c r="BI13" s="42">
        <v>1391.0989166646389</v>
      </c>
      <c r="BJ13" s="45">
        <f>+P43</f>
        <v>7918376.8964827694</v>
      </c>
      <c r="BK13" s="44">
        <f t="shared" si="3"/>
        <v>7955497.9500702629</v>
      </c>
    </row>
    <row r="14" spans="1:63" hidden="1">
      <c r="A14" s="139">
        <v>11</v>
      </c>
      <c r="B14" s="46" t="s">
        <v>60</v>
      </c>
      <c r="C14" s="154"/>
      <c r="D14" s="163"/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170"/>
      <c r="K14" s="42">
        <v>1100590.862567775</v>
      </c>
      <c r="L14" s="42">
        <v>81691.11066612188</v>
      </c>
      <c r="M14" s="170"/>
      <c r="N14" s="42">
        <v>0</v>
      </c>
      <c r="O14" s="42">
        <v>0</v>
      </c>
      <c r="P14" s="42">
        <v>0</v>
      </c>
      <c r="Q14" s="42">
        <v>136720.11004767299</v>
      </c>
      <c r="R14" s="42">
        <v>407651.63394881011</v>
      </c>
      <c r="S14" s="42">
        <v>0</v>
      </c>
      <c r="T14" s="42">
        <v>946409.24608873366</v>
      </c>
      <c r="U14" s="42">
        <v>615106.57673035422</v>
      </c>
      <c r="V14" s="42">
        <v>30463.563509798514</v>
      </c>
      <c r="W14" s="170"/>
      <c r="X14" s="42">
        <v>0</v>
      </c>
      <c r="Y14" s="170"/>
      <c r="Z14" s="42">
        <v>0</v>
      </c>
      <c r="AA14" s="170"/>
      <c r="AB14" s="42">
        <v>4536447.2197782136</v>
      </c>
      <c r="AC14" s="170"/>
      <c r="AD14" s="42">
        <v>3450.0917397239432</v>
      </c>
      <c r="AE14" s="170"/>
      <c r="AF14" s="42">
        <v>53714.304122042311</v>
      </c>
      <c r="AG14" s="170"/>
      <c r="AH14" s="42">
        <v>0</v>
      </c>
      <c r="AI14" s="42">
        <v>267.72618759160332</v>
      </c>
      <c r="AJ14" s="42">
        <v>5733.3671312239412</v>
      </c>
      <c r="AK14" s="42">
        <v>46184.640440132665</v>
      </c>
      <c r="AL14" s="170"/>
      <c r="AM14" s="42">
        <v>0</v>
      </c>
      <c r="AN14" s="170"/>
      <c r="AO14" s="42">
        <v>0</v>
      </c>
      <c r="AP14" s="170"/>
      <c r="AQ14" s="42">
        <v>0</v>
      </c>
      <c r="AR14" s="170"/>
      <c r="AS14" s="42">
        <v>0</v>
      </c>
      <c r="AT14" s="170"/>
      <c r="AU14" s="42">
        <v>0</v>
      </c>
      <c r="AV14" s="170"/>
      <c r="AW14" s="42">
        <v>0</v>
      </c>
      <c r="AX14" s="170"/>
      <c r="AY14" s="42">
        <v>83317.300545727237</v>
      </c>
      <c r="AZ14" s="44">
        <f t="shared" si="0"/>
        <v>8047747.7535039214</v>
      </c>
      <c r="BA14" s="42">
        <v>4529588.6686884277</v>
      </c>
      <c r="BB14" s="42">
        <v>0</v>
      </c>
      <c r="BC14" s="42">
        <v>565696.57545295847</v>
      </c>
      <c r="BD14" s="42">
        <v>-6270774.4029859593</v>
      </c>
      <c r="BE14" s="42">
        <v>4257401.3917932557</v>
      </c>
      <c r="BF14" s="44">
        <f t="shared" si="1"/>
        <v>3081912.2329486823</v>
      </c>
      <c r="BG14" s="44">
        <f t="shared" si="2"/>
        <v>11129659.986452604</v>
      </c>
      <c r="BH14" s="42">
        <v>7946873.4262660779</v>
      </c>
      <c r="BI14" s="42">
        <v>2368912.8815772622</v>
      </c>
      <c r="BJ14" s="45">
        <f>+Q43</f>
        <v>813873.67860926385</v>
      </c>
      <c r="BK14" s="44">
        <f t="shared" si="3"/>
        <v>11129659.986452604</v>
      </c>
    </row>
    <row r="15" spans="1:63" hidden="1">
      <c r="A15" s="139">
        <v>12</v>
      </c>
      <c r="B15" s="46" t="s">
        <v>61</v>
      </c>
      <c r="C15" s="154"/>
      <c r="D15" s="163"/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170"/>
      <c r="K15" s="42">
        <v>0</v>
      </c>
      <c r="L15" s="42">
        <v>0</v>
      </c>
      <c r="M15" s="170"/>
      <c r="N15" s="42">
        <v>0</v>
      </c>
      <c r="O15" s="42">
        <v>0</v>
      </c>
      <c r="P15" s="42">
        <v>0</v>
      </c>
      <c r="Q15" s="42">
        <v>0</v>
      </c>
      <c r="R15" s="42">
        <v>1268883.8722482817</v>
      </c>
      <c r="S15" s="42">
        <v>0</v>
      </c>
      <c r="T15" s="42">
        <v>288429.48452228081</v>
      </c>
      <c r="U15" s="42">
        <v>0</v>
      </c>
      <c r="V15" s="42">
        <v>0</v>
      </c>
      <c r="W15" s="170"/>
      <c r="X15" s="42">
        <v>0</v>
      </c>
      <c r="Y15" s="170"/>
      <c r="Z15" s="42">
        <v>0</v>
      </c>
      <c r="AA15" s="170"/>
      <c r="AB15" s="42">
        <v>0</v>
      </c>
      <c r="AC15" s="170"/>
      <c r="AD15" s="42">
        <v>2300.0611598159621</v>
      </c>
      <c r="AE15" s="170"/>
      <c r="AF15" s="42">
        <v>0</v>
      </c>
      <c r="AG15" s="170"/>
      <c r="AH15" s="42">
        <v>0</v>
      </c>
      <c r="AI15" s="42">
        <v>0</v>
      </c>
      <c r="AJ15" s="42">
        <v>0</v>
      </c>
      <c r="AK15" s="42">
        <v>0</v>
      </c>
      <c r="AL15" s="170"/>
      <c r="AM15" s="42">
        <v>560.14126135296851</v>
      </c>
      <c r="AN15" s="170"/>
      <c r="AO15" s="42">
        <v>0</v>
      </c>
      <c r="AP15" s="170"/>
      <c r="AQ15" s="42">
        <v>0</v>
      </c>
      <c r="AR15" s="170"/>
      <c r="AS15" s="42">
        <v>0</v>
      </c>
      <c r="AT15" s="170"/>
      <c r="AU15" s="42">
        <v>4098.9406592943851</v>
      </c>
      <c r="AV15" s="170"/>
      <c r="AW15" s="42">
        <v>563.5221467101652</v>
      </c>
      <c r="AX15" s="170"/>
      <c r="AY15" s="42">
        <v>0</v>
      </c>
      <c r="AZ15" s="44">
        <f t="shared" si="0"/>
        <v>1564836.0219977358</v>
      </c>
      <c r="BA15" s="42">
        <v>4539766.3734306302</v>
      </c>
      <c r="BB15" s="42">
        <v>977268.90663688642</v>
      </c>
      <c r="BC15" s="42">
        <v>35355790.756921336</v>
      </c>
      <c r="BD15" s="42">
        <v>-31638402.797134459</v>
      </c>
      <c r="BE15" s="42">
        <v>16343754.551681012</v>
      </c>
      <c r="BF15" s="44">
        <f t="shared" si="1"/>
        <v>25578177.791535407</v>
      </c>
      <c r="BG15" s="44">
        <f t="shared" si="2"/>
        <v>27143013.813533142</v>
      </c>
      <c r="BH15" s="42">
        <v>17412818.811806485</v>
      </c>
      <c r="BI15" s="42">
        <v>3975837.6942402753</v>
      </c>
      <c r="BJ15" s="45">
        <f>+R43</f>
        <v>5754357.3074863823</v>
      </c>
      <c r="BK15" s="44">
        <f t="shared" si="3"/>
        <v>27143013.813533142</v>
      </c>
    </row>
    <row r="16" spans="1:63" hidden="1">
      <c r="A16" s="139">
        <v>13</v>
      </c>
      <c r="B16" s="46" t="s">
        <v>62</v>
      </c>
      <c r="C16" s="154"/>
      <c r="D16" s="163"/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170"/>
      <c r="K16" s="42">
        <v>0</v>
      </c>
      <c r="L16" s="42">
        <v>423.49209449968737</v>
      </c>
      <c r="M16" s="170"/>
      <c r="N16" s="42">
        <v>0</v>
      </c>
      <c r="O16" s="42">
        <v>21301.102874532095</v>
      </c>
      <c r="P16" s="42">
        <v>116636.79723032225</v>
      </c>
      <c r="Q16" s="42">
        <v>0</v>
      </c>
      <c r="R16" s="42">
        <v>0</v>
      </c>
      <c r="S16" s="42">
        <v>1615055.157883279</v>
      </c>
      <c r="T16" s="42">
        <v>99147.635304533993</v>
      </c>
      <c r="U16" s="42">
        <v>0</v>
      </c>
      <c r="V16" s="42">
        <v>30797.99811134017</v>
      </c>
      <c r="W16" s="170"/>
      <c r="X16" s="42">
        <v>2307.8576244471346</v>
      </c>
      <c r="Y16" s="170"/>
      <c r="Z16" s="42">
        <v>270.57876846032593</v>
      </c>
      <c r="AA16" s="170"/>
      <c r="AB16" s="42">
        <v>0</v>
      </c>
      <c r="AC16" s="170"/>
      <c r="AD16" s="42">
        <v>109155.41630898108</v>
      </c>
      <c r="AE16" s="170"/>
      <c r="AF16" s="42">
        <v>13762.647525675198</v>
      </c>
      <c r="AG16" s="170"/>
      <c r="AH16" s="42">
        <v>0</v>
      </c>
      <c r="AI16" s="42">
        <v>0</v>
      </c>
      <c r="AJ16" s="42">
        <v>0</v>
      </c>
      <c r="AK16" s="42">
        <v>2759.4058345286567</v>
      </c>
      <c r="AL16" s="170"/>
      <c r="AM16" s="42">
        <v>4492.3329160508074</v>
      </c>
      <c r="AN16" s="170"/>
      <c r="AO16" s="42">
        <v>32059.897467669136</v>
      </c>
      <c r="AP16" s="170"/>
      <c r="AQ16" s="42">
        <v>1626.6613838072331</v>
      </c>
      <c r="AR16" s="170"/>
      <c r="AS16" s="42">
        <v>826076.60849771521</v>
      </c>
      <c r="AT16" s="170"/>
      <c r="AU16" s="42">
        <v>6962.5685472400019</v>
      </c>
      <c r="AV16" s="170"/>
      <c r="AW16" s="42">
        <v>2504.5428742674007</v>
      </c>
      <c r="AX16" s="170"/>
      <c r="AY16" s="42">
        <v>0</v>
      </c>
      <c r="AZ16" s="44">
        <f t="shared" si="0"/>
        <v>2885340.7012473494</v>
      </c>
      <c r="BA16" s="42">
        <v>1490389.46852888</v>
      </c>
      <c r="BB16" s="42">
        <v>0</v>
      </c>
      <c r="BC16" s="42">
        <v>2232846.4816366001</v>
      </c>
      <c r="BD16" s="42">
        <v>-371979.15283931699</v>
      </c>
      <c r="BE16" s="42">
        <v>111666.26088439576</v>
      </c>
      <c r="BF16" s="44">
        <f t="shared" si="1"/>
        <v>3462923.0582105592</v>
      </c>
      <c r="BG16" s="44">
        <f t="shared" si="2"/>
        <v>6348263.7594579086</v>
      </c>
      <c r="BH16" s="42">
        <v>478190.13658970856</v>
      </c>
      <c r="BI16" s="42">
        <v>6830.7600765293737</v>
      </c>
      <c r="BJ16" s="45">
        <f>+S43</f>
        <v>5863242.8627916705</v>
      </c>
      <c r="BK16" s="44">
        <f t="shared" si="3"/>
        <v>6348263.7594579086</v>
      </c>
    </row>
    <row r="17" spans="1:63" hidden="1">
      <c r="A17" s="139">
        <v>14</v>
      </c>
      <c r="B17" s="46" t="s">
        <v>63</v>
      </c>
      <c r="C17" s="154"/>
      <c r="D17" s="163"/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170"/>
      <c r="K17" s="42">
        <v>0</v>
      </c>
      <c r="L17" s="42">
        <v>0</v>
      </c>
      <c r="M17" s="170"/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297442.90591360198</v>
      </c>
      <c r="U17" s="42">
        <v>0</v>
      </c>
      <c r="V17" s="42">
        <v>0</v>
      </c>
      <c r="W17" s="170"/>
      <c r="X17" s="42">
        <v>0</v>
      </c>
      <c r="Y17" s="170"/>
      <c r="Z17" s="42">
        <v>0</v>
      </c>
      <c r="AA17" s="170"/>
      <c r="AB17" s="42">
        <v>0</v>
      </c>
      <c r="AC17" s="170"/>
      <c r="AD17" s="42">
        <v>0</v>
      </c>
      <c r="AE17" s="170"/>
      <c r="AF17" s="42">
        <v>0</v>
      </c>
      <c r="AG17" s="170"/>
      <c r="AH17" s="42">
        <v>0</v>
      </c>
      <c r="AI17" s="42">
        <v>0</v>
      </c>
      <c r="AJ17" s="42">
        <v>0</v>
      </c>
      <c r="AK17" s="42">
        <v>0</v>
      </c>
      <c r="AL17" s="170"/>
      <c r="AM17" s="42">
        <v>0</v>
      </c>
      <c r="AN17" s="170"/>
      <c r="AO17" s="42">
        <v>0</v>
      </c>
      <c r="AP17" s="170"/>
      <c r="AQ17" s="42">
        <v>0</v>
      </c>
      <c r="AR17" s="170"/>
      <c r="AS17" s="42">
        <v>0</v>
      </c>
      <c r="AT17" s="170"/>
      <c r="AU17" s="42">
        <v>0</v>
      </c>
      <c r="AV17" s="170"/>
      <c r="AW17" s="42">
        <v>0</v>
      </c>
      <c r="AX17" s="170"/>
      <c r="AY17" s="42">
        <v>0</v>
      </c>
      <c r="AZ17" s="44">
        <f t="shared" si="0"/>
        <v>297442.90591360198</v>
      </c>
      <c r="BA17" s="42">
        <v>380036.2369479537</v>
      </c>
      <c r="BB17" s="42">
        <v>0</v>
      </c>
      <c r="BC17" s="42">
        <v>2872061.6095149117</v>
      </c>
      <c r="BD17" s="42">
        <v>-1750725.2192702368</v>
      </c>
      <c r="BE17" s="42">
        <v>7867854.9378029266</v>
      </c>
      <c r="BF17" s="44">
        <f t="shared" si="1"/>
        <v>9369227.5649955552</v>
      </c>
      <c r="BG17" s="44">
        <f t="shared" si="2"/>
        <v>9666670.4709091578</v>
      </c>
      <c r="BH17" s="42">
        <v>537485.84830152383</v>
      </c>
      <c r="BI17" s="42">
        <v>8605.6167510204614</v>
      </c>
      <c r="BJ17" s="45">
        <f>+T43</f>
        <v>9120579.0058566127</v>
      </c>
      <c r="BK17" s="44">
        <f t="shared" si="3"/>
        <v>9666670.4709091578</v>
      </c>
    </row>
    <row r="18" spans="1:63" hidden="1">
      <c r="A18" s="139">
        <v>15</v>
      </c>
      <c r="B18" s="46" t="s">
        <v>64</v>
      </c>
      <c r="C18" s="154"/>
      <c r="D18" s="163"/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170"/>
      <c r="K18" s="42">
        <v>0</v>
      </c>
      <c r="L18" s="42">
        <v>0</v>
      </c>
      <c r="M18" s="170"/>
      <c r="N18" s="42">
        <v>0</v>
      </c>
      <c r="O18" s="42">
        <v>0</v>
      </c>
      <c r="P18" s="42">
        <v>0</v>
      </c>
      <c r="Q18" s="42">
        <v>0</v>
      </c>
      <c r="R18" s="42">
        <v>147128.24143057241</v>
      </c>
      <c r="S18" s="42">
        <v>0</v>
      </c>
      <c r="T18" s="42">
        <v>63093.949739248899</v>
      </c>
      <c r="U18" s="42">
        <v>6443115.7057199124</v>
      </c>
      <c r="V18" s="42">
        <v>11866.063168685892</v>
      </c>
      <c r="W18" s="170"/>
      <c r="X18" s="42">
        <v>0</v>
      </c>
      <c r="Y18" s="170"/>
      <c r="Z18" s="42">
        <v>0</v>
      </c>
      <c r="AA18" s="170"/>
      <c r="AB18" s="42">
        <v>212249.1427614569</v>
      </c>
      <c r="AC18" s="170"/>
      <c r="AD18" s="42">
        <v>0</v>
      </c>
      <c r="AE18" s="170"/>
      <c r="AF18" s="42">
        <v>0</v>
      </c>
      <c r="AG18" s="170"/>
      <c r="AH18" s="42">
        <v>0</v>
      </c>
      <c r="AI18" s="42">
        <v>0</v>
      </c>
      <c r="AJ18" s="42">
        <v>0</v>
      </c>
      <c r="AK18" s="42">
        <v>0</v>
      </c>
      <c r="AL18" s="170"/>
      <c r="AM18" s="42">
        <v>0</v>
      </c>
      <c r="AN18" s="170"/>
      <c r="AO18" s="42">
        <v>0</v>
      </c>
      <c r="AP18" s="170"/>
      <c r="AQ18" s="42">
        <v>0</v>
      </c>
      <c r="AR18" s="170"/>
      <c r="AS18" s="42">
        <v>0</v>
      </c>
      <c r="AT18" s="170"/>
      <c r="AU18" s="42">
        <v>0</v>
      </c>
      <c r="AV18" s="170"/>
      <c r="AW18" s="42">
        <v>0</v>
      </c>
      <c r="AX18" s="170"/>
      <c r="AY18" s="42">
        <v>55544.867030484827</v>
      </c>
      <c r="AZ18" s="44">
        <f t="shared" si="0"/>
        <v>6932997.9698503613</v>
      </c>
      <c r="BA18" s="42">
        <v>2932567.8916123784</v>
      </c>
      <c r="BB18" s="42">
        <v>310593.14487928868</v>
      </c>
      <c r="BC18" s="42">
        <v>1918903.0526771729</v>
      </c>
      <c r="BD18" s="42">
        <v>-2712557.6193759325</v>
      </c>
      <c r="BE18" s="42">
        <v>25737857.055324905</v>
      </c>
      <c r="BF18" s="44">
        <f t="shared" si="1"/>
        <v>28187363.525117811</v>
      </c>
      <c r="BG18" s="44">
        <f t="shared" si="2"/>
        <v>35120361.494968176</v>
      </c>
      <c r="BH18" s="42">
        <v>3334655.1136238719</v>
      </c>
      <c r="BI18" s="42">
        <v>1528745.7181389334</v>
      </c>
      <c r="BJ18" s="45">
        <f>+U43</f>
        <v>30256960.663205363</v>
      </c>
      <c r="BK18" s="44">
        <f t="shared" si="3"/>
        <v>35120361.494968168</v>
      </c>
    </row>
    <row r="19" spans="1:63" hidden="1">
      <c r="A19" s="139">
        <v>16</v>
      </c>
      <c r="B19" s="46" t="s">
        <v>65</v>
      </c>
      <c r="C19" s="154"/>
      <c r="D19" s="163"/>
      <c r="E19" s="42">
        <v>31265.853990199706</v>
      </c>
      <c r="F19" s="42">
        <v>5495.6112146566766</v>
      </c>
      <c r="G19" s="42">
        <v>71343.61078877344</v>
      </c>
      <c r="H19" s="42">
        <v>4591.1061462222506</v>
      </c>
      <c r="I19" s="42">
        <v>50902.901384968791</v>
      </c>
      <c r="J19" s="170"/>
      <c r="K19" s="42">
        <v>229658.62229114058</v>
      </c>
      <c r="L19" s="42">
        <v>212639.32409694631</v>
      </c>
      <c r="M19" s="170"/>
      <c r="N19" s="42">
        <v>35398.957024754476</v>
      </c>
      <c r="O19" s="42">
        <v>283746.90621048678</v>
      </c>
      <c r="P19" s="42">
        <v>1449541.6652908833</v>
      </c>
      <c r="Q19" s="42">
        <v>45044.804985521507</v>
      </c>
      <c r="R19" s="42">
        <v>430319.09428567189</v>
      </c>
      <c r="S19" s="42">
        <v>408364.47172886232</v>
      </c>
      <c r="T19" s="42">
        <v>608735.25655902561</v>
      </c>
      <c r="U19" s="42">
        <v>1063567.4397591385</v>
      </c>
      <c r="V19" s="42">
        <v>702481.07635969599</v>
      </c>
      <c r="W19" s="170"/>
      <c r="X19" s="42">
        <v>142173.94560560276</v>
      </c>
      <c r="Y19" s="170"/>
      <c r="Z19" s="42">
        <v>9979.571394767343</v>
      </c>
      <c r="AA19" s="170"/>
      <c r="AB19" s="42">
        <v>649770.75203377439</v>
      </c>
      <c r="AC19" s="170"/>
      <c r="AD19" s="42">
        <v>491333.13405660744</v>
      </c>
      <c r="AE19" s="170"/>
      <c r="AF19" s="42">
        <v>701325.94490135973</v>
      </c>
      <c r="AG19" s="170"/>
      <c r="AH19" s="42">
        <v>294348.88854037412</v>
      </c>
      <c r="AI19" s="42">
        <v>304307.40149861987</v>
      </c>
      <c r="AJ19" s="42">
        <v>771190.18191920687</v>
      </c>
      <c r="AK19" s="42">
        <v>199814.28060405527</v>
      </c>
      <c r="AL19" s="170"/>
      <c r="AM19" s="42">
        <v>23820.007139034984</v>
      </c>
      <c r="AN19" s="170"/>
      <c r="AO19" s="42">
        <v>133769.54397013746</v>
      </c>
      <c r="AP19" s="170"/>
      <c r="AQ19" s="42">
        <v>78222.061569736237</v>
      </c>
      <c r="AR19" s="170"/>
      <c r="AS19" s="42">
        <v>876083.71082987578</v>
      </c>
      <c r="AT19" s="170"/>
      <c r="AU19" s="42">
        <v>29303.06513878539</v>
      </c>
      <c r="AV19" s="170"/>
      <c r="AW19" s="42">
        <v>6386.5843293818707</v>
      </c>
      <c r="AX19" s="170"/>
      <c r="AY19" s="42">
        <v>35409.852731934079</v>
      </c>
      <c r="AZ19" s="44">
        <f t="shared" si="0"/>
        <v>10380335.6283802</v>
      </c>
      <c r="BA19" s="42">
        <v>4321617.9938778142</v>
      </c>
      <c r="BB19" s="42">
        <v>0</v>
      </c>
      <c r="BC19" s="42">
        <v>2086637.4684901957</v>
      </c>
      <c r="BD19" s="42">
        <v>-4068469.7211242048</v>
      </c>
      <c r="BE19" s="42">
        <v>2812662.2815572349</v>
      </c>
      <c r="BF19" s="44">
        <f t="shared" si="1"/>
        <v>5152448.0228010397</v>
      </c>
      <c r="BG19" s="44">
        <f t="shared" si="2"/>
        <v>15532783.65118124</v>
      </c>
      <c r="BH19" s="42">
        <v>13059803.568898914</v>
      </c>
      <c r="BI19" s="42">
        <v>286677.10946770001</v>
      </c>
      <c r="BJ19" s="45">
        <f>+V43</f>
        <v>2186302.9728146251</v>
      </c>
      <c r="BK19" s="44">
        <f t="shared" si="3"/>
        <v>15532783.65118124</v>
      </c>
    </row>
    <row r="20" spans="1:63" hidden="1">
      <c r="A20" s="139">
        <v>17</v>
      </c>
      <c r="B20" s="46" t="s">
        <v>66</v>
      </c>
      <c r="C20" s="154"/>
      <c r="D20" s="163"/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170"/>
      <c r="K20" s="42">
        <v>32843.70081331276</v>
      </c>
      <c r="L20" s="42">
        <v>22439.369130138093</v>
      </c>
      <c r="M20" s="170"/>
      <c r="N20" s="42">
        <v>1894.7282222609788</v>
      </c>
      <c r="O20" s="42">
        <v>2950.0014332148739</v>
      </c>
      <c r="P20" s="42">
        <v>22521.619664925438</v>
      </c>
      <c r="Q20" s="42">
        <v>3532.5906275364414</v>
      </c>
      <c r="R20" s="42">
        <v>1244.1573521863695</v>
      </c>
      <c r="S20" s="42">
        <v>145675.19383498296</v>
      </c>
      <c r="T20" s="42">
        <v>41280.623671840593</v>
      </c>
      <c r="U20" s="42">
        <v>83377.12943602915</v>
      </c>
      <c r="V20" s="42">
        <v>10645.66922737116</v>
      </c>
      <c r="W20" s="170"/>
      <c r="X20" s="42">
        <v>32783.775388983006</v>
      </c>
      <c r="Y20" s="170"/>
      <c r="Z20" s="42">
        <v>236.52917874988933</v>
      </c>
      <c r="AA20" s="170"/>
      <c r="AB20" s="42">
        <v>2017.7695303853145</v>
      </c>
      <c r="AC20" s="170"/>
      <c r="AD20" s="42">
        <v>27645.572171220454</v>
      </c>
      <c r="AE20" s="170"/>
      <c r="AF20" s="42">
        <v>10908.613793684766</v>
      </c>
      <c r="AG20" s="170"/>
      <c r="AH20" s="42">
        <v>135.274172806118</v>
      </c>
      <c r="AI20" s="42">
        <v>1447.0057830301118</v>
      </c>
      <c r="AJ20" s="42">
        <v>5861.0973961330101</v>
      </c>
      <c r="AK20" s="42">
        <v>713.41422685727537</v>
      </c>
      <c r="AL20" s="170"/>
      <c r="AM20" s="42">
        <v>5737.407727052122</v>
      </c>
      <c r="AN20" s="170"/>
      <c r="AO20" s="42">
        <v>625.12640897767562</v>
      </c>
      <c r="AP20" s="170"/>
      <c r="AQ20" s="42">
        <v>19910.024989400052</v>
      </c>
      <c r="AR20" s="170"/>
      <c r="AS20" s="42">
        <v>309.85241465105543</v>
      </c>
      <c r="AT20" s="170"/>
      <c r="AU20" s="42">
        <v>3492.3095649830198</v>
      </c>
      <c r="AV20" s="170"/>
      <c r="AW20" s="42">
        <v>2279.3696139425247</v>
      </c>
      <c r="AX20" s="170"/>
      <c r="AY20" s="42">
        <v>7898.6021898306699</v>
      </c>
      <c r="AZ20" s="44">
        <f t="shared" si="0"/>
        <v>490406.52796448587</v>
      </c>
      <c r="BA20" s="42">
        <v>185783.29729397304</v>
      </c>
      <c r="BB20" s="42">
        <v>0</v>
      </c>
      <c r="BC20" s="42">
        <v>0</v>
      </c>
      <c r="BD20" s="42">
        <v>169.98856362965131</v>
      </c>
      <c r="BE20" s="42">
        <v>0</v>
      </c>
      <c r="BF20" s="44">
        <f t="shared" si="1"/>
        <v>185953.28585760269</v>
      </c>
      <c r="BG20" s="44">
        <f t="shared" si="2"/>
        <v>676359.81382208853</v>
      </c>
      <c r="BH20" s="42">
        <v>0</v>
      </c>
      <c r="BI20" s="42">
        <v>0</v>
      </c>
      <c r="BJ20" s="45">
        <f>+X43</f>
        <v>676359.81382208853</v>
      </c>
      <c r="BK20" s="44">
        <f t="shared" si="3"/>
        <v>676359.81382208853</v>
      </c>
    </row>
    <row r="21" spans="1:63" hidden="1">
      <c r="A21" s="139">
        <v>18</v>
      </c>
      <c r="B21" s="46" t="s">
        <v>7</v>
      </c>
      <c r="C21" s="154"/>
      <c r="D21" s="163"/>
      <c r="E21" s="42">
        <v>816.49770493629694</v>
      </c>
      <c r="F21" s="42">
        <v>11.491213494567095</v>
      </c>
      <c r="G21" s="42">
        <v>141.39113112423786</v>
      </c>
      <c r="H21" s="42">
        <v>0</v>
      </c>
      <c r="I21" s="42">
        <v>0</v>
      </c>
      <c r="J21" s="170"/>
      <c r="K21" s="42">
        <v>0</v>
      </c>
      <c r="L21" s="42">
        <v>0</v>
      </c>
      <c r="M21" s="170"/>
      <c r="N21" s="42">
        <v>1243.3132812229824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170"/>
      <c r="X21" s="42">
        <v>0</v>
      </c>
      <c r="Y21" s="170"/>
      <c r="Z21" s="42">
        <v>0</v>
      </c>
      <c r="AA21" s="170"/>
      <c r="AB21" s="42">
        <v>0</v>
      </c>
      <c r="AC21" s="170"/>
      <c r="AD21" s="42">
        <v>0</v>
      </c>
      <c r="AE21" s="170"/>
      <c r="AF21" s="42">
        <v>12950.459535391528</v>
      </c>
      <c r="AG21" s="170"/>
      <c r="AH21" s="42">
        <v>0</v>
      </c>
      <c r="AI21" s="42">
        <v>0</v>
      </c>
      <c r="AJ21" s="42">
        <v>0</v>
      </c>
      <c r="AK21" s="42">
        <v>593.73832317293773</v>
      </c>
      <c r="AL21" s="170"/>
      <c r="AM21" s="42">
        <v>0</v>
      </c>
      <c r="AN21" s="170"/>
      <c r="AO21" s="42">
        <v>0</v>
      </c>
      <c r="AP21" s="170"/>
      <c r="AQ21" s="42">
        <v>0</v>
      </c>
      <c r="AR21" s="170"/>
      <c r="AS21" s="42">
        <v>141.38506514278566</v>
      </c>
      <c r="AT21" s="170"/>
      <c r="AU21" s="42">
        <v>2.7210063663613027</v>
      </c>
      <c r="AV21" s="170"/>
      <c r="AW21" s="42">
        <v>366.45681708006617</v>
      </c>
      <c r="AX21" s="170"/>
      <c r="AY21" s="42">
        <v>368.07743763277307</v>
      </c>
      <c r="AZ21" s="44">
        <f t="shared" si="0"/>
        <v>16635.531515564537</v>
      </c>
      <c r="BA21" s="42">
        <v>39354.760973526958</v>
      </c>
      <c r="BB21" s="42">
        <v>0</v>
      </c>
      <c r="BC21" s="42">
        <v>0</v>
      </c>
      <c r="BD21" s="42">
        <v>419.3570727051781</v>
      </c>
      <c r="BE21" s="42">
        <v>0</v>
      </c>
      <c r="BF21" s="44">
        <f t="shared" si="1"/>
        <v>39774.118046232135</v>
      </c>
      <c r="BG21" s="44">
        <f t="shared" si="2"/>
        <v>56409.649561796672</v>
      </c>
      <c r="BH21" s="42">
        <v>0</v>
      </c>
      <c r="BI21" s="42">
        <v>0</v>
      </c>
      <c r="BJ21" s="45">
        <f>+Z43</f>
        <v>56409.649561796672</v>
      </c>
      <c r="BK21" s="44">
        <f t="shared" si="3"/>
        <v>56409.649561796672</v>
      </c>
    </row>
    <row r="22" spans="1:63" hidden="1">
      <c r="A22" s="139">
        <v>19</v>
      </c>
      <c r="B22" s="46" t="s">
        <v>67</v>
      </c>
      <c r="C22" s="154"/>
      <c r="D22" s="163"/>
      <c r="E22" s="42">
        <v>355.9727995534933</v>
      </c>
      <c r="F22" s="42">
        <v>41.318250836879521</v>
      </c>
      <c r="G22" s="42">
        <v>1480.0504974974274</v>
      </c>
      <c r="H22" s="42">
        <v>0</v>
      </c>
      <c r="I22" s="42">
        <v>0</v>
      </c>
      <c r="J22" s="170"/>
      <c r="K22" s="42">
        <v>0</v>
      </c>
      <c r="L22" s="42">
        <v>0</v>
      </c>
      <c r="M22" s="170"/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170"/>
      <c r="X22" s="42">
        <v>0</v>
      </c>
      <c r="Y22" s="170"/>
      <c r="Z22" s="42">
        <v>0</v>
      </c>
      <c r="AA22" s="170"/>
      <c r="AB22" s="42">
        <v>14108.118561720677</v>
      </c>
      <c r="AC22" s="170"/>
      <c r="AD22" s="42">
        <v>0</v>
      </c>
      <c r="AE22" s="170"/>
      <c r="AF22" s="42">
        <v>0</v>
      </c>
      <c r="AG22" s="170"/>
      <c r="AH22" s="42">
        <v>0</v>
      </c>
      <c r="AI22" s="42">
        <v>0</v>
      </c>
      <c r="AJ22" s="42">
        <v>0</v>
      </c>
      <c r="AK22" s="42">
        <v>0</v>
      </c>
      <c r="AL22" s="170"/>
      <c r="AM22" s="42">
        <v>0</v>
      </c>
      <c r="AN22" s="170"/>
      <c r="AO22" s="42">
        <v>0</v>
      </c>
      <c r="AP22" s="170"/>
      <c r="AQ22" s="42">
        <v>0</v>
      </c>
      <c r="AR22" s="170"/>
      <c r="AS22" s="42">
        <v>0</v>
      </c>
      <c r="AT22" s="170"/>
      <c r="AU22" s="42">
        <v>0</v>
      </c>
      <c r="AV22" s="170"/>
      <c r="AW22" s="42">
        <v>0</v>
      </c>
      <c r="AX22" s="170"/>
      <c r="AY22" s="42">
        <v>0</v>
      </c>
      <c r="AZ22" s="44">
        <f t="shared" si="0"/>
        <v>15985.460109608477</v>
      </c>
      <c r="BA22" s="42">
        <v>4909645.00165198</v>
      </c>
      <c r="BB22" s="42">
        <v>821127.71890975663</v>
      </c>
      <c r="BC22" s="42">
        <v>2999569.6806102567</v>
      </c>
      <c r="BD22" s="42">
        <v>3029497.9638658073</v>
      </c>
      <c r="BE22" s="42">
        <v>0</v>
      </c>
      <c r="BF22" s="44">
        <f t="shared" si="1"/>
        <v>11759840.365037801</v>
      </c>
      <c r="BG22" s="44">
        <f t="shared" si="2"/>
        <v>11775825.825147409</v>
      </c>
      <c r="BH22" s="42">
        <v>0</v>
      </c>
      <c r="BI22" s="42">
        <v>0</v>
      </c>
      <c r="BJ22" s="45">
        <f>+AB43</f>
        <v>11775825.825147409</v>
      </c>
      <c r="BK22" s="44">
        <f t="shared" si="3"/>
        <v>11775825.825147409</v>
      </c>
    </row>
    <row r="23" spans="1:63" hidden="1">
      <c r="A23" s="139">
        <v>20</v>
      </c>
      <c r="B23" s="46" t="s">
        <v>68</v>
      </c>
      <c r="C23" s="154"/>
      <c r="D23" s="163"/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170"/>
      <c r="K23" s="42">
        <v>0</v>
      </c>
      <c r="L23" s="42">
        <v>0</v>
      </c>
      <c r="M23" s="170"/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170"/>
      <c r="X23" s="42">
        <v>0</v>
      </c>
      <c r="Y23" s="170"/>
      <c r="Z23" s="42">
        <v>0</v>
      </c>
      <c r="AA23" s="170"/>
      <c r="AB23" s="42">
        <v>0</v>
      </c>
      <c r="AC23" s="170"/>
      <c r="AD23" s="42">
        <v>0</v>
      </c>
      <c r="AE23" s="170"/>
      <c r="AF23" s="42">
        <v>0</v>
      </c>
      <c r="AG23" s="170"/>
      <c r="AH23" s="42">
        <v>0</v>
      </c>
      <c r="AI23" s="42">
        <v>0</v>
      </c>
      <c r="AJ23" s="42">
        <v>0</v>
      </c>
      <c r="AK23" s="42">
        <v>0</v>
      </c>
      <c r="AL23" s="170"/>
      <c r="AM23" s="42">
        <v>0</v>
      </c>
      <c r="AN23" s="170"/>
      <c r="AO23" s="42">
        <v>0</v>
      </c>
      <c r="AP23" s="170"/>
      <c r="AQ23" s="42">
        <v>0</v>
      </c>
      <c r="AR23" s="170"/>
      <c r="AS23" s="42">
        <v>0</v>
      </c>
      <c r="AT23" s="170"/>
      <c r="AU23" s="42">
        <v>0</v>
      </c>
      <c r="AV23" s="170"/>
      <c r="AW23" s="42">
        <v>0</v>
      </c>
      <c r="AX23" s="170"/>
      <c r="AY23" s="42">
        <v>0</v>
      </c>
      <c r="AZ23" s="44">
        <f t="shared" si="0"/>
        <v>0</v>
      </c>
      <c r="BA23" s="42">
        <v>0</v>
      </c>
      <c r="BB23" s="42">
        <v>0</v>
      </c>
      <c r="BC23" s="42">
        <v>0</v>
      </c>
      <c r="BD23" s="42">
        <v>0</v>
      </c>
      <c r="BE23" s="42">
        <v>0</v>
      </c>
      <c r="BF23" s="44">
        <f t="shared" si="1"/>
        <v>0</v>
      </c>
      <c r="BG23" s="44">
        <f t="shared" si="2"/>
        <v>0</v>
      </c>
      <c r="BH23" s="42">
        <v>0</v>
      </c>
      <c r="BI23" s="42">
        <v>-12823982.433734361</v>
      </c>
      <c r="BJ23" s="45">
        <f>+AD43</f>
        <v>12823982.433734361</v>
      </c>
      <c r="BK23" s="44">
        <f t="shared" si="3"/>
        <v>0</v>
      </c>
    </row>
    <row r="24" spans="1:63" hidden="1">
      <c r="A24" s="139">
        <v>21</v>
      </c>
      <c r="B24" s="46" t="s">
        <v>69</v>
      </c>
      <c r="C24" s="154"/>
      <c r="D24" s="163"/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170"/>
      <c r="K24" s="42">
        <v>1774.8294349801349</v>
      </c>
      <c r="L24" s="42">
        <v>0</v>
      </c>
      <c r="M24" s="170"/>
      <c r="N24" s="42">
        <v>85.566939645369303</v>
      </c>
      <c r="O24" s="42">
        <v>2307.8004451652632</v>
      </c>
      <c r="P24" s="42">
        <v>3293.4123466024689</v>
      </c>
      <c r="Q24" s="42">
        <v>348.11166671501695</v>
      </c>
      <c r="R24" s="42">
        <v>1314.9811120675404</v>
      </c>
      <c r="S24" s="42">
        <v>7919.5489219035444</v>
      </c>
      <c r="T24" s="42">
        <v>4896.3013210520166</v>
      </c>
      <c r="U24" s="42">
        <v>5445.315487495689</v>
      </c>
      <c r="V24" s="42">
        <v>596.90386687231558</v>
      </c>
      <c r="W24" s="170"/>
      <c r="X24" s="42">
        <v>823.76189886923078</v>
      </c>
      <c r="Y24" s="170"/>
      <c r="Z24" s="42">
        <v>238.49040221166118</v>
      </c>
      <c r="AA24" s="170"/>
      <c r="AB24" s="42">
        <v>0</v>
      </c>
      <c r="AC24" s="170"/>
      <c r="AD24" s="42">
        <v>4573.9613826554596</v>
      </c>
      <c r="AE24" s="170"/>
      <c r="AF24" s="42">
        <v>0</v>
      </c>
      <c r="AG24" s="170"/>
      <c r="AH24" s="42">
        <v>0</v>
      </c>
      <c r="AI24" s="42">
        <v>0</v>
      </c>
      <c r="AJ24" s="42">
        <v>12421.892801506541</v>
      </c>
      <c r="AK24" s="42">
        <v>7412.3280651695186</v>
      </c>
      <c r="AL24" s="170"/>
      <c r="AM24" s="42">
        <v>0</v>
      </c>
      <c r="AN24" s="170"/>
      <c r="AO24" s="42">
        <v>324004.1241386701</v>
      </c>
      <c r="AP24" s="170"/>
      <c r="AQ24" s="42">
        <v>11304.852453697711</v>
      </c>
      <c r="AR24" s="170"/>
      <c r="AS24" s="42">
        <v>14502.202019713824</v>
      </c>
      <c r="AT24" s="170"/>
      <c r="AU24" s="42">
        <v>4529.512271990181</v>
      </c>
      <c r="AV24" s="170"/>
      <c r="AW24" s="42">
        <v>467033.12379602168</v>
      </c>
      <c r="AX24" s="170"/>
      <c r="AY24" s="42">
        <v>0</v>
      </c>
      <c r="AZ24" s="44">
        <f t="shared" si="0"/>
        <v>874827.02077300521</v>
      </c>
      <c r="BA24" s="42">
        <v>2759829.3172686249</v>
      </c>
      <c r="BB24" s="42">
        <v>0</v>
      </c>
      <c r="BC24" s="42">
        <v>0</v>
      </c>
      <c r="BD24" s="42">
        <v>0</v>
      </c>
      <c r="BE24" s="42">
        <v>1586375.502123931</v>
      </c>
      <c r="BF24" s="44">
        <f t="shared" si="1"/>
        <v>4346204.8193925563</v>
      </c>
      <c r="BG24" s="44">
        <f t="shared" si="2"/>
        <v>5221031.8401655611</v>
      </c>
      <c r="BH24" s="42">
        <v>0</v>
      </c>
      <c r="BI24" s="42">
        <v>0</v>
      </c>
      <c r="BJ24" s="45">
        <f>+AF43</f>
        <v>5221031.8401655601</v>
      </c>
      <c r="BK24" s="44">
        <f t="shared" si="3"/>
        <v>5221031.8401655601</v>
      </c>
    </row>
    <row r="25" spans="1:63" hidden="1">
      <c r="A25" s="139">
        <v>22</v>
      </c>
      <c r="B25" s="46" t="s">
        <v>70</v>
      </c>
      <c r="C25" s="154"/>
      <c r="D25" s="163"/>
      <c r="E25" s="42">
        <v>2959.0788765619745</v>
      </c>
      <c r="F25" s="42">
        <v>2394.7683975995333</v>
      </c>
      <c r="G25" s="42">
        <v>19740.756527373665</v>
      </c>
      <c r="H25" s="42">
        <v>866.59872778990973</v>
      </c>
      <c r="I25" s="42">
        <v>0</v>
      </c>
      <c r="J25" s="170"/>
      <c r="K25" s="42">
        <v>78810.46497323121</v>
      </c>
      <c r="L25" s="42">
        <v>0</v>
      </c>
      <c r="M25" s="170"/>
      <c r="N25" s="42">
        <v>1901.2150298272472</v>
      </c>
      <c r="O25" s="42">
        <v>40726.568473264757</v>
      </c>
      <c r="P25" s="42">
        <v>83301.431089641192</v>
      </c>
      <c r="Q25" s="42">
        <v>15457.734571955676</v>
      </c>
      <c r="R25" s="42">
        <v>54056.127113817274</v>
      </c>
      <c r="S25" s="42">
        <v>74004.516249233624</v>
      </c>
      <c r="T25" s="42">
        <v>110695.40357981098</v>
      </c>
      <c r="U25" s="42">
        <v>391305.9641620238</v>
      </c>
      <c r="V25" s="42">
        <v>13139.475433531708</v>
      </c>
      <c r="W25" s="170"/>
      <c r="X25" s="42">
        <v>0</v>
      </c>
      <c r="Y25" s="170"/>
      <c r="Z25" s="42">
        <v>12.243865188304488</v>
      </c>
      <c r="AA25" s="170"/>
      <c r="AB25" s="42">
        <v>0</v>
      </c>
      <c r="AC25" s="170"/>
      <c r="AD25" s="42">
        <v>18191.776576749005</v>
      </c>
      <c r="AE25" s="170"/>
      <c r="AF25" s="42">
        <v>0</v>
      </c>
      <c r="AG25" s="170"/>
      <c r="AH25" s="42">
        <v>0</v>
      </c>
      <c r="AI25" s="42">
        <v>0</v>
      </c>
      <c r="AJ25" s="42">
        <v>0</v>
      </c>
      <c r="AK25" s="42">
        <v>241350.87606798857</v>
      </c>
      <c r="AL25" s="170"/>
      <c r="AM25" s="42">
        <v>851.41471725651218</v>
      </c>
      <c r="AN25" s="170"/>
      <c r="AO25" s="42">
        <v>8671.5750774582775</v>
      </c>
      <c r="AP25" s="170"/>
      <c r="AQ25" s="42">
        <v>528.36457298505354</v>
      </c>
      <c r="AR25" s="170"/>
      <c r="AS25" s="42">
        <v>1.1169051011649314</v>
      </c>
      <c r="AT25" s="170"/>
      <c r="AU25" s="42">
        <v>130.81725508386336</v>
      </c>
      <c r="AV25" s="170"/>
      <c r="AW25" s="42">
        <v>469.60178892513755</v>
      </c>
      <c r="AX25" s="170"/>
      <c r="AY25" s="42">
        <v>8678.8854735132536</v>
      </c>
      <c r="AZ25" s="44">
        <f t="shared" si="0"/>
        <v>1168246.775505912</v>
      </c>
      <c r="BA25" s="42">
        <v>903028.78700924513</v>
      </c>
      <c r="BB25" s="42">
        <v>0</v>
      </c>
      <c r="BC25" s="42">
        <v>0</v>
      </c>
      <c r="BD25" s="42">
        <v>0</v>
      </c>
      <c r="BE25" s="42">
        <v>147608.1848645742</v>
      </c>
      <c r="BF25" s="44">
        <f t="shared" si="1"/>
        <v>1050636.9718738194</v>
      </c>
      <c r="BG25" s="44">
        <f t="shared" si="2"/>
        <v>2218883.7473797314</v>
      </c>
      <c r="BH25" s="42">
        <v>221298.15843131253</v>
      </c>
      <c r="BI25" s="42">
        <v>0</v>
      </c>
      <c r="BJ25" s="45">
        <f>+AH43</f>
        <v>1997585.5889484189</v>
      </c>
      <c r="BK25" s="44">
        <f t="shared" si="3"/>
        <v>2218883.7473797314</v>
      </c>
    </row>
    <row r="26" spans="1:63" hidden="1">
      <c r="A26" s="139">
        <v>23</v>
      </c>
      <c r="B26" s="46" t="s">
        <v>71</v>
      </c>
      <c r="C26" s="154"/>
      <c r="D26" s="163"/>
      <c r="E26" s="42">
        <v>0</v>
      </c>
      <c r="F26" s="42">
        <v>0</v>
      </c>
      <c r="G26" s="42">
        <v>0</v>
      </c>
      <c r="H26" s="42">
        <v>0</v>
      </c>
      <c r="I26" s="42">
        <v>27036.486415953885</v>
      </c>
      <c r="J26" s="170"/>
      <c r="K26" s="42">
        <v>44330.856069978952</v>
      </c>
      <c r="L26" s="42">
        <v>0</v>
      </c>
      <c r="M26" s="170"/>
      <c r="N26" s="42">
        <v>1069.4327190428312</v>
      </c>
      <c r="O26" s="42">
        <v>22908.679016494581</v>
      </c>
      <c r="P26" s="42">
        <v>46857.022773719968</v>
      </c>
      <c r="Q26" s="42">
        <v>8694.9697189333747</v>
      </c>
      <c r="R26" s="42">
        <v>30406.55059701865</v>
      </c>
      <c r="S26" s="42">
        <v>41627.511771279525</v>
      </c>
      <c r="T26" s="42">
        <v>62266.121705684935</v>
      </c>
      <c r="U26" s="42">
        <v>220109.45351588889</v>
      </c>
      <c r="V26" s="42">
        <v>7390.9498500835571</v>
      </c>
      <c r="W26" s="170"/>
      <c r="X26" s="42">
        <v>0</v>
      </c>
      <c r="Y26" s="170"/>
      <c r="Z26" s="42">
        <v>13.60556814300017</v>
      </c>
      <c r="AA26" s="170"/>
      <c r="AB26" s="42">
        <v>0</v>
      </c>
      <c r="AC26" s="170"/>
      <c r="AD26" s="42">
        <v>4547.9441441872514</v>
      </c>
      <c r="AE26" s="170"/>
      <c r="AF26" s="42">
        <v>0</v>
      </c>
      <c r="AG26" s="170"/>
      <c r="AH26" s="42">
        <v>0</v>
      </c>
      <c r="AI26" s="42">
        <v>0</v>
      </c>
      <c r="AJ26" s="42">
        <v>0</v>
      </c>
      <c r="AK26" s="42">
        <v>2635.1343159454095</v>
      </c>
      <c r="AL26" s="170"/>
      <c r="AM26" s="42">
        <v>33070.740070279266</v>
      </c>
      <c r="AN26" s="170"/>
      <c r="AO26" s="42">
        <v>104742.42273150817</v>
      </c>
      <c r="AP26" s="170"/>
      <c r="AQ26" s="42">
        <v>32077.386066234263</v>
      </c>
      <c r="AR26" s="170"/>
      <c r="AS26" s="42">
        <v>200.5503098985848</v>
      </c>
      <c r="AT26" s="170"/>
      <c r="AU26" s="42">
        <v>0</v>
      </c>
      <c r="AV26" s="170"/>
      <c r="AW26" s="42">
        <v>0</v>
      </c>
      <c r="AX26" s="170"/>
      <c r="AY26" s="42">
        <v>0</v>
      </c>
      <c r="AZ26" s="44">
        <f t="shared" si="0"/>
        <v>689985.81736027496</v>
      </c>
      <c r="BA26" s="42">
        <v>1074183.0291621606</v>
      </c>
      <c r="BB26" s="42">
        <v>0</v>
      </c>
      <c r="BC26" s="42">
        <v>0</v>
      </c>
      <c r="BD26" s="42">
        <v>0</v>
      </c>
      <c r="BE26" s="42">
        <v>148908.16230597126</v>
      </c>
      <c r="BF26" s="44">
        <f t="shared" si="1"/>
        <v>1223091.1914681317</v>
      </c>
      <c r="BG26" s="44">
        <f t="shared" si="2"/>
        <v>1913077.0088284067</v>
      </c>
      <c r="BH26" s="42">
        <v>578846.43641226366</v>
      </c>
      <c r="BI26" s="42">
        <v>0</v>
      </c>
      <c r="BJ26" s="45">
        <f>+AI43</f>
        <v>1334230.572416143</v>
      </c>
      <c r="BK26" s="44">
        <f t="shared" si="3"/>
        <v>1913077.0088284067</v>
      </c>
    </row>
    <row r="27" spans="1:63" hidden="1">
      <c r="A27" s="139">
        <v>24</v>
      </c>
      <c r="B27" s="46" t="s">
        <v>72</v>
      </c>
      <c r="C27" s="154"/>
      <c r="D27" s="163"/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170"/>
      <c r="K27" s="42">
        <v>398977.70462981105</v>
      </c>
      <c r="L27" s="42">
        <v>0</v>
      </c>
      <c r="M27" s="170"/>
      <c r="N27" s="42">
        <v>9624.8944713854908</v>
      </c>
      <c r="O27" s="42">
        <v>206178.11114845145</v>
      </c>
      <c r="P27" s="42">
        <v>421713.20496348018</v>
      </c>
      <c r="Q27" s="42">
        <v>78254.727470400467</v>
      </c>
      <c r="R27" s="42">
        <v>273658.95537316811</v>
      </c>
      <c r="S27" s="42">
        <v>374647.60594151611</v>
      </c>
      <c r="T27" s="42">
        <v>560395.09535116504</v>
      </c>
      <c r="U27" s="42">
        <v>1980985.0816430021</v>
      </c>
      <c r="V27" s="42">
        <v>66518.548650752069</v>
      </c>
      <c r="W27" s="170"/>
      <c r="X27" s="42">
        <v>0</v>
      </c>
      <c r="Y27" s="170"/>
      <c r="Z27" s="42">
        <v>452.54739231769202</v>
      </c>
      <c r="AA27" s="170"/>
      <c r="AB27" s="42">
        <v>0</v>
      </c>
      <c r="AC27" s="170"/>
      <c r="AD27" s="42">
        <v>8454.4636085604834</v>
      </c>
      <c r="AE27" s="170"/>
      <c r="AF27" s="42">
        <v>0</v>
      </c>
      <c r="AG27" s="170"/>
      <c r="AH27" s="42">
        <v>0</v>
      </c>
      <c r="AI27" s="42">
        <v>0</v>
      </c>
      <c r="AJ27" s="42">
        <v>10332.225030824955</v>
      </c>
      <c r="AK27" s="42">
        <v>40225.145995241379</v>
      </c>
      <c r="AL27" s="170"/>
      <c r="AM27" s="42">
        <v>0</v>
      </c>
      <c r="AN27" s="170"/>
      <c r="AO27" s="42">
        <v>8843.6840202390085</v>
      </c>
      <c r="AP27" s="170"/>
      <c r="AQ27" s="42">
        <v>48116.079099351395</v>
      </c>
      <c r="AR27" s="170"/>
      <c r="AS27" s="42">
        <v>11169.051011649317</v>
      </c>
      <c r="AT27" s="170"/>
      <c r="AU27" s="42">
        <v>0</v>
      </c>
      <c r="AV27" s="170"/>
      <c r="AW27" s="42">
        <v>0</v>
      </c>
      <c r="AX27" s="170"/>
      <c r="AY27" s="42">
        <v>0</v>
      </c>
      <c r="AZ27" s="44">
        <f t="shared" si="0"/>
        <v>4498547.1258013155</v>
      </c>
      <c r="BA27" s="42">
        <v>2404071.0548403426</v>
      </c>
      <c r="BB27" s="42">
        <v>0</v>
      </c>
      <c r="BC27" s="42">
        <v>0</v>
      </c>
      <c r="BD27" s="42">
        <v>0</v>
      </c>
      <c r="BE27" s="42">
        <v>351417.49889983417</v>
      </c>
      <c r="BF27" s="44">
        <f t="shared" si="1"/>
        <v>2755488.5537401768</v>
      </c>
      <c r="BG27" s="44">
        <f t="shared" si="2"/>
        <v>7254035.6795414928</v>
      </c>
      <c r="BH27" s="42">
        <v>5675799.2317635361</v>
      </c>
      <c r="BI27" s="42">
        <v>0</v>
      </c>
      <c r="BJ27" s="45">
        <f>+AJ43</f>
        <v>1578236.447777957</v>
      </c>
      <c r="BK27" s="44">
        <f t="shared" si="3"/>
        <v>7254035.6795414928</v>
      </c>
    </row>
    <row r="28" spans="1:63" hidden="1">
      <c r="A28" s="139">
        <v>25</v>
      </c>
      <c r="B28" s="46" t="s">
        <v>73</v>
      </c>
      <c r="C28" s="154"/>
      <c r="D28" s="163"/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170"/>
      <c r="K28" s="42">
        <v>0</v>
      </c>
      <c r="L28" s="42">
        <v>0</v>
      </c>
      <c r="M28" s="170"/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170"/>
      <c r="X28" s="42">
        <v>0</v>
      </c>
      <c r="Y28" s="170"/>
      <c r="Z28" s="42">
        <v>0</v>
      </c>
      <c r="AA28" s="170"/>
      <c r="AB28" s="42">
        <v>0</v>
      </c>
      <c r="AC28" s="170"/>
      <c r="AD28" s="42">
        <v>0</v>
      </c>
      <c r="AE28" s="170"/>
      <c r="AF28" s="42">
        <v>0</v>
      </c>
      <c r="AG28" s="170"/>
      <c r="AH28" s="42">
        <v>41579.936072024073</v>
      </c>
      <c r="AI28" s="42">
        <v>62999.945910461676</v>
      </c>
      <c r="AJ28" s="42">
        <v>36261.37502258653</v>
      </c>
      <c r="AK28" s="42">
        <v>2681.6763980737524</v>
      </c>
      <c r="AL28" s="170"/>
      <c r="AM28" s="42">
        <v>0</v>
      </c>
      <c r="AN28" s="170"/>
      <c r="AO28" s="42">
        <v>0</v>
      </c>
      <c r="AP28" s="170"/>
      <c r="AQ28" s="42">
        <v>0</v>
      </c>
      <c r="AR28" s="170"/>
      <c r="AS28" s="42">
        <v>0</v>
      </c>
      <c r="AT28" s="170"/>
      <c r="AU28" s="42">
        <v>0</v>
      </c>
      <c r="AV28" s="170"/>
      <c r="AW28" s="42">
        <v>0</v>
      </c>
      <c r="AX28" s="170"/>
      <c r="AY28" s="42">
        <v>0</v>
      </c>
      <c r="AZ28" s="44">
        <f t="shared" si="0"/>
        <v>143522.93340314605</v>
      </c>
      <c r="BA28" s="42">
        <v>131310.81840873393</v>
      </c>
      <c r="BB28" s="42">
        <v>0</v>
      </c>
      <c r="BC28" s="42">
        <v>335086.03158838558</v>
      </c>
      <c r="BD28" s="42">
        <v>0</v>
      </c>
      <c r="BE28" s="42">
        <v>196639.6057933814</v>
      </c>
      <c r="BF28" s="44">
        <f t="shared" si="1"/>
        <v>663036.45579050086</v>
      </c>
      <c r="BG28" s="44">
        <f t="shared" si="2"/>
        <v>806559.38919364684</v>
      </c>
      <c r="BH28" s="42">
        <v>0</v>
      </c>
      <c r="BI28" s="42">
        <v>0</v>
      </c>
      <c r="BJ28" s="45">
        <f>+AK43</f>
        <v>806559.38919364684</v>
      </c>
      <c r="BK28" s="44">
        <f t="shared" si="3"/>
        <v>806559.38919364684</v>
      </c>
    </row>
    <row r="29" spans="1:63" hidden="1">
      <c r="A29" s="139">
        <v>26</v>
      </c>
      <c r="B29" s="46" t="s">
        <v>14</v>
      </c>
      <c r="C29" s="154"/>
      <c r="D29" s="163"/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170"/>
      <c r="K29" s="42">
        <v>1477.6969682024007</v>
      </c>
      <c r="L29" s="42">
        <v>102.8733548865446</v>
      </c>
      <c r="M29" s="170"/>
      <c r="N29" s="42">
        <v>35.647799901076709</v>
      </c>
      <c r="O29" s="42">
        <v>763.62354642460377</v>
      </c>
      <c r="P29" s="42">
        <v>1561.9026256207758</v>
      </c>
      <c r="Q29" s="42">
        <v>289.83267031878074</v>
      </c>
      <c r="R29" s="42">
        <v>101.35528977780169</v>
      </c>
      <c r="S29" s="42">
        <v>1387.5853838944083</v>
      </c>
      <c r="T29" s="42">
        <v>2075.5398704903923</v>
      </c>
      <c r="U29" s="42">
        <v>7336.9905516753697</v>
      </c>
      <c r="V29" s="42">
        <v>246.36528941295595</v>
      </c>
      <c r="W29" s="170"/>
      <c r="X29" s="42">
        <v>410.04536464220303</v>
      </c>
      <c r="Y29" s="170"/>
      <c r="Z29" s="42">
        <v>69.123521145936806</v>
      </c>
      <c r="AA29" s="170"/>
      <c r="AB29" s="42">
        <v>5595.6894631273344</v>
      </c>
      <c r="AC29" s="170"/>
      <c r="AD29" s="42">
        <v>1707.7868330909878</v>
      </c>
      <c r="AE29" s="170"/>
      <c r="AF29" s="42">
        <v>564.58882587744665</v>
      </c>
      <c r="AG29" s="170"/>
      <c r="AH29" s="42">
        <v>1703.5075882938868</v>
      </c>
      <c r="AI29" s="42">
        <v>2500.3804860625396</v>
      </c>
      <c r="AJ29" s="42">
        <v>855.90377588477793</v>
      </c>
      <c r="AK29" s="42">
        <v>502.25566613251419</v>
      </c>
      <c r="AL29" s="170"/>
      <c r="AM29" s="42">
        <v>949.95078001148056</v>
      </c>
      <c r="AN29" s="170"/>
      <c r="AO29" s="42">
        <v>503.99948867335735</v>
      </c>
      <c r="AP29" s="170"/>
      <c r="AQ29" s="42">
        <v>4265.3071275008715</v>
      </c>
      <c r="AR29" s="170"/>
      <c r="AS29" s="42">
        <v>81876.879292609781</v>
      </c>
      <c r="AT29" s="170"/>
      <c r="AU29" s="42">
        <v>784.90949189639559</v>
      </c>
      <c r="AV29" s="170"/>
      <c r="AW29" s="42">
        <v>676.23171203689685</v>
      </c>
      <c r="AX29" s="170"/>
      <c r="AY29" s="42">
        <v>1041.4741668253505</v>
      </c>
      <c r="AZ29" s="44">
        <f t="shared" si="0"/>
        <v>119387.44693441688</v>
      </c>
      <c r="BA29" s="42">
        <v>278687.51318853052</v>
      </c>
      <c r="BB29" s="42">
        <v>0</v>
      </c>
      <c r="BC29" s="42">
        <v>0</v>
      </c>
      <c r="BD29" s="42">
        <v>0</v>
      </c>
      <c r="BE29" s="42">
        <v>11107.097599632243</v>
      </c>
      <c r="BF29" s="44">
        <f t="shared" si="1"/>
        <v>289794.61078816274</v>
      </c>
      <c r="BG29" s="44">
        <f t="shared" si="2"/>
        <v>409182.05772257963</v>
      </c>
      <c r="BH29" s="42">
        <v>0</v>
      </c>
      <c r="BI29" s="42">
        <v>0</v>
      </c>
      <c r="BJ29" s="45">
        <f>+AM43</f>
        <v>409182.05772257963</v>
      </c>
      <c r="BK29" s="44">
        <f t="shared" si="3"/>
        <v>409182.05772257963</v>
      </c>
    </row>
    <row r="30" spans="1:63" hidden="1">
      <c r="A30" s="139">
        <v>27</v>
      </c>
      <c r="B30" s="46" t="s">
        <v>74</v>
      </c>
      <c r="C30" s="154"/>
      <c r="D30" s="163"/>
      <c r="E30" s="42">
        <v>2500.9582344928444</v>
      </c>
      <c r="F30" s="42">
        <v>114.36802368234099</v>
      </c>
      <c r="G30" s="42">
        <v>433.86278082139921</v>
      </c>
      <c r="H30" s="42">
        <v>0</v>
      </c>
      <c r="I30" s="42">
        <v>1907.7308610584325</v>
      </c>
      <c r="J30" s="170"/>
      <c r="K30" s="42">
        <v>10007.417184124601</v>
      </c>
      <c r="L30" s="42">
        <v>0</v>
      </c>
      <c r="M30" s="170"/>
      <c r="N30" s="42">
        <v>4343.5370648720018</v>
      </c>
      <c r="O30" s="42">
        <v>1625.5550951518326</v>
      </c>
      <c r="P30" s="42">
        <v>19968.728053070754</v>
      </c>
      <c r="Q30" s="42">
        <v>1962.8357558297482</v>
      </c>
      <c r="R30" s="42">
        <v>19052.970383362241</v>
      </c>
      <c r="S30" s="42">
        <v>5192.1735276307836</v>
      </c>
      <c r="T30" s="42">
        <v>47789.694523995306</v>
      </c>
      <c r="U30" s="42">
        <v>33701.778670919935</v>
      </c>
      <c r="V30" s="42">
        <v>74253.935057942814</v>
      </c>
      <c r="W30" s="170"/>
      <c r="X30" s="42">
        <v>2660.5063900827827</v>
      </c>
      <c r="Y30" s="170"/>
      <c r="Z30" s="42">
        <v>1162.9047878131553</v>
      </c>
      <c r="AA30" s="170"/>
      <c r="AB30" s="42">
        <v>242734.2352332045</v>
      </c>
      <c r="AC30" s="170"/>
      <c r="AD30" s="42">
        <v>126076.26888320345</v>
      </c>
      <c r="AE30" s="170"/>
      <c r="AF30" s="42">
        <v>19857.525697196434</v>
      </c>
      <c r="AG30" s="170"/>
      <c r="AH30" s="42">
        <v>55711.984533268274</v>
      </c>
      <c r="AI30" s="42">
        <v>77953.749203481988</v>
      </c>
      <c r="AJ30" s="42">
        <v>117097.90394322087</v>
      </c>
      <c r="AK30" s="42">
        <v>13700.871660028126</v>
      </c>
      <c r="AL30" s="170"/>
      <c r="AM30" s="42">
        <v>0</v>
      </c>
      <c r="AN30" s="170"/>
      <c r="AO30" s="42">
        <v>3022532.0495151263</v>
      </c>
      <c r="AP30" s="170"/>
      <c r="AQ30" s="42">
        <v>0</v>
      </c>
      <c r="AR30" s="170"/>
      <c r="AS30" s="42">
        <v>0</v>
      </c>
      <c r="AT30" s="170"/>
      <c r="AU30" s="42">
        <v>0</v>
      </c>
      <c r="AV30" s="170"/>
      <c r="AW30" s="42">
        <v>0</v>
      </c>
      <c r="AX30" s="170"/>
      <c r="AY30" s="42">
        <v>0</v>
      </c>
      <c r="AZ30" s="44">
        <f t="shared" si="0"/>
        <v>3902343.5450635809</v>
      </c>
      <c r="BA30" s="42">
        <v>536097.86999710789</v>
      </c>
      <c r="BB30" s="42">
        <v>0</v>
      </c>
      <c r="BC30" s="42">
        <v>1441337.8811076067</v>
      </c>
      <c r="BD30" s="42">
        <v>0</v>
      </c>
      <c r="BE30" s="42">
        <v>843963.38968138199</v>
      </c>
      <c r="BF30" s="44">
        <f t="shared" si="1"/>
        <v>2821399.1407860965</v>
      </c>
      <c r="BG30" s="44">
        <f t="shared" si="2"/>
        <v>6723742.6858496778</v>
      </c>
      <c r="BH30" s="42">
        <v>192736.16878366843</v>
      </c>
      <c r="BI30" s="42">
        <v>0</v>
      </c>
      <c r="BJ30" s="45">
        <f>+AO43</f>
        <v>6531006.5170660093</v>
      </c>
      <c r="BK30" s="44">
        <f t="shared" si="3"/>
        <v>6723742.6858496778</v>
      </c>
    </row>
    <row r="31" spans="1:63" hidden="1">
      <c r="A31" s="139">
        <v>28</v>
      </c>
      <c r="B31" s="46" t="s">
        <v>75</v>
      </c>
      <c r="C31" s="154"/>
      <c r="D31" s="163"/>
      <c r="E31" s="42">
        <v>5735.0410323886754</v>
      </c>
      <c r="F31" s="42">
        <v>1141.2361549796162</v>
      </c>
      <c r="G31" s="42">
        <v>2097.1746109433934</v>
      </c>
      <c r="H31" s="42">
        <v>303.52950364215104</v>
      </c>
      <c r="I31" s="42">
        <v>8584.7888747629477</v>
      </c>
      <c r="J31" s="170"/>
      <c r="K31" s="42">
        <v>29415.823916258028</v>
      </c>
      <c r="L31" s="42">
        <v>3153.0443796960531</v>
      </c>
      <c r="M31" s="170"/>
      <c r="N31" s="42">
        <v>131.63912477800986</v>
      </c>
      <c r="O31" s="42">
        <v>28469.446468541686</v>
      </c>
      <c r="P31" s="42">
        <v>109858.06161615934</v>
      </c>
      <c r="Q31" s="42">
        <v>5769.5637053701757</v>
      </c>
      <c r="R31" s="42">
        <v>69303.710342189617</v>
      </c>
      <c r="S31" s="42">
        <v>132008.27605508381</v>
      </c>
      <c r="T31" s="42">
        <v>33945.243505755185</v>
      </c>
      <c r="U31" s="42">
        <v>125597.46851465431</v>
      </c>
      <c r="V31" s="42">
        <v>5009.9564215983919</v>
      </c>
      <c r="W31" s="170"/>
      <c r="X31" s="42">
        <v>50930.835272630531</v>
      </c>
      <c r="Y31" s="170"/>
      <c r="Z31" s="42">
        <v>1452.5342780755066</v>
      </c>
      <c r="AA31" s="170"/>
      <c r="AB31" s="42">
        <v>485794.710924924</v>
      </c>
      <c r="AC31" s="170"/>
      <c r="AD31" s="42">
        <v>40205.069073583021</v>
      </c>
      <c r="AE31" s="170"/>
      <c r="AF31" s="42">
        <v>1011345.1491010512</v>
      </c>
      <c r="AG31" s="170"/>
      <c r="AH31" s="42">
        <v>44046.043285240245</v>
      </c>
      <c r="AI31" s="42">
        <v>62034.087595550329</v>
      </c>
      <c r="AJ31" s="42">
        <v>129009.40004599014</v>
      </c>
      <c r="AK31" s="42">
        <v>7325.3993808950381</v>
      </c>
      <c r="AL31" s="170"/>
      <c r="AM31" s="42">
        <v>4201.0594601472649</v>
      </c>
      <c r="AN31" s="170"/>
      <c r="AO31" s="42">
        <v>172995.21824013855</v>
      </c>
      <c r="AP31" s="170"/>
      <c r="AQ31" s="42">
        <v>54105.129295785846</v>
      </c>
      <c r="AR31" s="170"/>
      <c r="AS31" s="42">
        <v>0</v>
      </c>
      <c r="AT31" s="170"/>
      <c r="AU31" s="42">
        <v>0</v>
      </c>
      <c r="AV31" s="170"/>
      <c r="AW31" s="42">
        <v>11270.4429342033</v>
      </c>
      <c r="AX31" s="170"/>
      <c r="AY31" s="42">
        <v>0</v>
      </c>
      <c r="AZ31" s="44">
        <f t="shared" si="0"/>
        <v>2635239.0831150166</v>
      </c>
      <c r="BA31" s="42">
        <v>6045610.8666034536</v>
      </c>
      <c r="BB31" s="42">
        <v>0</v>
      </c>
      <c r="BC31" s="42">
        <v>0</v>
      </c>
      <c r="BD31" s="42">
        <v>0</v>
      </c>
      <c r="BE31" s="42">
        <v>394369.96740845294</v>
      </c>
      <c r="BF31" s="44">
        <f t="shared" si="1"/>
        <v>6439980.8340119068</v>
      </c>
      <c r="BG31" s="44">
        <f t="shared" si="2"/>
        <v>9075219.9171269238</v>
      </c>
      <c r="BH31" s="42">
        <v>7679714.861070862</v>
      </c>
      <c r="BI31" s="42">
        <v>0</v>
      </c>
      <c r="BJ31" s="45">
        <f>+AQ43</f>
        <v>1395505.0560560622</v>
      </c>
      <c r="BK31" s="44">
        <f t="shared" si="3"/>
        <v>9075219.9171269238</v>
      </c>
    </row>
    <row r="32" spans="1:63" hidden="1">
      <c r="A32" s="139">
        <v>29</v>
      </c>
      <c r="B32" s="46" t="s">
        <v>19</v>
      </c>
      <c r="C32" s="154"/>
      <c r="D32" s="163"/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170"/>
      <c r="K32" s="42">
        <v>0</v>
      </c>
      <c r="L32" s="42">
        <v>0</v>
      </c>
      <c r="M32" s="170"/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170"/>
      <c r="X32" s="42">
        <v>0</v>
      </c>
      <c r="Y32" s="170"/>
      <c r="Z32" s="42">
        <v>0</v>
      </c>
      <c r="AA32" s="170"/>
      <c r="AB32" s="42">
        <v>0</v>
      </c>
      <c r="AC32" s="170"/>
      <c r="AD32" s="42">
        <v>0</v>
      </c>
      <c r="AE32" s="170"/>
      <c r="AF32" s="42">
        <v>0</v>
      </c>
      <c r="AG32" s="170"/>
      <c r="AH32" s="42">
        <v>0</v>
      </c>
      <c r="AI32" s="42">
        <v>0</v>
      </c>
      <c r="AJ32" s="42">
        <v>0</v>
      </c>
      <c r="AK32" s="42">
        <v>0</v>
      </c>
      <c r="AL32" s="170"/>
      <c r="AM32" s="42">
        <v>0</v>
      </c>
      <c r="AN32" s="170"/>
      <c r="AO32" s="42">
        <v>0</v>
      </c>
      <c r="AP32" s="170"/>
      <c r="AQ32" s="42">
        <v>0</v>
      </c>
      <c r="AR32" s="170"/>
      <c r="AS32" s="42">
        <v>0</v>
      </c>
      <c r="AT32" s="170"/>
      <c r="AU32" s="42">
        <v>3910.1659286166532</v>
      </c>
      <c r="AV32" s="170"/>
      <c r="AW32" s="42">
        <v>0</v>
      </c>
      <c r="AX32" s="170"/>
      <c r="AY32" s="42">
        <v>0</v>
      </c>
      <c r="AZ32" s="44">
        <f t="shared" si="0"/>
        <v>3910.1659286166532</v>
      </c>
      <c r="BA32" s="42">
        <v>159437.71924941055</v>
      </c>
      <c r="BB32" s="42">
        <v>3433307.0018531764</v>
      </c>
      <c r="BC32" s="42">
        <v>0</v>
      </c>
      <c r="BD32" s="42">
        <v>0</v>
      </c>
      <c r="BE32" s="42">
        <v>50147.876967110991</v>
      </c>
      <c r="BF32" s="44">
        <f t="shared" si="1"/>
        <v>3642892.5980696981</v>
      </c>
      <c r="BG32" s="44">
        <f t="shared" si="2"/>
        <v>3646802.7639983147</v>
      </c>
      <c r="BH32" s="42">
        <v>0</v>
      </c>
      <c r="BI32" s="42">
        <v>0</v>
      </c>
      <c r="BJ32" s="45">
        <f>+AS43</f>
        <v>3646802.7639983147</v>
      </c>
      <c r="BK32" s="44">
        <f t="shared" si="3"/>
        <v>3646802.7639983147</v>
      </c>
    </row>
    <row r="33" spans="1:63" hidden="1">
      <c r="A33" s="139">
        <v>30</v>
      </c>
      <c r="B33" s="46" t="s">
        <v>76</v>
      </c>
      <c r="C33" s="154"/>
      <c r="D33" s="163"/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170"/>
      <c r="K33" s="42">
        <v>0</v>
      </c>
      <c r="L33" s="42">
        <v>0</v>
      </c>
      <c r="M33" s="170"/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170"/>
      <c r="X33" s="42">
        <v>118.18774929437537</v>
      </c>
      <c r="Y33" s="170"/>
      <c r="Z33" s="42">
        <v>14.750404697141045</v>
      </c>
      <c r="AA33" s="170"/>
      <c r="AB33" s="42">
        <v>0</v>
      </c>
      <c r="AC33" s="170"/>
      <c r="AD33" s="42">
        <v>0</v>
      </c>
      <c r="AE33" s="170"/>
      <c r="AF33" s="42">
        <v>70.945701367959558</v>
      </c>
      <c r="AG33" s="170"/>
      <c r="AH33" s="42">
        <v>0</v>
      </c>
      <c r="AI33" s="42">
        <v>0</v>
      </c>
      <c r="AJ33" s="42">
        <v>0</v>
      </c>
      <c r="AK33" s="42">
        <v>11.688596641772124</v>
      </c>
      <c r="AL33" s="170"/>
      <c r="AM33" s="42">
        <v>0</v>
      </c>
      <c r="AN33" s="170"/>
      <c r="AO33" s="42">
        <v>720.19905924564262</v>
      </c>
      <c r="AP33" s="170"/>
      <c r="AQ33" s="42">
        <v>0</v>
      </c>
      <c r="AR33" s="170"/>
      <c r="AS33" s="42">
        <v>1294.5374362008743</v>
      </c>
      <c r="AT33" s="170"/>
      <c r="AU33" s="42">
        <v>385.03330839703955</v>
      </c>
      <c r="AV33" s="170"/>
      <c r="AW33" s="42">
        <v>0</v>
      </c>
      <c r="AX33" s="170"/>
      <c r="AY33" s="42">
        <v>0</v>
      </c>
      <c r="AZ33" s="44">
        <f t="shared" si="0"/>
        <v>2615.3422558448042</v>
      </c>
      <c r="BA33" s="42">
        <v>197165.83469632795</v>
      </c>
      <c r="BB33" s="42">
        <v>0</v>
      </c>
      <c r="BC33" s="42">
        <v>0</v>
      </c>
      <c r="BD33" s="42">
        <v>0</v>
      </c>
      <c r="BE33" s="42">
        <v>41803.445302657565</v>
      </c>
      <c r="BF33" s="44">
        <f t="shared" si="1"/>
        <v>238969.27999898553</v>
      </c>
      <c r="BG33" s="44">
        <f t="shared" si="2"/>
        <v>241584.62225483032</v>
      </c>
      <c r="BH33" s="42">
        <v>0</v>
      </c>
      <c r="BI33" s="42">
        <v>0</v>
      </c>
      <c r="BJ33" s="45">
        <f>+AU43</f>
        <v>241584.62225483032</v>
      </c>
      <c r="BK33" s="44">
        <f t="shared" si="3"/>
        <v>241584.62225483032</v>
      </c>
    </row>
    <row r="34" spans="1:63" hidden="1">
      <c r="A34" s="139">
        <v>31</v>
      </c>
      <c r="B34" s="46" t="s">
        <v>77</v>
      </c>
      <c r="C34" s="154"/>
      <c r="D34" s="163"/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170"/>
      <c r="K34" s="42">
        <v>0</v>
      </c>
      <c r="L34" s="42">
        <v>0</v>
      </c>
      <c r="M34" s="170"/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170"/>
      <c r="X34" s="42">
        <v>0</v>
      </c>
      <c r="Y34" s="170"/>
      <c r="Z34" s="42">
        <v>0</v>
      </c>
      <c r="AA34" s="170"/>
      <c r="AB34" s="42">
        <v>0</v>
      </c>
      <c r="AC34" s="170"/>
      <c r="AD34" s="42">
        <v>0</v>
      </c>
      <c r="AE34" s="170"/>
      <c r="AF34" s="42">
        <v>69061.286040687555</v>
      </c>
      <c r="AG34" s="170"/>
      <c r="AH34" s="42">
        <v>0</v>
      </c>
      <c r="AI34" s="42">
        <v>0</v>
      </c>
      <c r="AJ34" s="42">
        <v>0</v>
      </c>
      <c r="AK34" s="42">
        <v>137.00871660028125</v>
      </c>
      <c r="AL34" s="170"/>
      <c r="AM34" s="42">
        <v>0</v>
      </c>
      <c r="AN34" s="170"/>
      <c r="AO34" s="42">
        <v>11615.284806625288</v>
      </c>
      <c r="AP34" s="170"/>
      <c r="AQ34" s="42">
        <v>0</v>
      </c>
      <c r="AR34" s="170"/>
      <c r="AS34" s="42">
        <v>0</v>
      </c>
      <c r="AT34" s="170"/>
      <c r="AU34" s="42">
        <v>0</v>
      </c>
      <c r="AV34" s="170"/>
      <c r="AW34" s="42">
        <v>51656.196781765124</v>
      </c>
      <c r="AX34" s="170"/>
      <c r="AY34" s="42">
        <v>0</v>
      </c>
      <c r="AZ34" s="44">
        <f t="shared" si="0"/>
        <v>132469.77634567826</v>
      </c>
      <c r="BA34" s="42">
        <v>2951617.0049711624</v>
      </c>
      <c r="BB34" s="42">
        <v>0</v>
      </c>
      <c r="BC34" s="42">
        <v>0</v>
      </c>
      <c r="BD34" s="42">
        <v>0</v>
      </c>
      <c r="BE34" s="42">
        <v>913689.89975973871</v>
      </c>
      <c r="BF34" s="44">
        <f t="shared" si="1"/>
        <v>3865306.9047309011</v>
      </c>
      <c r="BG34" s="44">
        <f t="shared" si="2"/>
        <v>3997776.6810765793</v>
      </c>
      <c r="BH34" s="42">
        <v>3226096.8152557942</v>
      </c>
      <c r="BI34" s="42">
        <v>0</v>
      </c>
      <c r="BJ34" s="45">
        <f>+AW43</f>
        <v>771679.86582078482</v>
      </c>
      <c r="BK34" s="44">
        <f t="shared" si="3"/>
        <v>3997776.6810765788</v>
      </c>
    </row>
    <row r="35" spans="1:63" hidden="1">
      <c r="A35" s="139">
        <v>32</v>
      </c>
      <c r="B35" s="46" t="s">
        <v>78</v>
      </c>
      <c r="C35" s="154"/>
      <c r="D35" s="163"/>
      <c r="E35" s="42">
        <v>876.12569759334997</v>
      </c>
      <c r="F35" s="42">
        <v>3304.7302627144863</v>
      </c>
      <c r="G35" s="42">
        <v>13973.256507778944</v>
      </c>
      <c r="H35" s="42">
        <v>1332.8904290372723</v>
      </c>
      <c r="I35" s="42">
        <v>5985.6894334098906</v>
      </c>
      <c r="J35" s="170"/>
      <c r="K35" s="42">
        <v>16741.019115361527</v>
      </c>
      <c r="L35" s="42">
        <v>716.67892915331697</v>
      </c>
      <c r="M35" s="170"/>
      <c r="N35" s="42">
        <v>1.5933794384032423</v>
      </c>
      <c r="O35" s="42">
        <v>2518.8055170010666</v>
      </c>
      <c r="P35" s="42">
        <v>11729.625722925541</v>
      </c>
      <c r="Q35" s="42">
        <v>3283.5516201711462</v>
      </c>
      <c r="R35" s="42">
        <v>36827.423652468002</v>
      </c>
      <c r="S35" s="42">
        <v>5665.0561101301701</v>
      </c>
      <c r="T35" s="42">
        <v>283007.73167474085</v>
      </c>
      <c r="U35" s="42">
        <v>4796.9438248608549</v>
      </c>
      <c r="V35" s="42">
        <v>272.95351224675568</v>
      </c>
      <c r="W35" s="170"/>
      <c r="X35" s="42">
        <v>4689.2785494446171</v>
      </c>
      <c r="Y35" s="170"/>
      <c r="Z35" s="42">
        <v>139.96946990737337</v>
      </c>
      <c r="AA35" s="170"/>
      <c r="AB35" s="42">
        <v>16751.08167588793</v>
      </c>
      <c r="AC35" s="170"/>
      <c r="AD35" s="42">
        <v>240678.42322376618</v>
      </c>
      <c r="AE35" s="170"/>
      <c r="AF35" s="42">
        <v>178579.56590972756</v>
      </c>
      <c r="AG35" s="170"/>
      <c r="AH35" s="42">
        <v>52236.231822477319</v>
      </c>
      <c r="AI35" s="42">
        <v>97454.201025032293</v>
      </c>
      <c r="AJ35" s="42">
        <v>882.18190734856466</v>
      </c>
      <c r="AK35" s="42">
        <v>30801.88105877646</v>
      </c>
      <c r="AL35" s="170"/>
      <c r="AM35" s="42">
        <v>2716.6851175618976</v>
      </c>
      <c r="AN35" s="170"/>
      <c r="AO35" s="42">
        <v>94262.007686651326</v>
      </c>
      <c r="AP35" s="170"/>
      <c r="AQ35" s="42">
        <v>43233.429691946709</v>
      </c>
      <c r="AR35" s="170"/>
      <c r="AS35" s="42">
        <v>0</v>
      </c>
      <c r="AT35" s="170"/>
      <c r="AU35" s="42">
        <v>654.08627541931685</v>
      </c>
      <c r="AV35" s="170"/>
      <c r="AW35" s="42">
        <v>2535.8496601957427</v>
      </c>
      <c r="AX35" s="170"/>
      <c r="AY35" s="42">
        <v>24529.940772430731</v>
      </c>
      <c r="AZ35" s="44">
        <f t="shared" si="0"/>
        <v>1181178.8892356055</v>
      </c>
      <c r="BA35" s="42">
        <v>397296.06250053825</v>
      </c>
      <c r="BB35" s="42">
        <v>0</v>
      </c>
      <c r="BC35" s="42">
        <v>0</v>
      </c>
      <c r="BD35" s="42">
        <v>0</v>
      </c>
      <c r="BE35" s="42">
        <v>49305.377117689553</v>
      </c>
      <c r="BF35" s="44">
        <f t="shared" si="1"/>
        <v>446601.43961822777</v>
      </c>
      <c r="BG35" s="44">
        <f t="shared" si="2"/>
        <v>1627780.3288538333</v>
      </c>
      <c r="BH35" s="42">
        <v>893279.84086111747</v>
      </c>
      <c r="BI35" s="42">
        <v>0</v>
      </c>
      <c r="BJ35" s="45">
        <f>+AY43</f>
        <v>734500.48799271579</v>
      </c>
      <c r="BK35" s="44">
        <f t="shared" si="3"/>
        <v>1627780.3288538333</v>
      </c>
    </row>
    <row r="36" spans="1:63" hidden="1">
      <c r="A36" s="533" t="s">
        <v>79</v>
      </c>
      <c r="B36" s="534"/>
      <c r="C36" s="155"/>
      <c r="D36" s="164"/>
      <c r="E36" s="44">
        <f>SUM(E4:E35)</f>
        <v>63510.316191421385</v>
      </c>
      <c r="F36" s="44">
        <f t="shared" ref="F36:BK36" si="4">SUM(F4:F35)</f>
        <v>13588.532124797744</v>
      </c>
      <c r="G36" s="44">
        <f t="shared" si="4"/>
        <v>1317180.6698645935</v>
      </c>
      <c r="H36" s="44">
        <f t="shared" si="4"/>
        <v>7259.0175593901531</v>
      </c>
      <c r="I36" s="44">
        <f t="shared" si="4"/>
        <v>113231.29613549793</v>
      </c>
      <c r="J36" s="171"/>
      <c r="K36" s="44">
        <f t="shared" si="4"/>
        <v>1944628.9979641766</v>
      </c>
      <c r="L36" s="44">
        <f t="shared" si="4"/>
        <v>321165.89265144186</v>
      </c>
      <c r="M36" s="171"/>
      <c r="N36" s="44">
        <f t="shared" si="4"/>
        <v>108607.36942502666</v>
      </c>
      <c r="O36" s="44">
        <f t="shared" si="4"/>
        <v>1144072.2518087558</v>
      </c>
      <c r="P36" s="44">
        <f t="shared" si="4"/>
        <v>5012078.0624154573</v>
      </c>
      <c r="Q36" s="44">
        <f t="shared" si="4"/>
        <v>378506.51943208091</v>
      </c>
      <c r="R36" s="44">
        <f t="shared" si="4"/>
        <v>3408124.0995964394</v>
      </c>
      <c r="S36" s="44">
        <f t="shared" si="4"/>
        <v>3048619.4289783249</v>
      </c>
      <c r="T36" s="44">
        <f t="shared" si="4"/>
        <v>3611851.818375743</v>
      </c>
      <c r="U36" s="44">
        <f t="shared" si="4"/>
        <v>12507044.506525574</v>
      </c>
      <c r="V36" s="44">
        <f t="shared" si="4"/>
        <v>1073998.4445808448</v>
      </c>
      <c r="W36" s="171"/>
      <c r="X36" s="44">
        <f t="shared" si="4"/>
        <v>314999.07519611967</v>
      </c>
      <c r="Y36" s="171"/>
      <c r="Z36" s="44">
        <f t="shared" si="4"/>
        <v>14042.84903147733</v>
      </c>
      <c r="AA36" s="171"/>
      <c r="AB36" s="44">
        <f t="shared" si="4"/>
        <v>6499983.8629733669</v>
      </c>
      <c r="AC36" s="171"/>
      <c r="AD36" s="44">
        <f t="shared" si="4"/>
        <v>1078319.9691621447</v>
      </c>
      <c r="AE36" s="171"/>
      <c r="AF36" s="44">
        <f t="shared" si="4"/>
        <v>2786625.9986532666</v>
      </c>
      <c r="AG36" s="171"/>
      <c r="AH36" s="44">
        <f t="shared" si="4"/>
        <v>492101.22239900223</v>
      </c>
      <c r="AI36" s="44">
        <f t="shared" si="4"/>
        <v>613289.57629672519</v>
      </c>
      <c r="AJ36" s="44">
        <f t="shared" si="4"/>
        <v>1104019.2870575634</v>
      </c>
      <c r="AK36" s="44">
        <f t="shared" si="4"/>
        <v>596849.74535023957</v>
      </c>
      <c r="AL36" s="171"/>
      <c r="AM36" s="44">
        <f t="shared" si="4"/>
        <v>76399.739188747306</v>
      </c>
      <c r="AN36" s="171"/>
      <c r="AO36" s="44">
        <f t="shared" si="4"/>
        <v>3915345.1326111206</v>
      </c>
      <c r="AP36" s="171"/>
      <c r="AQ36" s="44">
        <f t="shared" si="4"/>
        <v>293389.29625044536</v>
      </c>
      <c r="AR36" s="171"/>
      <c r="AS36" s="44">
        <f t="shared" si="4"/>
        <v>2639835.4110924792</v>
      </c>
      <c r="AT36" s="171"/>
      <c r="AU36" s="44">
        <f t="shared" si="4"/>
        <v>58164.295376689261</v>
      </c>
      <c r="AV36" s="171"/>
      <c r="AW36" s="44">
        <f t="shared" si="4"/>
        <v>545741.92245452991</v>
      </c>
      <c r="AX36" s="171"/>
      <c r="AY36" s="44">
        <f t="shared" si="4"/>
        <v>216789.00034837893</v>
      </c>
      <c r="AZ36" s="44">
        <f t="shared" si="4"/>
        <v>55319363.607071869</v>
      </c>
      <c r="BA36" s="44">
        <f t="shared" si="4"/>
        <v>54199784.628953561</v>
      </c>
      <c r="BB36" s="44">
        <f t="shared" si="4"/>
        <v>5542296.7722791079</v>
      </c>
      <c r="BC36" s="44">
        <f t="shared" si="4"/>
        <v>50091016.917997524</v>
      </c>
      <c r="BD36" s="44">
        <f t="shared" si="4"/>
        <v>-46095807.7614135</v>
      </c>
      <c r="BE36" s="44">
        <f t="shared" si="4"/>
        <v>81410818.365602911</v>
      </c>
      <c r="BF36" s="44">
        <f t="shared" si="4"/>
        <v>145148108.92341959</v>
      </c>
      <c r="BG36" s="44">
        <f t="shared" si="4"/>
        <v>200467472.53049144</v>
      </c>
      <c r="BH36" s="44">
        <f t="shared" si="4"/>
        <v>73533594.611022249</v>
      </c>
      <c r="BI36" s="44">
        <f t="shared" si="4"/>
        <v>0</v>
      </c>
      <c r="BJ36" s="44">
        <f t="shared" si="4"/>
        <v>126933877.91946916</v>
      </c>
      <c r="BK36" s="44">
        <f t="shared" si="4"/>
        <v>200467472.53049144</v>
      </c>
    </row>
    <row r="37" spans="1:63" hidden="1">
      <c r="A37" s="533" t="s">
        <v>80</v>
      </c>
      <c r="B37" s="534"/>
      <c r="C37" s="155"/>
      <c r="D37" s="164"/>
      <c r="E37" s="42"/>
      <c r="F37" s="42"/>
      <c r="G37" s="42"/>
      <c r="H37" s="42"/>
      <c r="I37" s="42"/>
      <c r="J37" s="170"/>
      <c r="K37" s="42"/>
      <c r="L37" s="42"/>
      <c r="M37" s="170"/>
      <c r="N37" s="42"/>
      <c r="O37" s="42"/>
      <c r="P37" s="42"/>
      <c r="Q37" s="42"/>
      <c r="R37" s="42"/>
      <c r="S37" s="42"/>
      <c r="T37" s="42"/>
      <c r="U37" s="42"/>
      <c r="V37" s="42"/>
      <c r="W37" s="170"/>
      <c r="X37" s="42"/>
      <c r="Y37" s="170"/>
      <c r="Z37" s="42"/>
      <c r="AA37" s="170"/>
      <c r="AB37" s="42"/>
      <c r="AC37" s="170"/>
      <c r="AD37" s="42"/>
      <c r="AE37" s="170"/>
      <c r="AF37" s="42"/>
      <c r="AG37" s="170"/>
      <c r="AH37" s="42"/>
      <c r="AI37" s="42"/>
      <c r="AJ37" s="42"/>
      <c r="AK37" s="42"/>
      <c r="AL37" s="170"/>
      <c r="AM37" s="42"/>
      <c r="AN37" s="170"/>
      <c r="AO37" s="42"/>
      <c r="AP37" s="170"/>
      <c r="AQ37" s="42"/>
      <c r="AR37" s="170"/>
      <c r="AS37" s="42"/>
      <c r="AT37" s="170"/>
      <c r="AU37" s="42"/>
      <c r="AV37" s="170"/>
      <c r="AW37" s="42"/>
      <c r="AX37" s="170"/>
      <c r="AY37" s="42"/>
      <c r="AZ37" s="44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</row>
    <row r="38" spans="1:63" hidden="1">
      <c r="A38" s="531" t="s">
        <v>81</v>
      </c>
      <c r="B38" s="532"/>
      <c r="C38" s="156"/>
      <c r="D38" s="165"/>
      <c r="E38" s="42">
        <v>136650.54158825494</v>
      </c>
      <c r="F38" s="42">
        <v>154922.13399801045</v>
      </c>
      <c r="G38" s="42">
        <v>159498.08647634581</v>
      </c>
      <c r="H38" s="42">
        <v>21352.640734478286</v>
      </c>
      <c r="I38" s="42">
        <v>701326.39926988585</v>
      </c>
      <c r="J38" s="170"/>
      <c r="K38" s="42">
        <v>522816.91806774249</v>
      </c>
      <c r="L38" s="42">
        <v>250931.36503179086</v>
      </c>
      <c r="M38" s="170"/>
      <c r="N38" s="42">
        <v>18840.515869276089</v>
      </c>
      <c r="O38" s="42">
        <v>268055.91375080554</v>
      </c>
      <c r="P38" s="42">
        <v>582670.87664040842</v>
      </c>
      <c r="Q38" s="42">
        <v>44546.489296051535</v>
      </c>
      <c r="R38" s="42">
        <v>652552.96479628142</v>
      </c>
      <c r="S38" s="42">
        <v>503713.81068374863</v>
      </c>
      <c r="T38" s="42">
        <v>534567.53276422736</v>
      </c>
      <c r="U38" s="42">
        <v>1450230.735957457</v>
      </c>
      <c r="V38" s="42">
        <v>91272.610925500674</v>
      </c>
      <c r="W38" s="170"/>
      <c r="X38" s="42">
        <v>93073.554547216088</v>
      </c>
      <c r="Y38" s="170"/>
      <c r="Z38" s="42">
        <v>3490.7976504569451</v>
      </c>
      <c r="AA38" s="170"/>
      <c r="AB38" s="42">
        <v>2827761.2639940274</v>
      </c>
      <c r="AC38" s="170"/>
      <c r="AD38" s="42">
        <v>1972140.7355222609</v>
      </c>
      <c r="AE38" s="170"/>
      <c r="AF38" s="42">
        <v>1029904.011796128</v>
      </c>
      <c r="AG38" s="170"/>
      <c r="AH38" s="42">
        <v>309484.11898880568</v>
      </c>
      <c r="AI38" s="42">
        <v>191587.68114437515</v>
      </c>
      <c r="AJ38" s="42">
        <v>190144.66969931012</v>
      </c>
      <c r="AK38" s="42">
        <v>104845.59059838434</v>
      </c>
      <c r="AL38" s="170"/>
      <c r="AM38" s="42">
        <v>131177.95953230342</v>
      </c>
      <c r="AN38" s="170"/>
      <c r="AO38" s="42">
        <v>1153984.1771519587</v>
      </c>
      <c r="AP38" s="170"/>
      <c r="AQ38" s="42">
        <v>384311.78043959331</v>
      </c>
      <c r="AR38" s="170"/>
      <c r="AS38" s="42">
        <v>0</v>
      </c>
      <c r="AT38" s="170"/>
      <c r="AU38" s="42">
        <v>176864.92887338324</v>
      </c>
      <c r="AV38" s="170"/>
      <c r="AW38" s="42">
        <v>137123.72236614017</v>
      </c>
      <c r="AX38" s="170"/>
      <c r="AY38" s="42">
        <v>365554.65614437824</v>
      </c>
      <c r="AZ38" s="44">
        <f>SUM(E38:AY38)</f>
        <v>15165399.184298987</v>
      </c>
      <c r="BA38" s="36">
        <f>+BA36-BA44</f>
        <v>0</v>
      </c>
      <c r="BB38" s="36">
        <f t="shared" ref="BB38:BK38" si="5">+BB36-BB44</f>
        <v>0</v>
      </c>
      <c r="BC38" s="36">
        <f t="shared" si="5"/>
        <v>0</v>
      </c>
      <c r="BD38" s="36">
        <f t="shared" si="5"/>
        <v>0</v>
      </c>
      <c r="BE38" s="36">
        <f t="shared" si="5"/>
        <v>0</v>
      </c>
      <c r="BF38" s="36">
        <f t="shared" si="5"/>
        <v>145148108.92341959</v>
      </c>
      <c r="BG38" s="36">
        <f t="shared" si="5"/>
        <v>200467472.53049144</v>
      </c>
      <c r="BH38" s="36">
        <f t="shared" si="5"/>
        <v>0</v>
      </c>
      <c r="BI38" s="36">
        <f t="shared" si="5"/>
        <v>-12823982.433734361</v>
      </c>
      <c r="BJ38" s="36">
        <f t="shared" si="5"/>
        <v>126933877.91946916</v>
      </c>
      <c r="BK38" s="36">
        <f t="shared" si="5"/>
        <v>200467472.53049144</v>
      </c>
    </row>
    <row r="39" spans="1:63" hidden="1">
      <c r="A39" s="531" t="s">
        <v>82</v>
      </c>
      <c r="B39" s="532"/>
      <c r="C39" s="156"/>
      <c r="D39" s="165"/>
      <c r="E39" s="42">
        <v>45304.653821787419</v>
      </c>
      <c r="F39" s="42">
        <v>31242.215199442588</v>
      </c>
      <c r="G39" s="42">
        <v>335409.88670108054</v>
      </c>
      <c r="H39" s="42">
        <v>18867.217987263572</v>
      </c>
      <c r="I39" s="42">
        <v>836689.29489209934</v>
      </c>
      <c r="J39" s="170"/>
      <c r="K39" s="42">
        <v>4380076.9836996291</v>
      </c>
      <c r="L39" s="42">
        <v>409339.81094989215</v>
      </c>
      <c r="M39" s="170"/>
      <c r="N39" s="42">
        <v>74866.347849601865</v>
      </c>
      <c r="O39" s="42">
        <v>243170.74813512212</v>
      </c>
      <c r="P39" s="42">
        <v>2266950.8117280728</v>
      </c>
      <c r="Q39" s="42">
        <v>373203.40204632684</v>
      </c>
      <c r="R39" s="42">
        <v>1577168.052849981</v>
      </c>
      <c r="S39" s="42">
        <v>2162338.2576495633</v>
      </c>
      <c r="T39" s="42">
        <v>4456950.2873774637</v>
      </c>
      <c r="U39" s="42">
        <v>16210024.459333509</v>
      </c>
      <c r="V39" s="42">
        <v>867059.89739034756</v>
      </c>
      <c r="W39" s="170"/>
      <c r="X39" s="42">
        <v>150688.5170867758</v>
      </c>
      <c r="Y39" s="170"/>
      <c r="Z39" s="42">
        <v>21439.361708535573</v>
      </c>
      <c r="AA39" s="170"/>
      <c r="AB39" s="42">
        <v>2033907.1157521615</v>
      </c>
      <c r="AC39" s="170"/>
      <c r="AD39" s="42">
        <v>9619932.2714068294</v>
      </c>
      <c r="AE39" s="170"/>
      <c r="AF39" s="42">
        <v>871053.98055339674</v>
      </c>
      <c r="AG39" s="170"/>
      <c r="AH39" s="42">
        <v>784761.29304427933</v>
      </c>
      <c r="AI39" s="42">
        <v>288245.84782264597</v>
      </c>
      <c r="AJ39" s="42">
        <v>172554.74541854687</v>
      </c>
      <c r="AK39" s="42">
        <v>72612.141941203343</v>
      </c>
      <c r="AL39" s="170"/>
      <c r="AM39" s="42">
        <v>191019.08951511115</v>
      </c>
      <c r="AN39" s="170"/>
      <c r="AO39" s="42">
        <v>1365883.8814068558</v>
      </c>
      <c r="AP39" s="170"/>
      <c r="AQ39" s="42">
        <v>557365.44393566856</v>
      </c>
      <c r="AR39" s="170"/>
      <c r="AS39" s="42">
        <v>0</v>
      </c>
      <c r="AT39" s="170"/>
      <c r="AU39" s="42">
        <v>-17304.215797482346</v>
      </c>
      <c r="AV39" s="170"/>
      <c r="AW39" s="42">
        <v>84399.964184218508</v>
      </c>
      <c r="AX39" s="170"/>
      <c r="AY39" s="42">
        <v>112667.90259547326</v>
      </c>
      <c r="AZ39" s="44">
        <f>SUM(E39:AY39)</f>
        <v>50597889.668185405</v>
      </c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</row>
    <row r="40" spans="1:63" hidden="1">
      <c r="A40" s="531" t="s">
        <v>83</v>
      </c>
      <c r="B40" s="532"/>
      <c r="C40" s="156"/>
      <c r="D40" s="165"/>
      <c r="E40" s="42">
        <v>586.5560344383448</v>
      </c>
      <c r="F40" s="42">
        <v>536.65284316467921</v>
      </c>
      <c r="G40" s="42">
        <v>25380.972678051847</v>
      </c>
      <c r="H40" s="42">
        <v>299.13052532849679</v>
      </c>
      <c r="I40" s="42">
        <v>446409.02148767316</v>
      </c>
      <c r="J40" s="170"/>
      <c r="K40" s="42">
        <v>187519.3537502457</v>
      </c>
      <c r="L40" s="42">
        <v>94194.819547790117</v>
      </c>
      <c r="M40" s="170"/>
      <c r="N40" s="42">
        <v>1997.0114901597331</v>
      </c>
      <c r="O40" s="42">
        <v>3356.7305397236546</v>
      </c>
      <c r="P40" s="42">
        <v>41245.839086381195</v>
      </c>
      <c r="Q40" s="42">
        <v>15977.541269151247</v>
      </c>
      <c r="R40" s="42">
        <v>77507.343956620985</v>
      </c>
      <c r="S40" s="42">
        <v>92791.433827529298</v>
      </c>
      <c r="T40" s="42">
        <v>253653.33913392387</v>
      </c>
      <c r="U40" s="42">
        <v>77491.691432831547</v>
      </c>
      <c r="V40" s="42">
        <v>150580.64632596119</v>
      </c>
      <c r="W40" s="170"/>
      <c r="X40" s="42">
        <v>95036.015855355334</v>
      </c>
      <c r="Y40" s="170"/>
      <c r="Z40" s="42">
        <v>17354.937282344163</v>
      </c>
      <c r="AA40" s="170"/>
      <c r="AB40" s="42">
        <v>73802.309645084417</v>
      </c>
      <c r="AC40" s="170"/>
      <c r="AD40" s="42">
        <v>149403.63084982435</v>
      </c>
      <c r="AE40" s="170"/>
      <c r="AF40" s="42">
        <v>491515.11963631184</v>
      </c>
      <c r="AG40" s="170"/>
      <c r="AH40" s="42">
        <v>336841.20470366027</v>
      </c>
      <c r="AI40" s="42">
        <v>189638.18666220451</v>
      </c>
      <c r="AJ40" s="42">
        <v>29239.241951485787</v>
      </c>
      <c r="AK40" s="42">
        <v>29848.319435450092</v>
      </c>
      <c r="AL40" s="170"/>
      <c r="AM40" s="42">
        <v>8848.8315762235234</v>
      </c>
      <c r="AN40" s="170"/>
      <c r="AO40" s="42">
        <v>75861.925015380024</v>
      </c>
      <c r="AP40" s="170"/>
      <c r="AQ40" s="42">
        <v>121937.88886309598</v>
      </c>
      <c r="AR40" s="170"/>
      <c r="AS40" s="42">
        <v>0</v>
      </c>
      <c r="AT40" s="170"/>
      <c r="AU40" s="42">
        <v>21475.832709600898</v>
      </c>
      <c r="AV40" s="170"/>
      <c r="AW40" s="42">
        <v>3882.04145511447</v>
      </c>
      <c r="AX40" s="170"/>
      <c r="AY40" s="42">
        <v>31243.987704647716</v>
      </c>
      <c r="AZ40" s="44">
        <f>SUM(E40:AY40)</f>
        <v>3145457.5572747584</v>
      </c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</row>
    <row r="41" spans="1:63" hidden="1">
      <c r="A41" s="531" t="s">
        <v>84</v>
      </c>
      <c r="B41" s="532"/>
      <c r="C41" s="156"/>
      <c r="D41" s="165"/>
      <c r="E41" s="42">
        <v>181.22956190980642</v>
      </c>
      <c r="F41" s="42">
        <v>2424.7538865457582</v>
      </c>
      <c r="G41" s="42">
        <v>18873.030965730868</v>
      </c>
      <c r="H41" s="42">
        <v>347.51928677869483</v>
      </c>
      <c r="I41" s="42">
        <v>497917.75473625102</v>
      </c>
      <c r="J41" s="170"/>
      <c r="K41" s="42">
        <v>19244.542119385271</v>
      </c>
      <c r="L41" s="42">
        <v>72850.541830225397</v>
      </c>
      <c r="M41" s="170"/>
      <c r="N41" s="42">
        <v>426.46399458212824</v>
      </c>
      <c r="O41" s="42">
        <v>4549.4975182336975</v>
      </c>
      <c r="P41" s="42">
        <v>15431.306612449682</v>
      </c>
      <c r="Q41" s="42">
        <v>1639.7265656531986</v>
      </c>
      <c r="R41" s="42">
        <v>39004.846287059379</v>
      </c>
      <c r="S41" s="42">
        <v>55779.931652504063</v>
      </c>
      <c r="T41" s="42">
        <v>263556.02820525545</v>
      </c>
      <c r="U41" s="42">
        <v>12169.26995599263</v>
      </c>
      <c r="V41" s="42">
        <v>3391.3735919706919</v>
      </c>
      <c r="W41" s="170"/>
      <c r="X41" s="42">
        <v>22562.651136621684</v>
      </c>
      <c r="Y41" s="170"/>
      <c r="Z41" s="42">
        <v>81.703888982658128</v>
      </c>
      <c r="AA41" s="170"/>
      <c r="AB41" s="42">
        <v>340371.27278276742</v>
      </c>
      <c r="AC41" s="170"/>
      <c r="AD41" s="42">
        <v>4185.8267932995832</v>
      </c>
      <c r="AE41" s="170"/>
      <c r="AF41" s="42">
        <v>41932.729526457057</v>
      </c>
      <c r="AG41" s="170"/>
      <c r="AH41" s="42">
        <v>74397.74981267142</v>
      </c>
      <c r="AI41" s="42">
        <v>51469.280490192075</v>
      </c>
      <c r="AJ41" s="42">
        <v>82278.503651050676</v>
      </c>
      <c r="AK41" s="42">
        <v>2403.591868369544</v>
      </c>
      <c r="AL41" s="170"/>
      <c r="AM41" s="42">
        <v>1736.4379101942031</v>
      </c>
      <c r="AN41" s="170"/>
      <c r="AO41" s="42">
        <v>19931.400880694542</v>
      </c>
      <c r="AP41" s="170"/>
      <c r="AQ41" s="42">
        <v>38500.646567258882</v>
      </c>
      <c r="AR41" s="170"/>
      <c r="AS41" s="42">
        <v>1006967.3529058355</v>
      </c>
      <c r="AT41" s="170"/>
      <c r="AU41" s="42">
        <v>2383.7810926392876</v>
      </c>
      <c r="AV41" s="170"/>
      <c r="AW41" s="42">
        <v>532.2153607818226</v>
      </c>
      <c r="AX41" s="170"/>
      <c r="AY41" s="42">
        <v>8244.941199837589</v>
      </c>
      <c r="AZ41" s="44">
        <f>SUM(E41:AY41)</f>
        <v>2705767.902638182</v>
      </c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</row>
    <row r="42" spans="1:63" hidden="1">
      <c r="A42" s="533" t="s">
        <v>85</v>
      </c>
      <c r="B42" s="534"/>
      <c r="C42" s="155"/>
      <c r="D42" s="164"/>
      <c r="E42" s="44">
        <f>SUM(E38:E41)</f>
        <v>182722.9810063905</v>
      </c>
      <c r="F42" s="44">
        <f t="shared" ref="F42:AY42" si="6">SUM(F38:F41)</f>
        <v>189125.75592716347</v>
      </c>
      <c r="G42" s="44">
        <f t="shared" si="6"/>
        <v>539161.97682120907</v>
      </c>
      <c r="H42" s="44">
        <f t="shared" si="6"/>
        <v>40866.508533849046</v>
      </c>
      <c r="I42" s="44">
        <f t="shared" si="6"/>
        <v>2482342.4703859095</v>
      </c>
      <c r="J42" s="171"/>
      <c r="K42" s="44">
        <f t="shared" si="6"/>
        <v>5109657.7976370025</v>
      </c>
      <c r="L42" s="44">
        <f t="shared" si="6"/>
        <v>827316.53735969844</v>
      </c>
      <c r="M42" s="171"/>
      <c r="N42" s="44">
        <f t="shared" si="6"/>
        <v>96130.339203619806</v>
      </c>
      <c r="O42" s="44">
        <f t="shared" si="6"/>
        <v>519132.88994388503</v>
      </c>
      <c r="P42" s="44">
        <f t="shared" si="6"/>
        <v>2906298.8340673121</v>
      </c>
      <c r="Q42" s="44">
        <f t="shared" si="6"/>
        <v>435367.15917718288</v>
      </c>
      <c r="R42" s="44">
        <f t="shared" si="6"/>
        <v>2346233.2078899429</v>
      </c>
      <c r="S42" s="44">
        <f t="shared" si="6"/>
        <v>2814623.4338133452</v>
      </c>
      <c r="T42" s="44">
        <f t="shared" si="6"/>
        <v>5508727.1874808697</v>
      </c>
      <c r="U42" s="44">
        <f t="shared" si="6"/>
        <v>17749916.15667979</v>
      </c>
      <c r="V42" s="44">
        <f t="shared" si="6"/>
        <v>1112304.5282337801</v>
      </c>
      <c r="W42" s="171"/>
      <c r="X42" s="44">
        <f t="shared" si="6"/>
        <v>361360.73862596886</v>
      </c>
      <c r="Y42" s="171"/>
      <c r="Z42" s="44">
        <f t="shared" si="6"/>
        <v>42366.800530319342</v>
      </c>
      <c r="AA42" s="171"/>
      <c r="AB42" s="44">
        <f t="shared" si="6"/>
        <v>5275841.9621740412</v>
      </c>
      <c r="AC42" s="171"/>
      <c r="AD42" s="44">
        <f t="shared" si="6"/>
        <v>11745662.464572215</v>
      </c>
      <c r="AE42" s="171"/>
      <c r="AF42" s="44">
        <f t="shared" si="6"/>
        <v>2434405.8415122936</v>
      </c>
      <c r="AG42" s="171"/>
      <c r="AH42" s="44">
        <f t="shared" si="6"/>
        <v>1505484.3665494167</v>
      </c>
      <c r="AI42" s="44">
        <f t="shared" si="6"/>
        <v>720940.99611941772</v>
      </c>
      <c r="AJ42" s="44">
        <f t="shared" si="6"/>
        <v>474217.16072039347</v>
      </c>
      <c r="AK42" s="44">
        <f t="shared" si="6"/>
        <v>209709.64384340734</v>
      </c>
      <c r="AL42" s="171"/>
      <c r="AM42" s="44">
        <f t="shared" si="6"/>
        <v>332782.31853383232</v>
      </c>
      <c r="AN42" s="171"/>
      <c r="AO42" s="44">
        <f t="shared" si="6"/>
        <v>2615661.3844548888</v>
      </c>
      <c r="AP42" s="171"/>
      <c r="AQ42" s="44">
        <f t="shared" si="6"/>
        <v>1102115.7598056169</v>
      </c>
      <c r="AR42" s="171"/>
      <c r="AS42" s="44">
        <f t="shared" si="6"/>
        <v>1006967.3529058355</v>
      </c>
      <c r="AT42" s="171"/>
      <c r="AU42" s="44">
        <f t="shared" si="6"/>
        <v>183420.32687814106</v>
      </c>
      <c r="AV42" s="171"/>
      <c r="AW42" s="44">
        <f t="shared" si="6"/>
        <v>225937.94336625494</v>
      </c>
      <c r="AX42" s="171"/>
      <c r="AY42" s="44">
        <f t="shared" si="6"/>
        <v>517711.48764433683</v>
      </c>
      <c r="AZ42" s="44">
        <f>SUM(E42:AY42)</f>
        <v>71614514.312397331</v>
      </c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</row>
    <row r="43" spans="1:63" hidden="1">
      <c r="A43" s="533" t="s">
        <v>86</v>
      </c>
      <c r="B43" s="534"/>
      <c r="C43" s="155"/>
      <c r="D43" s="164"/>
      <c r="E43" s="44">
        <f>+E42+E36</f>
        <v>246233.29719781189</v>
      </c>
      <c r="F43" s="44">
        <f t="shared" ref="F43:AY43" si="7">+F42+F36</f>
        <v>202714.28805196122</v>
      </c>
      <c r="G43" s="44">
        <f t="shared" si="7"/>
        <v>1856342.6466858026</v>
      </c>
      <c r="H43" s="44">
        <f t="shared" si="7"/>
        <v>48125.526093239198</v>
      </c>
      <c r="I43" s="44">
        <f t="shared" si="7"/>
        <v>2595573.7665214073</v>
      </c>
      <c r="J43" s="171"/>
      <c r="K43" s="44">
        <f t="shared" si="7"/>
        <v>7054286.7956011789</v>
      </c>
      <c r="L43" s="44">
        <f t="shared" si="7"/>
        <v>1148482.4300111402</v>
      </c>
      <c r="M43" s="171"/>
      <c r="N43" s="44">
        <f t="shared" si="7"/>
        <v>204737.70862864645</v>
      </c>
      <c r="O43" s="44">
        <f t="shared" si="7"/>
        <v>1663205.1417526407</v>
      </c>
      <c r="P43" s="44">
        <f t="shared" si="7"/>
        <v>7918376.8964827694</v>
      </c>
      <c r="Q43" s="44">
        <f t="shared" si="7"/>
        <v>813873.67860926385</v>
      </c>
      <c r="R43" s="44">
        <f t="shared" si="7"/>
        <v>5754357.3074863823</v>
      </c>
      <c r="S43" s="44">
        <f t="shared" si="7"/>
        <v>5863242.8627916705</v>
      </c>
      <c r="T43" s="44">
        <f t="shared" si="7"/>
        <v>9120579.0058566127</v>
      </c>
      <c r="U43" s="44">
        <f t="shared" si="7"/>
        <v>30256960.663205363</v>
      </c>
      <c r="V43" s="44">
        <f t="shared" si="7"/>
        <v>2186302.9728146251</v>
      </c>
      <c r="W43" s="171"/>
      <c r="X43" s="44">
        <f t="shared" si="7"/>
        <v>676359.81382208853</v>
      </c>
      <c r="Y43" s="171"/>
      <c r="Z43" s="44">
        <f t="shared" si="7"/>
        <v>56409.649561796672</v>
      </c>
      <c r="AA43" s="171"/>
      <c r="AB43" s="44">
        <f t="shared" si="7"/>
        <v>11775825.825147409</v>
      </c>
      <c r="AC43" s="171"/>
      <c r="AD43" s="44">
        <f t="shared" si="7"/>
        <v>12823982.433734361</v>
      </c>
      <c r="AE43" s="171"/>
      <c r="AF43" s="44">
        <f t="shared" si="7"/>
        <v>5221031.8401655601</v>
      </c>
      <c r="AG43" s="171"/>
      <c r="AH43" s="44">
        <f t="shared" si="7"/>
        <v>1997585.5889484189</v>
      </c>
      <c r="AI43" s="44">
        <f t="shared" si="7"/>
        <v>1334230.572416143</v>
      </c>
      <c r="AJ43" s="44">
        <f t="shared" si="7"/>
        <v>1578236.447777957</v>
      </c>
      <c r="AK43" s="44">
        <f t="shared" si="7"/>
        <v>806559.38919364684</v>
      </c>
      <c r="AL43" s="171"/>
      <c r="AM43" s="44">
        <f t="shared" si="7"/>
        <v>409182.05772257963</v>
      </c>
      <c r="AN43" s="171"/>
      <c r="AO43" s="44">
        <f t="shared" si="7"/>
        <v>6531006.5170660093</v>
      </c>
      <c r="AP43" s="171"/>
      <c r="AQ43" s="44">
        <f t="shared" si="7"/>
        <v>1395505.0560560622</v>
      </c>
      <c r="AR43" s="171"/>
      <c r="AS43" s="44">
        <f t="shared" si="7"/>
        <v>3646802.7639983147</v>
      </c>
      <c r="AT43" s="171"/>
      <c r="AU43" s="44">
        <f t="shared" si="7"/>
        <v>241584.62225483032</v>
      </c>
      <c r="AV43" s="171"/>
      <c r="AW43" s="44">
        <f t="shared" si="7"/>
        <v>771679.86582078482</v>
      </c>
      <c r="AX43" s="171"/>
      <c r="AY43" s="44">
        <f t="shared" si="7"/>
        <v>734500.48799271579</v>
      </c>
      <c r="AZ43" s="44">
        <f>+AZ42+AZ36</f>
        <v>126933877.91946921</v>
      </c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</row>
    <row r="44" spans="1:63" hidden="1">
      <c r="E44" s="36">
        <v>182722.98100639053</v>
      </c>
      <c r="F44" s="36">
        <v>189125.75592716347</v>
      </c>
      <c r="G44" s="36">
        <v>539161.97682120907</v>
      </c>
      <c r="H44" s="36">
        <v>40866.508533849046</v>
      </c>
      <c r="I44" s="36">
        <v>2482342.4703859091</v>
      </c>
      <c r="K44" s="36">
        <v>5109657.7976370025</v>
      </c>
      <c r="L44" s="36">
        <v>827316.53735969844</v>
      </c>
      <c r="N44" s="36">
        <v>96130.33920361982</v>
      </c>
      <c r="O44" s="36">
        <v>519132.88994388503</v>
      </c>
      <c r="P44" s="36">
        <v>2906298.8340673121</v>
      </c>
      <c r="Q44" s="36">
        <v>435367.15917718282</v>
      </c>
      <c r="R44" s="36">
        <v>2346233.2078899425</v>
      </c>
      <c r="S44" s="36">
        <v>2814623.4338133452</v>
      </c>
      <c r="T44" s="36">
        <v>5508727.1874808697</v>
      </c>
      <c r="U44" s="36">
        <v>17749916.15667979</v>
      </c>
      <c r="V44" s="36">
        <v>1112304.5282337801</v>
      </c>
      <c r="X44" s="36">
        <v>361360.73862596892</v>
      </c>
      <c r="Z44" s="36">
        <v>42366.800530319342</v>
      </c>
      <c r="AB44" s="36">
        <v>5275841.9621740412</v>
      </c>
      <c r="AD44" s="36">
        <v>11745662.464572215</v>
      </c>
      <c r="AF44" s="36">
        <v>2434405.8415122936</v>
      </c>
      <c r="AH44" s="36">
        <v>1505484.3665494167</v>
      </c>
      <c r="AI44" s="36">
        <v>720940.99611941772</v>
      </c>
      <c r="AJ44" s="36">
        <v>474217.16072039353</v>
      </c>
      <c r="AK44" s="36">
        <v>209709.64384340734</v>
      </c>
      <c r="AM44" s="36">
        <v>332782.31853383227</v>
      </c>
      <c r="AO44" s="36">
        <v>2615661.3844548892</v>
      </c>
      <c r="AQ44" s="36">
        <v>1102115.7598056167</v>
      </c>
      <c r="AS44" s="36">
        <v>1006967.3529058355</v>
      </c>
      <c r="AU44" s="36">
        <v>183420.32687814109</v>
      </c>
      <c r="AW44" s="36">
        <v>225937.94336625497</v>
      </c>
      <c r="AY44" s="36">
        <v>517711.48764433688</v>
      </c>
      <c r="BA44" s="36">
        <v>54199784.628953561</v>
      </c>
      <c r="BB44" s="36">
        <v>5542296.7722791079</v>
      </c>
      <c r="BC44" s="36">
        <v>50091016.917997539</v>
      </c>
      <c r="BD44" s="36">
        <v>-46095807.7614135</v>
      </c>
      <c r="BE44" s="36">
        <v>81410818.365602911</v>
      </c>
      <c r="BH44" s="36">
        <v>73533594.611022249</v>
      </c>
      <c r="BI44" s="36">
        <v>12823982.433734361</v>
      </c>
    </row>
    <row r="45" spans="1:63" hidden="1"/>
    <row r="46" spans="1:63" hidden="1"/>
    <row r="47" spans="1:63" hidden="1"/>
    <row r="48" spans="1:63" hidden="1"/>
    <row r="49" spans="1:63" hidden="1"/>
    <row r="50" spans="1:63" hidden="1">
      <c r="BJ50" s="36">
        <f>+BE60-BL60</f>
        <v>927579.41580004245</v>
      </c>
    </row>
    <row r="51" spans="1:63" ht="38.25" hidden="1">
      <c r="A51" s="140" t="s">
        <v>87</v>
      </c>
      <c r="BA51" s="37" t="s">
        <v>45</v>
      </c>
      <c r="BB51" s="37" t="s">
        <v>46</v>
      </c>
      <c r="BC51" s="37" t="s">
        <v>47</v>
      </c>
      <c r="BD51" s="37" t="s">
        <v>48</v>
      </c>
      <c r="BE51" s="37" t="s">
        <v>49</v>
      </c>
      <c r="BF51" s="37"/>
      <c r="BG51" s="37"/>
      <c r="BH51" s="37" t="s">
        <v>50</v>
      </c>
      <c r="BI51" s="37" t="s">
        <v>51</v>
      </c>
    </row>
    <row r="52" spans="1:63" hidden="1"/>
    <row r="53" spans="1:63" hidden="1">
      <c r="A53" s="537" t="s">
        <v>52</v>
      </c>
      <c r="B53" s="538"/>
      <c r="C53" s="183"/>
      <c r="D53" s="147"/>
      <c r="E53" s="39">
        <v>1</v>
      </c>
      <c r="F53" s="39">
        <v>2</v>
      </c>
      <c r="G53" s="39">
        <v>3</v>
      </c>
      <c r="H53" s="39">
        <v>4</v>
      </c>
      <c r="I53" s="39">
        <v>5</v>
      </c>
      <c r="J53" s="148"/>
      <c r="K53" s="39">
        <v>6</v>
      </c>
      <c r="L53" s="39">
        <v>7</v>
      </c>
      <c r="M53" s="148"/>
      <c r="N53" s="39">
        <v>8</v>
      </c>
      <c r="O53" s="39">
        <v>9</v>
      </c>
      <c r="P53" s="39">
        <v>10</v>
      </c>
      <c r="Q53" s="39">
        <v>11</v>
      </c>
      <c r="R53" s="39">
        <v>12</v>
      </c>
      <c r="S53" s="39">
        <v>13</v>
      </c>
      <c r="T53" s="39">
        <v>14</v>
      </c>
      <c r="U53" s="39">
        <v>15</v>
      </c>
      <c r="V53" s="39">
        <v>16</v>
      </c>
      <c r="W53" s="148"/>
      <c r="X53" s="39">
        <v>17</v>
      </c>
      <c r="Y53" s="148"/>
      <c r="Z53" s="39">
        <v>18</v>
      </c>
      <c r="AA53" s="148"/>
      <c r="AB53" s="39">
        <v>19</v>
      </c>
      <c r="AC53" s="148"/>
      <c r="AD53" s="39">
        <v>20</v>
      </c>
      <c r="AE53" s="148"/>
      <c r="AF53" s="39">
        <v>21</v>
      </c>
      <c r="AG53" s="148"/>
      <c r="AH53" s="39">
        <v>22</v>
      </c>
      <c r="AI53" s="39">
        <v>23</v>
      </c>
      <c r="AJ53" s="39">
        <v>24</v>
      </c>
      <c r="AK53" s="39">
        <v>25</v>
      </c>
      <c r="AL53" s="148"/>
      <c r="AM53" s="39">
        <v>26</v>
      </c>
      <c r="AN53" s="148"/>
      <c r="AO53" s="39">
        <v>27</v>
      </c>
      <c r="AP53" s="148"/>
      <c r="AQ53" s="39">
        <v>28</v>
      </c>
      <c r="AR53" s="148"/>
      <c r="AS53" s="39">
        <v>29</v>
      </c>
      <c r="AT53" s="148"/>
      <c r="AU53" s="39">
        <v>30</v>
      </c>
      <c r="AV53" s="148"/>
      <c r="AW53" s="39">
        <v>31</v>
      </c>
      <c r="AX53" s="148"/>
      <c r="AY53" s="39">
        <v>32</v>
      </c>
      <c r="AZ53" s="40"/>
      <c r="BA53" s="41">
        <v>301</v>
      </c>
      <c r="BB53" s="41">
        <v>302</v>
      </c>
      <c r="BC53" s="41">
        <v>303</v>
      </c>
      <c r="BD53" s="41">
        <v>304</v>
      </c>
      <c r="BE53" s="41">
        <v>305</v>
      </c>
      <c r="BF53" s="40"/>
      <c r="BG53" s="40"/>
      <c r="BH53" s="41">
        <v>409</v>
      </c>
      <c r="BI53" s="41">
        <v>509</v>
      </c>
      <c r="BJ53" s="40"/>
      <c r="BK53" s="40"/>
    </row>
    <row r="54" spans="1:63" s="52" customFormat="1" hidden="1">
      <c r="A54" s="141">
        <v>1</v>
      </c>
      <c r="B54" s="49" t="s">
        <v>0</v>
      </c>
      <c r="C54" s="157"/>
      <c r="D54" s="166"/>
      <c r="E54" s="48">
        <v>5713.111157330487</v>
      </c>
      <c r="F54" s="48">
        <v>0</v>
      </c>
      <c r="G54" s="48">
        <v>10629.200384971997</v>
      </c>
      <c r="H54" s="48">
        <v>0</v>
      </c>
      <c r="I54" s="48">
        <v>1440.1194919906798</v>
      </c>
      <c r="J54" s="172"/>
      <c r="K54" s="48">
        <v>0</v>
      </c>
      <c r="L54" s="48">
        <v>0</v>
      </c>
      <c r="M54" s="172"/>
      <c r="N54" s="48">
        <v>4770.1184418403718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172"/>
      <c r="X54" s="48">
        <v>0</v>
      </c>
      <c r="Y54" s="172"/>
      <c r="Z54" s="48">
        <v>0</v>
      </c>
      <c r="AA54" s="172"/>
      <c r="AB54" s="48">
        <v>0</v>
      </c>
      <c r="AC54" s="172"/>
      <c r="AD54" s="48">
        <v>0</v>
      </c>
      <c r="AE54" s="172"/>
      <c r="AF54" s="48">
        <v>298224.92806770053</v>
      </c>
      <c r="AG54" s="172"/>
      <c r="AH54" s="48">
        <v>0</v>
      </c>
      <c r="AI54" s="48">
        <v>0</v>
      </c>
      <c r="AJ54" s="48">
        <v>0</v>
      </c>
      <c r="AK54" s="48">
        <v>0</v>
      </c>
      <c r="AL54" s="172"/>
      <c r="AM54" s="48">
        <v>0</v>
      </c>
      <c r="AN54" s="172"/>
      <c r="AO54" s="48">
        <v>0</v>
      </c>
      <c r="AP54" s="172"/>
      <c r="AQ54" s="48">
        <v>0</v>
      </c>
      <c r="AR54" s="172"/>
      <c r="AS54" s="48">
        <v>0</v>
      </c>
      <c r="AT54" s="172"/>
      <c r="AU54" s="48">
        <v>0</v>
      </c>
      <c r="AV54" s="172"/>
      <c r="AW54" s="48">
        <v>0</v>
      </c>
      <c r="AX54" s="172"/>
      <c r="AY54" s="48">
        <v>0</v>
      </c>
      <c r="AZ54" s="50">
        <f>SUM(E54:AY54)</f>
        <v>320777.47754383407</v>
      </c>
      <c r="BA54" s="48">
        <v>2564285.650641806</v>
      </c>
      <c r="BB54" s="48">
        <v>0</v>
      </c>
      <c r="BC54" s="48">
        <v>0</v>
      </c>
      <c r="BD54" s="48">
        <v>0</v>
      </c>
      <c r="BE54" s="48">
        <v>2440.6632075917687</v>
      </c>
      <c r="BF54" s="50">
        <f>SUM(BA54:BE54)</f>
        <v>2566726.3138493979</v>
      </c>
      <c r="BG54" s="50">
        <f>+AZ54+BF54</f>
        <v>2887503.7913932321</v>
      </c>
      <c r="BH54" s="48">
        <v>2641270.4941954203</v>
      </c>
      <c r="BI54" s="48"/>
      <c r="BJ54" s="51">
        <f>+E93</f>
        <v>246233.29719781189</v>
      </c>
      <c r="BK54" s="50">
        <f>SUM(BH54:BJ54)</f>
        <v>2887503.7913932321</v>
      </c>
    </row>
    <row r="55" spans="1:63" s="52" customFormat="1" hidden="1">
      <c r="A55" s="141">
        <v>2</v>
      </c>
      <c r="B55" s="49" t="s">
        <v>53</v>
      </c>
      <c r="C55" s="157"/>
      <c r="D55" s="166"/>
      <c r="E55" s="48">
        <v>0</v>
      </c>
      <c r="F55" s="48">
        <v>518.68798883560873</v>
      </c>
      <c r="G55" s="48">
        <v>0</v>
      </c>
      <c r="H55" s="48">
        <v>0</v>
      </c>
      <c r="I55" s="48">
        <v>0</v>
      </c>
      <c r="J55" s="172"/>
      <c r="K55" s="48">
        <v>0</v>
      </c>
      <c r="L55" s="48">
        <v>0</v>
      </c>
      <c r="M55" s="172"/>
      <c r="N55" s="48">
        <v>1337.8728224654124</v>
      </c>
      <c r="O55" s="48">
        <v>0</v>
      </c>
      <c r="P55" s="48">
        <v>294495.5860449156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172"/>
      <c r="X55" s="48">
        <v>0</v>
      </c>
      <c r="Y55" s="172"/>
      <c r="Z55" s="48">
        <v>0</v>
      </c>
      <c r="AA55" s="172"/>
      <c r="AB55" s="48">
        <v>0</v>
      </c>
      <c r="AC55" s="172"/>
      <c r="AD55" s="48">
        <v>0</v>
      </c>
      <c r="AE55" s="172"/>
      <c r="AF55" s="48">
        <v>24646.688270057886</v>
      </c>
      <c r="AG55" s="172"/>
      <c r="AH55" s="48">
        <v>0</v>
      </c>
      <c r="AI55" s="48">
        <v>0</v>
      </c>
      <c r="AJ55" s="48">
        <v>0</v>
      </c>
      <c r="AK55" s="48">
        <v>0</v>
      </c>
      <c r="AL55" s="172"/>
      <c r="AM55" s="48">
        <v>0</v>
      </c>
      <c r="AN55" s="172"/>
      <c r="AO55" s="48">
        <v>0</v>
      </c>
      <c r="AP55" s="172"/>
      <c r="AQ55" s="48">
        <v>0</v>
      </c>
      <c r="AR55" s="172"/>
      <c r="AS55" s="48">
        <v>580.45207480419299</v>
      </c>
      <c r="AT55" s="172"/>
      <c r="AU55" s="48">
        <v>0</v>
      </c>
      <c r="AV55" s="172"/>
      <c r="AW55" s="48">
        <v>0</v>
      </c>
      <c r="AX55" s="172"/>
      <c r="AY55" s="48">
        <v>0</v>
      </c>
      <c r="AZ55" s="50">
        <f t="shared" ref="AZ55:AZ85" si="8">SUM(E55:AY55)</f>
        <v>321579.28720107867</v>
      </c>
      <c r="BA55" s="48">
        <v>66530.182751416753</v>
      </c>
      <c r="BB55" s="48">
        <v>0</v>
      </c>
      <c r="BC55" s="48">
        <v>0</v>
      </c>
      <c r="BD55" s="48">
        <v>0</v>
      </c>
      <c r="BE55" s="48">
        <v>0</v>
      </c>
      <c r="BF55" s="50">
        <f t="shared" ref="BF55:BF85" si="9">SUM(BA55:BE55)</f>
        <v>66530.182751416753</v>
      </c>
      <c r="BG55" s="50">
        <f t="shared" ref="BG55:BG85" si="10">+AZ55+BF55</f>
        <v>388109.46995249542</v>
      </c>
      <c r="BH55" s="48">
        <v>185395.1819005342</v>
      </c>
      <c r="BI55" s="48"/>
      <c r="BJ55" s="51">
        <f>+F93</f>
        <v>202714.28805196122</v>
      </c>
      <c r="BK55" s="50">
        <f t="shared" ref="BK55:BK85" si="11">SUM(BH55:BJ55)</f>
        <v>388109.46995249542</v>
      </c>
    </row>
    <row r="56" spans="1:63" s="52" customFormat="1" hidden="1">
      <c r="A56" s="141">
        <v>3</v>
      </c>
      <c r="B56" s="49" t="s">
        <v>54</v>
      </c>
      <c r="C56" s="157"/>
      <c r="D56" s="166"/>
      <c r="E56" s="48">
        <v>11365.686950833575</v>
      </c>
      <c r="F56" s="48">
        <v>374.29405798086435</v>
      </c>
      <c r="G56" s="48">
        <v>5357.2362397642182</v>
      </c>
      <c r="H56" s="48">
        <v>0</v>
      </c>
      <c r="I56" s="48">
        <v>218.12468265824859</v>
      </c>
      <c r="J56" s="172"/>
      <c r="K56" s="48">
        <v>0</v>
      </c>
      <c r="L56" s="48">
        <v>0</v>
      </c>
      <c r="M56" s="172"/>
      <c r="N56" s="48">
        <v>1104.87686448044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172"/>
      <c r="X56" s="48">
        <v>0</v>
      </c>
      <c r="Y56" s="172"/>
      <c r="Z56" s="48">
        <v>0</v>
      </c>
      <c r="AA56" s="172"/>
      <c r="AB56" s="48">
        <v>0</v>
      </c>
      <c r="AC56" s="172"/>
      <c r="AD56" s="48">
        <v>0</v>
      </c>
      <c r="AE56" s="172"/>
      <c r="AF56" s="48">
        <v>243203.56223996304</v>
      </c>
      <c r="AG56" s="172"/>
      <c r="AH56" s="48">
        <v>0</v>
      </c>
      <c r="AI56" s="48">
        <v>0</v>
      </c>
      <c r="AJ56" s="48">
        <v>0</v>
      </c>
      <c r="AK56" s="48">
        <v>0</v>
      </c>
      <c r="AL56" s="172"/>
      <c r="AM56" s="48">
        <v>0</v>
      </c>
      <c r="AN56" s="172"/>
      <c r="AO56" s="48">
        <v>0</v>
      </c>
      <c r="AP56" s="172"/>
      <c r="AQ56" s="48">
        <v>0</v>
      </c>
      <c r="AR56" s="172"/>
      <c r="AS56" s="48">
        <v>5099.7801284719599</v>
      </c>
      <c r="AT56" s="172"/>
      <c r="AU56" s="48">
        <v>0</v>
      </c>
      <c r="AV56" s="172"/>
      <c r="AW56" s="48">
        <v>0</v>
      </c>
      <c r="AX56" s="172"/>
      <c r="AY56" s="48">
        <v>0</v>
      </c>
      <c r="AZ56" s="50">
        <f t="shared" si="8"/>
        <v>266723.56116415234</v>
      </c>
      <c r="BA56" s="48">
        <v>1948181.4935845672</v>
      </c>
      <c r="BB56" s="48">
        <v>0</v>
      </c>
      <c r="BC56" s="48">
        <v>0</v>
      </c>
      <c r="BD56" s="48">
        <v>141919.52280825144</v>
      </c>
      <c r="BE56" s="48">
        <v>1005239.7625784439</v>
      </c>
      <c r="BF56" s="50">
        <f t="shared" si="9"/>
        <v>3095340.7789712623</v>
      </c>
      <c r="BG56" s="50">
        <f t="shared" si="10"/>
        <v>3362064.3401354146</v>
      </c>
      <c r="BH56" s="48">
        <v>1505721.6934496127</v>
      </c>
      <c r="BI56" s="48"/>
      <c r="BJ56" s="51">
        <f>+G93</f>
        <v>1856342.6466858026</v>
      </c>
      <c r="BK56" s="50">
        <f t="shared" si="11"/>
        <v>3362064.3401354151</v>
      </c>
    </row>
    <row r="57" spans="1:63" s="52" customFormat="1" hidden="1">
      <c r="A57" s="141">
        <v>4</v>
      </c>
      <c r="B57" s="49" t="s">
        <v>1</v>
      </c>
      <c r="C57" s="157"/>
      <c r="D57" s="166"/>
      <c r="E57" s="48">
        <v>984.14013456190798</v>
      </c>
      <c r="F57" s="48">
        <v>32.409638430169373</v>
      </c>
      <c r="G57" s="48">
        <v>10195.852887987538</v>
      </c>
      <c r="H57" s="48">
        <v>150.86459791739716</v>
      </c>
      <c r="I57" s="48">
        <v>2997.0301262181142</v>
      </c>
      <c r="J57" s="172"/>
      <c r="K57" s="48">
        <v>0</v>
      </c>
      <c r="L57" s="48">
        <v>0</v>
      </c>
      <c r="M57" s="172"/>
      <c r="N57" s="48">
        <v>929.25084065254748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130122.60096290949</v>
      </c>
      <c r="V57" s="48">
        <v>0</v>
      </c>
      <c r="W57" s="172"/>
      <c r="X57" s="48">
        <v>0</v>
      </c>
      <c r="Y57" s="172"/>
      <c r="Z57" s="48">
        <v>0</v>
      </c>
      <c r="AA57" s="172"/>
      <c r="AB57" s="48">
        <v>0</v>
      </c>
      <c r="AC57" s="172"/>
      <c r="AD57" s="48">
        <v>0</v>
      </c>
      <c r="AE57" s="172"/>
      <c r="AF57" s="48">
        <v>0</v>
      </c>
      <c r="AG57" s="172"/>
      <c r="AH57" s="48">
        <v>0</v>
      </c>
      <c r="AI57" s="48">
        <v>0</v>
      </c>
      <c r="AJ57" s="48">
        <v>0</v>
      </c>
      <c r="AK57" s="48">
        <v>0</v>
      </c>
      <c r="AL57" s="172"/>
      <c r="AM57" s="48">
        <v>0</v>
      </c>
      <c r="AN57" s="172"/>
      <c r="AO57" s="48">
        <v>0</v>
      </c>
      <c r="AP57" s="172"/>
      <c r="AQ57" s="48">
        <v>0</v>
      </c>
      <c r="AR57" s="172"/>
      <c r="AS57" s="48">
        <v>0</v>
      </c>
      <c r="AT57" s="172"/>
      <c r="AU57" s="48">
        <v>0</v>
      </c>
      <c r="AV57" s="172"/>
      <c r="AW57" s="48">
        <v>0</v>
      </c>
      <c r="AX57" s="172"/>
      <c r="AY57" s="48">
        <v>0</v>
      </c>
      <c r="AZ57" s="50">
        <f t="shared" si="8"/>
        <v>145412.14918867717</v>
      </c>
      <c r="BA57" s="48">
        <v>264197.12683150987</v>
      </c>
      <c r="BB57" s="48">
        <v>0</v>
      </c>
      <c r="BC57" s="48">
        <v>0</v>
      </c>
      <c r="BD57" s="48">
        <v>405.535152405318</v>
      </c>
      <c r="BE57" s="48">
        <v>722.95565488768625</v>
      </c>
      <c r="BF57" s="50">
        <f t="shared" si="9"/>
        <v>265325.61763880285</v>
      </c>
      <c r="BG57" s="50">
        <f t="shared" si="10"/>
        <v>410737.76682748005</v>
      </c>
      <c r="BH57" s="48">
        <v>362612.24073424086</v>
      </c>
      <c r="BI57" s="48"/>
      <c r="BJ57" s="51">
        <f>+H93</f>
        <v>48125.526093239198</v>
      </c>
      <c r="BK57" s="50">
        <f t="shared" si="11"/>
        <v>410737.76682748005</v>
      </c>
    </row>
    <row r="58" spans="1:63" s="52" customFormat="1" hidden="1">
      <c r="A58" s="141">
        <v>5</v>
      </c>
      <c r="B58" s="49" t="s">
        <v>4</v>
      </c>
      <c r="C58" s="157"/>
      <c r="D58" s="166"/>
      <c r="E58" s="48">
        <v>0</v>
      </c>
      <c r="F58" s="48">
        <v>0</v>
      </c>
      <c r="G58" s="48">
        <v>0</v>
      </c>
      <c r="H58" s="48">
        <v>0</v>
      </c>
      <c r="I58" s="48">
        <v>11835.418232120652</v>
      </c>
      <c r="J58" s="172"/>
      <c r="K58" s="48">
        <v>0</v>
      </c>
      <c r="L58" s="48">
        <v>0</v>
      </c>
      <c r="M58" s="172"/>
      <c r="N58" s="48">
        <v>2235.7645636501634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172"/>
      <c r="X58" s="48">
        <v>0</v>
      </c>
      <c r="Y58" s="172"/>
      <c r="Z58" s="48">
        <v>0</v>
      </c>
      <c r="AA58" s="172"/>
      <c r="AB58" s="48">
        <v>0</v>
      </c>
      <c r="AC58" s="172"/>
      <c r="AD58" s="48">
        <v>0</v>
      </c>
      <c r="AE58" s="172"/>
      <c r="AF58" s="48">
        <v>108445.42838825472</v>
      </c>
      <c r="AG58" s="172"/>
      <c r="AH58" s="48">
        <v>0</v>
      </c>
      <c r="AI58" s="48">
        <v>0</v>
      </c>
      <c r="AJ58" s="48">
        <v>0</v>
      </c>
      <c r="AK58" s="48">
        <v>0</v>
      </c>
      <c r="AL58" s="172"/>
      <c r="AM58" s="48">
        <v>0</v>
      </c>
      <c r="AN58" s="172"/>
      <c r="AO58" s="48">
        <v>0</v>
      </c>
      <c r="AP58" s="172"/>
      <c r="AQ58" s="48">
        <v>0</v>
      </c>
      <c r="AR58" s="172"/>
      <c r="AS58" s="48">
        <v>0</v>
      </c>
      <c r="AT58" s="172"/>
      <c r="AU58" s="48">
        <v>0</v>
      </c>
      <c r="AV58" s="172"/>
      <c r="AW58" s="48">
        <v>0</v>
      </c>
      <c r="AX58" s="172"/>
      <c r="AY58" s="48">
        <v>0</v>
      </c>
      <c r="AZ58" s="50">
        <f t="shared" si="8"/>
        <v>122516.61118402553</v>
      </c>
      <c r="BA58" s="48">
        <v>391528.44946436537</v>
      </c>
      <c r="BB58" s="48">
        <v>0</v>
      </c>
      <c r="BC58" s="48">
        <v>0</v>
      </c>
      <c r="BD58" s="48">
        <v>0</v>
      </c>
      <c r="BE58" s="48">
        <v>2081528.7058730163</v>
      </c>
      <c r="BF58" s="50">
        <f t="shared" si="9"/>
        <v>2473057.1553373816</v>
      </c>
      <c r="BG58" s="50">
        <f t="shared" si="10"/>
        <v>2595573.7665214073</v>
      </c>
      <c r="BH58" s="48">
        <v>0</v>
      </c>
      <c r="BI58" s="48"/>
      <c r="BJ58" s="51">
        <f>+I93</f>
        <v>2595573.7665214073</v>
      </c>
      <c r="BK58" s="50">
        <f t="shared" si="11"/>
        <v>2595573.7665214073</v>
      </c>
    </row>
    <row r="59" spans="1:63" s="57" customFormat="1" hidden="1">
      <c r="A59" s="142">
        <v>6</v>
      </c>
      <c r="B59" s="54" t="s">
        <v>55</v>
      </c>
      <c r="C59" s="158"/>
      <c r="D59" s="167"/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173"/>
      <c r="K59" s="53">
        <v>0</v>
      </c>
      <c r="L59" s="53">
        <v>0</v>
      </c>
      <c r="M59" s="173"/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173"/>
      <c r="X59" s="53">
        <v>74426.024227353206</v>
      </c>
      <c r="Y59" s="173"/>
      <c r="Z59" s="53">
        <v>0</v>
      </c>
      <c r="AA59" s="173"/>
      <c r="AB59" s="53">
        <v>0</v>
      </c>
      <c r="AC59" s="173"/>
      <c r="AD59" s="53">
        <v>0</v>
      </c>
      <c r="AE59" s="173"/>
      <c r="AF59" s="53">
        <v>0</v>
      </c>
      <c r="AG59" s="173"/>
      <c r="AH59" s="53">
        <v>0</v>
      </c>
      <c r="AI59" s="53">
        <v>0</v>
      </c>
      <c r="AJ59" s="53">
        <v>0</v>
      </c>
      <c r="AK59" s="53">
        <v>0</v>
      </c>
      <c r="AL59" s="173"/>
      <c r="AM59" s="53">
        <v>0</v>
      </c>
      <c r="AN59" s="173"/>
      <c r="AO59" s="53">
        <v>0</v>
      </c>
      <c r="AP59" s="173"/>
      <c r="AQ59" s="53">
        <v>0</v>
      </c>
      <c r="AR59" s="173"/>
      <c r="AS59" s="53">
        <v>0</v>
      </c>
      <c r="AT59" s="173"/>
      <c r="AU59" s="53">
        <v>0</v>
      </c>
      <c r="AV59" s="173"/>
      <c r="AW59" s="53">
        <v>0</v>
      </c>
      <c r="AX59" s="173"/>
      <c r="AY59" s="53">
        <v>0</v>
      </c>
      <c r="AZ59" s="55">
        <f t="shared" si="8"/>
        <v>74426.024227353206</v>
      </c>
      <c r="BA59" s="53">
        <v>0</v>
      </c>
      <c r="BB59" s="53">
        <v>0</v>
      </c>
      <c r="BC59" s="53">
        <v>0</v>
      </c>
      <c r="BD59" s="53">
        <v>0</v>
      </c>
      <c r="BE59" s="53">
        <v>6979860.7713738261</v>
      </c>
      <c r="BF59" s="55">
        <f t="shared" si="9"/>
        <v>6979860.7713738261</v>
      </c>
      <c r="BG59" s="55">
        <f t="shared" si="10"/>
        <v>7054286.7956011789</v>
      </c>
      <c r="BH59" s="53">
        <v>0</v>
      </c>
      <c r="BI59" s="53"/>
      <c r="BJ59" s="56">
        <f>+K93</f>
        <v>7054286.7956011789</v>
      </c>
      <c r="BK59" s="55">
        <f t="shared" si="11"/>
        <v>7054286.7956011789</v>
      </c>
    </row>
    <row r="60" spans="1:63" s="57" customFormat="1" hidden="1">
      <c r="A60" s="142">
        <v>7</v>
      </c>
      <c r="B60" s="54" t="s">
        <v>56</v>
      </c>
      <c r="C60" s="158"/>
      <c r="D60" s="167"/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173"/>
      <c r="K60" s="53">
        <v>0</v>
      </c>
      <c r="L60" s="53">
        <v>0</v>
      </c>
      <c r="M60" s="173"/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65467.754098140147</v>
      </c>
      <c r="W60" s="173"/>
      <c r="X60" s="53">
        <v>0</v>
      </c>
      <c r="Y60" s="173"/>
      <c r="Z60" s="53">
        <v>0</v>
      </c>
      <c r="AA60" s="173"/>
      <c r="AB60" s="53">
        <v>318478.32087453158</v>
      </c>
      <c r="AC60" s="173"/>
      <c r="AD60" s="53">
        <v>0</v>
      </c>
      <c r="AE60" s="173"/>
      <c r="AF60" s="53">
        <v>0</v>
      </c>
      <c r="AG60" s="173"/>
      <c r="AH60" s="53">
        <v>0</v>
      </c>
      <c r="AI60" s="53">
        <v>0</v>
      </c>
      <c r="AJ60" s="53">
        <v>0</v>
      </c>
      <c r="AK60" s="53">
        <v>0</v>
      </c>
      <c r="AL60" s="173"/>
      <c r="AM60" s="53">
        <v>0</v>
      </c>
      <c r="AN60" s="173"/>
      <c r="AO60" s="53">
        <v>0</v>
      </c>
      <c r="AP60" s="173"/>
      <c r="AQ60" s="53">
        <v>0</v>
      </c>
      <c r="AR60" s="173"/>
      <c r="AS60" s="53">
        <v>0</v>
      </c>
      <c r="AT60" s="173"/>
      <c r="AU60" s="53">
        <v>0</v>
      </c>
      <c r="AV60" s="173"/>
      <c r="AW60" s="53">
        <v>0</v>
      </c>
      <c r="AX60" s="173"/>
      <c r="AY60" s="53">
        <v>0</v>
      </c>
      <c r="AZ60" s="55">
        <f t="shared" si="8"/>
        <v>383946.07497267175</v>
      </c>
      <c r="BA60" s="53">
        <v>43978.111156681582</v>
      </c>
      <c r="BB60" s="53">
        <v>0</v>
      </c>
      <c r="BC60" s="53">
        <v>0</v>
      </c>
      <c r="BD60" s="53">
        <v>70266.246072621987</v>
      </c>
      <c r="BE60" s="53">
        <v>927579.41580004245</v>
      </c>
      <c r="BF60" s="55">
        <f t="shared" si="9"/>
        <v>1041823.773029346</v>
      </c>
      <c r="BG60" s="55">
        <f t="shared" si="10"/>
        <v>1425769.8480020177</v>
      </c>
      <c r="BH60" s="53">
        <v>277287.41799087758</v>
      </c>
      <c r="BI60" s="53"/>
      <c r="BJ60" s="56">
        <f>+L93</f>
        <v>1148482.4300111402</v>
      </c>
      <c r="BK60" s="55">
        <f t="shared" si="11"/>
        <v>1425769.8480020177</v>
      </c>
    </row>
    <row r="61" spans="1:63" s="61" customFormat="1" hidden="1">
      <c r="A61" s="143">
        <v>8</v>
      </c>
      <c r="B61" s="43" t="s">
        <v>57</v>
      </c>
      <c r="C61" s="153"/>
      <c r="D61" s="162"/>
      <c r="E61" s="58">
        <v>0</v>
      </c>
      <c r="F61" s="58">
        <v>0</v>
      </c>
      <c r="G61" s="58">
        <v>1136881.6202520337</v>
      </c>
      <c r="H61" s="58">
        <v>2.0522559209917302</v>
      </c>
      <c r="I61" s="58">
        <v>532.83252676401264</v>
      </c>
      <c r="J61" s="174"/>
      <c r="K61" s="58">
        <v>0</v>
      </c>
      <c r="L61" s="58">
        <v>0</v>
      </c>
      <c r="M61" s="174"/>
      <c r="N61" s="58">
        <v>40439.550833181973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174"/>
      <c r="X61" s="58">
        <v>0</v>
      </c>
      <c r="Y61" s="174"/>
      <c r="Z61" s="58">
        <v>0</v>
      </c>
      <c r="AA61" s="174"/>
      <c r="AB61" s="58">
        <v>0</v>
      </c>
      <c r="AC61" s="174"/>
      <c r="AD61" s="58">
        <v>0</v>
      </c>
      <c r="AE61" s="174"/>
      <c r="AF61" s="58">
        <v>5562.7324083600306</v>
      </c>
      <c r="AG61" s="174"/>
      <c r="AH61" s="58">
        <v>0</v>
      </c>
      <c r="AI61" s="58">
        <v>0</v>
      </c>
      <c r="AJ61" s="58">
        <v>0</v>
      </c>
      <c r="AK61" s="58">
        <v>0</v>
      </c>
      <c r="AL61" s="174"/>
      <c r="AM61" s="58">
        <v>0</v>
      </c>
      <c r="AN61" s="174"/>
      <c r="AO61" s="58">
        <v>0</v>
      </c>
      <c r="AP61" s="174"/>
      <c r="AQ61" s="58">
        <v>0</v>
      </c>
      <c r="AR61" s="174"/>
      <c r="AS61" s="58">
        <v>677497.41282273794</v>
      </c>
      <c r="AT61" s="174"/>
      <c r="AU61" s="58">
        <v>3766.4649950050366</v>
      </c>
      <c r="AV61" s="174"/>
      <c r="AW61" s="58">
        <v>0</v>
      </c>
      <c r="AX61" s="174"/>
      <c r="AY61" s="58">
        <v>0</v>
      </c>
      <c r="AZ61" s="59">
        <f t="shared" si="8"/>
        <v>1864682.6660940035</v>
      </c>
      <c r="BA61" s="58">
        <v>1831197.6878669539</v>
      </c>
      <c r="BB61" s="58">
        <v>0</v>
      </c>
      <c r="BC61" s="58">
        <v>0</v>
      </c>
      <c r="BD61" s="58">
        <v>-59994.855083762945</v>
      </c>
      <c r="BE61" s="58">
        <v>12658.713747413822</v>
      </c>
      <c r="BF61" s="59">
        <f t="shared" si="9"/>
        <v>1783861.5465306048</v>
      </c>
      <c r="BG61" s="59">
        <f t="shared" si="10"/>
        <v>3648544.2126246085</v>
      </c>
      <c r="BH61" s="58">
        <v>3443806.503995962</v>
      </c>
      <c r="BI61" s="58"/>
      <c r="BJ61" s="60">
        <f>+N93</f>
        <v>204737.70862864645</v>
      </c>
      <c r="BK61" s="59">
        <f t="shared" si="11"/>
        <v>3648544.2126246085</v>
      </c>
    </row>
    <row r="62" spans="1:63" s="61" customFormat="1" hidden="1">
      <c r="A62" s="143">
        <v>9</v>
      </c>
      <c r="B62" s="43" t="s">
        <v>58</v>
      </c>
      <c r="C62" s="153"/>
      <c r="D62" s="162"/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174"/>
      <c r="K62" s="58">
        <v>0</v>
      </c>
      <c r="L62" s="58">
        <v>0</v>
      </c>
      <c r="M62" s="174"/>
      <c r="N62" s="58">
        <v>0</v>
      </c>
      <c r="O62" s="58">
        <v>386930.14584824204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312491.11172741582</v>
      </c>
      <c r="V62" s="58">
        <v>33344.439010819246</v>
      </c>
      <c r="W62" s="174"/>
      <c r="X62" s="58">
        <v>0</v>
      </c>
      <c r="Y62" s="174"/>
      <c r="Z62" s="58">
        <v>0</v>
      </c>
      <c r="AA62" s="174"/>
      <c r="AB62" s="58">
        <v>0</v>
      </c>
      <c r="AC62" s="174"/>
      <c r="AD62" s="58">
        <v>0</v>
      </c>
      <c r="AE62" s="174"/>
      <c r="AF62" s="58">
        <v>0</v>
      </c>
      <c r="AG62" s="174"/>
      <c r="AH62" s="58">
        <v>0</v>
      </c>
      <c r="AI62" s="58">
        <v>0</v>
      </c>
      <c r="AJ62" s="58">
        <v>0</v>
      </c>
      <c r="AK62" s="58">
        <v>0</v>
      </c>
      <c r="AL62" s="174"/>
      <c r="AM62" s="58">
        <v>0</v>
      </c>
      <c r="AN62" s="174"/>
      <c r="AO62" s="58">
        <v>0</v>
      </c>
      <c r="AP62" s="174"/>
      <c r="AQ62" s="58">
        <v>0</v>
      </c>
      <c r="AR62" s="174"/>
      <c r="AS62" s="58">
        <v>68870.195599552419</v>
      </c>
      <c r="AT62" s="174"/>
      <c r="AU62" s="58">
        <v>0</v>
      </c>
      <c r="AV62" s="174"/>
      <c r="AW62" s="58">
        <v>0</v>
      </c>
      <c r="AX62" s="174"/>
      <c r="AY62" s="58">
        <v>0</v>
      </c>
      <c r="AZ62" s="59">
        <f t="shared" si="8"/>
        <v>801635.89218602958</v>
      </c>
      <c r="BA62" s="58">
        <v>3088034.1585216224</v>
      </c>
      <c r="BB62" s="58">
        <v>0</v>
      </c>
      <c r="BC62" s="58">
        <v>164033.56074746232</v>
      </c>
      <c r="BD62" s="58">
        <v>692903.00024530245</v>
      </c>
      <c r="BE62" s="58">
        <v>458215.63233327144</v>
      </c>
      <c r="BF62" s="59">
        <f t="shared" si="9"/>
        <v>4403186.3518476589</v>
      </c>
      <c r="BG62" s="59">
        <f t="shared" si="10"/>
        <v>5204822.2440336887</v>
      </c>
      <c r="BH62" s="58">
        <v>3541617.102281048</v>
      </c>
      <c r="BI62" s="58"/>
      <c r="BJ62" s="60">
        <f>+O93</f>
        <v>1663205.1417526407</v>
      </c>
      <c r="BK62" s="59">
        <f t="shared" si="11"/>
        <v>5204822.2440336887</v>
      </c>
    </row>
    <row r="63" spans="1:63" s="61" customFormat="1" hidden="1">
      <c r="A63" s="143">
        <v>10</v>
      </c>
      <c r="B63" s="43" t="s">
        <v>59</v>
      </c>
      <c r="C63" s="153"/>
      <c r="D63" s="162"/>
      <c r="E63" s="58">
        <v>6.2724801997762185</v>
      </c>
      <c r="F63" s="58">
        <v>108.93473134708702</v>
      </c>
      <c r="G63" s="58">
        <v>209.82464815942328</v>
      </c>
      <c r="H63" s="58">
        <v>4.2548663666239737</v>
      </c>
      <c r="I63" s="58">
        <v>922.61649166269285</v>
      </c>
      <c r="J63" s="174"/>
      <c r="K63" s="58">
        <v>0</v>
      </c>
      <c r="L63" s="58">
        <v>0</v>
      </c>
      <c r="M63" s="174"/>
      <c r="N63" s="58">
        <v>0</v>
      </c>
      <c r="O63" s="58">
        <v>127364.76083436904</v>
      </c>
      <c r="P63" s="58">
        <v>2337570.6438536309</v>
      </c>
      <c r="Q63" s="58">
        <v>76554.782875292556</v>
      </c>
      <c r="R63" s="58">
        <v>646285.39729511947</v>
      </c>
      <c r="S63" s="58">
        <v>229305.7655968761</v>
      </c>
      <c r="T63" s="58">
        <v>156926.49843892694</v>
      </c>
      <c r="U63" s="58">
        <v>1038672.8598411074</v>
      </c>
      <c r="V63" s="58">
        <v>16624.775486754974</v>
      </c>
      <c r="W63" s="174"/>
      <c r="X63" s="58">
        <v>0</v>
      </c>
      <c r="Y63" s="174"/>
      <c r="Z63" s="58">
        <v>0</v>
      </c>
      <c r="AA63" s="174"/>
      <c r="AB63" s="58">
        <v>0</v>
      </c>
      <c r="AC63" s="174"/>
      <c r="AD63" s="58">
        <v>0</v>
      </c>
      <c r="AE63" s="174"/>
      <c r="AF63" s="58">
        <v>44.686208887430638</v>
      </c>
      <c r="AG63" s="174"/>
      <c r="AH63" s="58">
        <v>2262.7183155547264</v>
      </c>
      <c r="AI63" s="58">
        <v>4183.3876380704087</v>
      </c>
      <c r="AJ63" s="58">
        <v>13902.86913718631</v>
      </c>
      <c r="AK63" s="58">
        <v>0</v>
      </c>
      <c r="AL63" s="174"/>
      <c r="AM63" s="58">
        <v>0</v>
      </c>
      <c r="AN63" s="174"/>
      <c r="AO63" s="58">
        <v>0</v>
      </c>
      <c r="AP63" s="174"/>
      <c r="AQ63" s="58">
        <v>0</v>
      </c>
      <c r="AR63" s="174"/>
      <c r="AS63" s="58">
        <v>46287.498264304435</v>
      </c>
      <c r="AT63" s="174"/>
      <c r="AU63" s="58">
        <v>0</v>
      </c>
      <c r="AV63" s="174"/>
      <c r="AW63" s="58">
        <v>0</v>
      </c>
      <c r="AX63" s="174"/>
      <c r="AY63" s="58">
        <v>0</v>
      </c>
      <c r="AZ63" s="59">
        <f t="shared" si="8"/>
        <v>4697238.5470038159</v>
      </c>
      <c r="BA63" s="58">
        <v>2293936.6685978128</v>
      </c>
      <c r="BB63" s="58">
        <v>0</v>
      </c>
      <c r="BC63" s="58">
        <v>110246.57462182647</v>
      </c>
      <c r="BD63" s="58">
        <v>-2908224.3036847482</v>
      </c>
      <c r="BE63" s="58">
        <v>3759679.9245436369</v>
      </c>
      <c r="BF63" s="59">
        <f t="shared" si="9"/>
        <v>3255638.8640785278</v>
      </c>
      <c r="BG63" s="59">
        <f t="shared" si="10"/>
        <v>7952877.4110823441</v>
      </c>
      <c r="BH63" s="58">
        <v>34500.514599574184</v>
      </c>
      <c r="BI63" s="58"/>
      <c r="BJ63" s="60">
        <f>+P93</f>
        <v>7918376.8964827703</v>
      </c>
      <c r="BK63" s="59">
        <f t="shared" si="11"/>
        <v>7952877.4110823441</v>
      </c>
    </row>
    <row r="64" spans="1:63" s="61" customFormat="1" hidden="1">
      <c r="A64" s="143">
        <v>11</v>
      </c>
      <c r="B64" s="43" t="s">
        <v>60</v>
      </c>
      <c r="C64" s="153"/>
      <c r="D64" s="162"/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174"/>
      <c r="K64" s="58">
        <v>1066266.017950668</v>
      </c>
      <c r="L64" s="58">
        <v>79143.356749946834</v>
      </c>
      <c r="M64" s="174"/>
      <c r="N64" s="58">
        <v>0</v>
      </c>
      <c r="O64" s="58">
        <v>0</v>
      </c>
      <c r="P64" s="58">
        <v>0</v>
      </c>
      <c r="Q64" s="58">
        <v>132456.13085882962</v>
      </c>
      <c r="R64" s="58">
        <v>394937.93672570505</v>
      </c>
      <c r="S64" s="58">
        <v>0</v>
      </c>
      <c r="T64" s="58">
        <v>916892.96404328931</v>
      </c>
      <c r="U64" s="58">
        <v>595922.84698361566</v>
      </c>
      <c r="V64" s="58">
        <v>29513.476497884207</v>
      </c>
      <c r="W64" s="174"/>
      <c r="X64" s="58">
        <v>0</v>
      </c>
      <c r="Y64" s="174"/>
      <c r="Z64" s="58">
        <v>0</v>
      </c>
      <c r="AA64" s="174"/>
      <c r="AB64" s="58">
        <v>4394966.0833917977</v>
      </c>
      <c r="AC64" s="174"/>
      <c r="AD64" s="58">
        <v>3342.4914798012906</v>
      </c>
      <c r="AE64" s="174"/>
      <c r="AF64" s="58">
        <v>52039.081107375867</v>
      </c>
      <c r="AG64" s="174"/>
      <c r="AH64" s="58">
        <v>0</v>
      </c>
      <c r="AI64" s="58">
        <v>259.37643647012663</v>
      </c>
      <c r="AJ64" s="58">
        <v>5554.5568733839427</v>
      </c>
      <c r="AK64" s="58">
        <v>44744.249954692954</v>
      </c>
      <c r="AL64" s="174"/>
      <c r="AM64" s="58">
        <v>0</v>
      </c>
      <c r="AN64" s="174"/>
      <c r="AO64" s="58">
        <v>0</v>
      </c>
      <c r="AP64" s="174"/>
      <c r="AQ64" s="58">
        <v>0</v>
      </c>
      <c r="AR64" s="174"/>
      <c r="AS64" s="58">
        <v>0</v>
      </c>
      <c r="AT64" s="174"/>
      <c r="AU64" s="58">
        <v>0</v>
      </c>
      <c r="AV64" s="174"/>
      <c r="AW64" s="58">
        <v>0</v>
      </c>
      <c r="AX64" s="174"/>
      <c r="AY64" s="58">
        <v>80718.829585795218</v>
      </c>
      <c r="AZ64" s="59">
        <f t="shared" si="8"/>
        <v>7796757.3986392561</v>
      </c>
      <c r="BA64" s="58">
        <v>4388321.4344053837</v>
      </c>
      <c r="BB64" s="58">
        <v>0</v>
      </c>
      <c r="BC64" s="58">
        <v>548053.82762244332</v>
      </c>
      <c r="BD64" s="58">
        <v>-6270774.4029859593</v>
      </c>
      <c r="BE64" s="58">
        <v>1955033.554130272</v>
      </c>
      <c r="BF64" s="59">
        <f t="shared" si="9"/>
        <v>620634.41317213979</v>
      </c>
      <c r="BG64" s="59">
        <f t="shared" si="10"/>
        <v>8417391.811811395</v>
      </c>
      <c r="BH64" s="58">
        <v>7603518.1332021309</v>
      </c>
      <c r="BI64" s="58"/>
      <c r="BJ64" s="60">
        <f>+Q93</f>
        <v>813873.67860926385</v>
      </c>
      <c r="BK64" s="59">
        <f t="shared" si="11"/>
        <v>8417391.811811395</v>
      </c>
    </row>
    <row r="65" spans="1:63" s="61" customFormat="1" hidden="1">
      <c r="A65" s="143">
        <v>12</v>
      </c>
      <c r="B65" s="43" t="s">
        <v>61</v>
      </c>
      <c r="C65" s="153"/>
      <c r="D65" s="162"/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174"/>
      <c r="K65" s="58">
        <v>0</v>
      </c>
      <c r="L65" s="58">
        <v>0</v>
      </c>
      <c r="M65" s="174"/>
      <c r="N65" s="58">
        <v>0</v>
      </c>
      <c r="O65" s="58">
        <v>0</v>
      </c>
      <c r="P65" s="58">
        <v>0</v>
      </c>
      <c r="Q65" s="58">
        <v>0</v>
      </c>
      <c r="R65" s="58">
        <v>1225282.7602857102</v>
      </c>
      <c r="S65" s="58">
        <v>0</v>
      </c>
      <c r="T65" s="58">
        <v>278518.53323429561</v>
      </c>
      <c r="U65" s="58">
        <v>0</v>
      </c>
      <c r="V65" s="58">
        <v>0</v>
      </c>
      <c r="W65" s="174"/>
      <c r="X65" s="58">
        <v>0</v>
      </c>
      <c r="Y65" s="174"/>
      <c r="Z65" s="58">
        <v>0</v>
      </c>
      <c r="AA65" s="174"/>
      <c r="AB65" s="58">
        <v>0</v>
      </c>
      <c r="AC65" s="174"/>
      <c r="AD65" s="58">
        <v>2221.0269579136188</v>
      </c>
      <c r="AE65" s="174"/>
      <c r="AF65" s="58">
        <v>0</v>
      </c>
      <c r="AG65" s="174"/>
      <c r="AH65" s="58">
        <v>0</v>
      </c>
      <c r="AI65" s="58">
        <v>0</v>
      </c>
      <c r="AJ65" s="58">
        <v>0</v>
      </c>
      <c r="AK65" s="58">
        <v>0</v>
      </c>
      <c r="AL65" s="174"/>
      <c r="AM65" s="58">
        <v>540.89380901689856</v>
      </c>
      <c r="AN65" s="174"/>
      <c r="AO65" s="58">
        <v>0</v>
      </c>
      <c r="AP65" s="174"/>
      <c r="AQ65" s="58">
        <v>0</v>
      </c>
      <c r="AR65" s="174"/>
      <c r="AS65" s="58">
        <v>0</v>
      </c>
      <c r="AT65" s="174"/>
      <c r="AU65" s="58">
        <v>3958.0937508242137</v>
      </c>
      <c r="AV65" s="174"/>
      <c r="AW65" s="58">
        <v>544.15852112592347</v>
      </c>
      <c r="AX65" s="174"/>
      <c r="AY65" s="58">
        <v>0</v>
      </c>
      <c r="AZ65" s="59">
        <f t="shared" si="8"/>
        <v>1511065.4665588865</v>
      </c>
      <c r="BA65" s="58">
        <v>4383771.9075374305</v>
      </c>
      <c r="BB65" s="58">
        <v>943688.20477146213</v>
      </c>
      <c r="BC65" s="58">
        <v>34140902.755715705</v>
      </c>
      <c r="BD65" s="58">
        <v>-30694217.567089207</v>
      </c>
      <c r="BE65" s="58">
        <v>12096382.649715625</v>
      </c>
      <c r="BF65" s="59">
        <f t="shared" si="9"/>
        <v>20870527.950651012</v>
      </c>
      <c r="BG65" s="59">
        <f t="shared" si="10"/>
        <v>22381593.417209897</v>
      </c>
      <c r="BH65" s="58">
        <v>16627236.109723516</v>
      </c>
      <c r="BI65" s="58"/>
      <c r="BJ65" s="60">
        <f>+R93</f>
        <v>5754357.3074863823</v>
      </c>
      <c r="BK65" s="59">
        <f t="shared" si="11"/>
        <v>22381593.417209897</v>
      </c>
    </row>
    <row r="66" spans="1:63" s="61" customFormat="1" hidden="1">
      <c r="A66" s="143">
        <v>13</v>
      </c>
      <c r="B66" s="43" t="s">
        <v>62</v>
      </c>
      <c r="C66" s="153"/>
      <c r="D66" s="162"/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174"/>
      <c r="K66" s="58">
        <v>0</v>
      </c>
      <c r="L66" s="58">
        <v>405.42481708845941</v>
      </c>
      <c r="M66" s="174"/>
      <c r="N66" s="58">
        <v>0</v>
      </c>
      <c r="O66" s="58">
        <v>20392.34226294632</v>
      </c>
      <c r="P66" s="58">
        <v>111660.76721869489</v>
      </c>
      <c r="Q66" s="58">
        <v>0</v>
      </c>
      <c r="R66" s="58">
        <v>0</v>
      </c>
      <c r="S66" s="58">
        <v>1546152.6920500398</v>
      </c>
      <c r="T66" s="58">
        <v>94917.738560344354</v>
      </c>
      <c r="U66" s="58">
        <v>0</v>
      </c>
      <c r="V66" s="58">
        <v>29484.075176732786</v>
      </c>
      <c r="W66" s="174"/>
      <c r="X66" s="58">
        <v>2209.3983982465506</v>
      </c>
      <c r="Y66" s="174"/>
      <c r="Z66" s="58">
        <v>259.0351724053948</v>
      </c>
      <c r="AA66" s="174"/>
      <c r="AB66" s="58">
        <v>0</v>
      </c>
      <c r="AC66" s="174"/>
      <c r="AD66" s="58">
        <v>104498.56152230006</v>
      </c>
      <c r="AE66" s="174"/>
      <c r="AF66" s="58">
        <v>13175.497082989645</v>
      </c>
      <c r="AG66" s="174"/>
      <c r="AH66" s="58">
        <v>0</v>
      </c>
      <c r="AI66" s="58">
        <v>0</v>
      </c>
      <c r="AJ66" s="58">
        <v>0</v>
      </c>
      <c r="AK66" s="58">
        <v>2641.6823838430219</v>
      </c>
      <c r="AL66" s="174"/>
      <c r="AM66" s="58">
        <v>4300.6782758059462</v>
      </c>
      <c r="AN66" s="174"/>
      <c r="AO66" s="58">
        <v>30692.138614913671</v>
      </c>
      <c r="AP66" s="174"/>
      <c r="AQ66" s="58">
        <v>1557.2637661017652</v>
      </c>
      <c r="AR66" s="174"/>
      <c r="AS66" s="58">
        <v>790834.0255959332</v>
      </c>
      <c r="AT66" s="174"/>
      <c r="AU66" s="58">
        <v>6665.5272114712943</v>
      </c>
      <c r="AV66" s="174"/>
      <c r="AW66" s="58">
        <v>2397.6925422649538</v>
      </c>
      <c r="AX66" s="174"/>
      <c r="AY66" s="58">
        <v>0</v>
      </c>
      <c r="AZ66" s="59">
        <f t="shared" si="8"/>
        <v>2762244.5406521223</v>
      </c>
      <c r="BA66" s="58">
        <v>1426805.5661882812</v>
      </c>
      <c r="BB66" s="58">
        <v>0</v>
      </c>
      <c r="BC66" s="58">
        <v>2137587.4264514684</v>
      </c>
      <c r="BD66" s="58">
        <v>-371979.15283931699</v>
      </c>
      <c r="BE66" s="58">
        <v>106902.28691870366</v>
      </c>
      <c r="BF66" s="59">
        <f t="shared" si="9"/>
        <v>3299316.1267191358</v>
      </c>
      <c r="BG66" s="59">
        <f t="shared" si="10"/>
        <v>6061560.6673712581</v>
      </c>
      <c r="BH66" s="58">
        <v>198317.80457958777</v>
      </c>
      <c r="BI66" s="58"/>
      <c r="BJ66" s="60">
        <f>+S93</f>
        <v>5863242.8627916705</v>
      </c>
      <c r="BK66" s="59">
        <f t="shared" si="11"/>
        <v>6061560.6673712581</v>
      </c>
    </row>
    <row r="67" spans="1:63" s="61" customFormat="1" hidden="1">
      <c r="A67" s="143">
        <v>14</v>
      </c>
      <c r="B67" s="43" t="s">
        <v>63</v>
      </c>
      <c r="C67" s="153"/>
      <c r="D67" s="162"/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174"/>
      <c r="K67" s="58">
        <v>0</v>
      </c>
      <c r="L67" s="58">
        <v>0</v>
      </c>
      <c r="M67" s="174"/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286580.21384976391</v>
      </c>
      <c r="U67" s="58">
        <v>0</v>
      </c>
      <c r="V67" s="58">
        <v>0</v>
      </c>
      <c r="W67" s="174"/>
      <c r="X67" s="58">
        <v>0</v>
      </c>
      <c r="Y67" s="174"/>
      <c r="Z67" s="58">
        <v>0</v>
      </c>
      <c r="AA67" s="174"/>
      <c r="AB67" s="58">
        <v>0</v>
      </c>
      <c r="AC67" s="174"/>
      <c r="AD67" s="58">
        <v>0</v>
      </c>
      <c r="AE67" s="174"/>
      <c r="AF67" s="58">
        <v>0</v>
      </c>
      <c r="AG67" s="174"/>
      <c r="AH67" s="58">
        <v>0</v>
      </c>
      <c r="AI67" s="58">
        <v>0</v>
      </c>
      <c r="AJ67" s="58">
        <v>0</v>
      </c>
      <c r="AK67" s="58">
        <v>0</v>
      </c>
      <c r="AL67" s="174"/>
      <c r="AM67" s="58">
        <v>0</v>
      </c>
      <c r="AN67" s="174"/>
      <c r="AO67" s="58">
        <v>0</v>
      </c>
      <c r="AP67" s="174"/>
      <c r="AQ67" s="58">
        <v>0</v>
      </c>
      <c r="AR67" s="174"/>
      <c r="AS67" s="58">
        <v>0</v>
      </c>
      <c r="AT67" s="174"/>
      <c r="AU67" s="58">
        <v>0</v>
      </c>
      <c r="AV67" s="174"/>
      <c r="AW67" s="58">
        <v>0</v>
      </c>
      <c r="AX67" s="174"/>
      <c r="AY67" s="58">
        <v>0</v>
      </c>
      <c r="AZ67" s="59">
        <f t="shared" si="8"/>
        <v>286580.21384976391</v>
      </c>
      <c r="BA67" s="58">
        <v>362040.53052884323</v>
      </c>
      <c r="BB67" s="58">
        <v>0</v>
      </c>
      <c r="BC67" s="58">
        <v>2767173.1746850228</v>
      </c>
      <c r="BD67" s="58">
        <v>-1359286.5334902797</v>
      </c>
      <c r="BE67" s="58">
        <v>7580518.8349976167</v>
      </c>
      <c r="BF67" s="59">
        <f t="shared" si="9"/>
        <v>9350446.0067212023</v>
      </c>
      <c r="BG67" s="59">
        <f t="shared" si="10"/>
        <v>9637026.2205709666</v>
      </c>
      <c r="BH67" s="58">
        <v>516447.21471435577</v>
      </c>
      <c r="BI67" s="58"/>
      <c r="BJ67" s="60">
        <f>+T93</f>
        <v>9120579.0058566127</v>
      </c>
      <c r="BK67" s="59">
        <f t="shared" si="11"/>
        <v>9637026.2205709685</v>
      </c>
    </row>
    <row r="68" spans="1:63" s="61" customFormat="1" hidden="1">
      <c r="A68" s="143">
        <v>15</v>
      </c>
      <c r="B68" s="43" t="s">
        <v>64</v>
      </c>
      <c r="C68" s="153"/>
      <c r="D68" s="162"/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174"/>
      <c r="K68" s="58">
        <v>0</v>
      </c>
      <c r="L68" s="58">
        <v>0</v>
      </c>
      <c r="M68" s="174"/>
      <c r="N68" s="58">
        <v>0</v>
      </c>
      <c r="O68" s="58">
        <v>0</v>
      </c>
      <c r="P68" s="58">
        <v>0</v>
      </c>
      <c r="Q68" s="58">
        <v>0</v>
      </c>
      <c r="R68" s="58">
        <v>142624.06129981115</v>
      </c>
      <c r="S68" s="58">
        <v>0</v>
      </c>
      <c r="T68" s="58">
        <v>61162.393213978539</v>
      </c>
      <c r="U68" s="58">
        <v>6245866.3302110368</v>
      </c>
      <c r="V68" s="58">
        <v>11502.795821539805</v>
      </c>
      <c r="W68" s="174"/>
      <c r="X68" s="58">
        <v>0</v>
      </c>
      <c r="Y68" s="174"/>
      <c r="Z68" s="58">
        <v>0</v>
      </c>
      <c r="AA68" s="174"/>
      <c r="AB68" s="58">
        <v>205751.35306247245</v>
      </c>
      <c r="AC68" s="174"/>
      <c r="AD68" s="58">
        <v>0</v>
      </c>
      <c r="AE68" s="174"/>
      <c r="AF68" s="58">
        <v>0</v>
      </c>
      <c r="AG68" s="174"/>
      <c r="AH68" s="58">
        <v>0</v>
      </c>
      <c r="AI68" s="58">
        <v>0</v>
      </c>
      <c r="AJ68" s="58">
        <v>0</v>
      </c>
      <c r="AK68" s="58">
        <v>0</v>
      </c>
      <c r="AL68" s="174"/>
      <c r="AM68" s="58">
        <v>0</v>
      </c>
      <c r="AN68" s="174"/>
      <c r="AO68" s="58">
        <v>0</v>
      </c>
      <c r="AP68" s="174"/>
      <c r="AQ68" s="58">
        <v>0</v>
      </c>
      <c r="AR68" s="174"/>
      <c r="AS68" s="58">
        <v>0</v>
      </c>
      <c r="AT68" s="174"/>
      <c r="AU68" s="58">
        <v>0</v>
      </c>
      <c r="AV68" s="174"/>
      <c r="AW68" s="58">
        <v>0</v>
      </c>
      <c r="AX68" s="174"/>
      <c r="AY68" s="58">
        <v>53844.417925595983</v>
      </c>
      <c r="AZ68" s="59">
        <f t="shared" si="8"/>
        <v>6720751.3515344355</v>
      </c>
      <c r="BA68" s="58">
        <v>2842790.3349646833</v>
      </c>
      <c r="BB68" s="58">
        <v>301084.65447450057</v>
      </c>
      <c r="BC68" s="58">
        <v>1860157.8048669202</v>
      </c>
      <c r="BD68" s="58">
        <v>-2712557.6193759325</v>
      </c>
      <c r="BE68" s="58">
        <v>24416799.26913454</v>
      </c>
      <c r="BF68" s="59">
        <f t="shared" si="9"/>
        <v>26708274.44406471</v>
      </c>
      <c r="BG68" s="59">
        <f t="shared" si="10"/>
        <v>33429025.795599148</v>
      </c>
      <c r="BH68" s="58">
        <v>3172065.1323937853</v>
      </c>
      <c r="BI68" s="58"/>
      <c r="BJ68" s="60">
        <f>+U93</f>
        <v>30256960.663205363</v>
      </c>
      <c r="BK68" s="59">
        <f t="shared" si="11"/>
        <v>33429025.795599148</v>
      </c>
    </row>
    <row r="69" spans="1:63" s="61" customFormat="1" hidden="1">
      <c r="A69" s="143">
        <v>16</v>
      </c>
      <c r="B69" s="43" t="s">
        <v>65</v>
      </c>
      <c r="C69" s="153"/>
      <c r="D69" s="162"/>
      <c r="E69" s="58">
        <v>30323.220791816275</v>
      </c>
      <c r="F69" s="58">
        <v>5329.9242138164791</v>
      </c>
      <c r="G69" s="58">
        <v>69192.674625535292</v>
      </c>
      <c r="H69" s="58">
        <v>4452.6890387897192</v>
      </c>
      <c r="I69" s="58">
        <v>49368.23149382972</v>
      </c>
      <c r="J69" s="174"/>
      <c r="K69" s="58">
        <v>222734.65207959645</v>
      </c>
      <c r="L69" s="58">
        <v>206228.46814404559</v>
      </c>
      <c r="M69" s="174"/>
      <c r="N69" s="58">
        <v>34331.715039611794</v>
      </c>
      <c r="O69" s="58">
        <v>275192.23011507507</v>
      </c>
      <c r="P69" s="58">
        <v>1405839.4815420725</v>
      </c>
      <c r="Q69" s="58">
        <v>43686.750649076086</v>
      </c>
      <c r="R69" s="58">
        <v>417345.41813727334</v>
      </c>
      <c r="S69" s="58">
        <v>396052.70477016678</v>
      </c>
      <c r="T69" s="58">
        <v>590382.51743221795</v>
      </c>
      <c r="U69" s="58">
        <v>1031501.9801765892</v>
      </c>
      <c r="V69" s="58">
        <v>681301.9976107087</v>
      </c>
      <c r="W69" s="174"/>
      <c r="X69" s="58">
        <v>137887.54801943703</v>
      </c>
      <c r="Y69" s="174"/>
      <c r="Z69" s="58">
        <v>9678.6976266849488</v>
      </c>
      <c r="AA69" s="174"/>
      <c r="AB69" s="58">
        <v>630180.83511042432</v>
      </c>
      <c r="AC69" s="174"/>
      <c r="AD69" s="58">
        <v>476519.947640119</v>
      </c>
      <c r="AE69" s="174"/>
      <c r="AF69" s="58">
        <v>680181.69217252429</v>
      </c>
      <c r="AG69" s="174"/>
      <c r="AH69" s="58">
        <v>285474.57363017229</v>
      </c>
      <c r="AI69" s="58">
        <v>295132.84771044226</v>
      </c>
      <c r="AJ69" s="58">
        <v>747939.59461804864</v>
      </c>
      <c r="AK69" s="58">
        <v>193790.08646345945</v>
      </c>
      <c r="AL69" s="174"/>
      <c r="AM69" s="58">
        <v>23101.858531227153</v>
      </c>
      <c r="AN69" s="174"/>
      <c r="AO69" s="58">
        <v>129736.53041105192</v>
      </c>
      <c r="AP69" s="174"/>
      <c r="AQ69" s="58">
        <v>75863.747221286365</v>
      </c>
      <c r="AR69" s="174"/>
      <c r="AS69" s="58">
        <v>849670.69199309463</v>
      </c>
      <c r="AT69" s="174"/>
      <c r="AU69" s="58">
        <v>28419.607996598599</v>
      </c>
      <c r="AV69" s="174"/>
      <c r="AW69" s="58">
        <v>6194.0354095590574</v>
      </c>
      <c r="AX69" s="174"/>
      <c r="AY69" s="58">
        <v>34342.282252475823</v>
      </c>
      <c r="AZ69" s="59">
        <f t="shared" si="8"/>
        <v>10067379.232666824</v>
      </c>
      <c r="BA69" s="58">
        <v>4191325.6758417436</v>
      </c>
      <c r="BB69" s="58">
        <v>0</v>
      </c>
      <c r="BC69" s="58">
        <v>2023727.5044314445</v>
      </c>
      <c r="BD69" s="58">
        <v>-4068469.7211242048</v>
      </c>
      <c r="BE69" s="58">
        <v>2727863.4194098008</v>
      </c>
      <c r="BF69" s="59">
        <f t="shared" si="9"/>
        <v>4874446.8785587847</v>
      </c>
      <c r="BG69" s="59">
        <f t="shared" si="10"/>
        <v>14941826.111225609</v>
      </c>
      <c r="BH69" s="58">
        <v>12755523.138410984</v>
      </c>
      <c r="BI69" s="58"/>
      <c r="BJ69" s="60">
        <f>+V93</f>
        <v>2186302.9728146251</v>
      </c>
      <c r="BK69" s="59">
        <f t="shared" si="11"/>
        <v>14941826.111225609</v>
      </c>
    </row>
    <row r="70" spans="1:63" s="66" customFormat="1" hidden="1">
      <c r="A70" s="144">
        <v>17</v>
      </c>
      <c r="B70" s="63" t="s">
        <v>66</v>
      </c>
      <c r="C70" s="159"/>
      <c r="D70" s="168"/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175"/>
      <c r="K70" s="62">
        <v>32843.70081331276</v>
      </c>
      <c r="L70" s="62">
        <v>22439.369130138093</v>
      </c>
      <c r="M70" s="175"/>
      <c r="N70" s="62">
        <v>1894.7282222609788</v>
      </c>
      <c r="O70" s="62">
        <v>2950.0014332148739</v>
      </c>
      <c r="P70" s="62">
        <v>22521.619664925438</v>
      </c>
      <c r="Q70" s="62">
        <v>3532.5906275364414</v>
      </c>
      <c r="R70" s="62">
        <v>1244.1573521863695</v>
      </c>
      <c r="S70" s="62">
        <v>145675.19383498296</v>
      </c>
      <c r="T70" s="62">
        <v>41280.623671840593</v>
      </c>
      <c r="U70" s="62">
        <v>83377.12943602915</v>
      </c>
      <c r="V70" s="62">
        <v>10645.66922737116</v>
      </c>
      <c r="W70" s="175"/>
      <c r="X70" s="62">
        <v>32783.775388983006</v>
      </c>
      <c r="Y70" s="175"/>
      <c r="Z70" s="62">
        <v>236.52917874988933</v>
      </c>
      <c r="AA70" s="175"/>
      <c r="AB70" s="62">
        <v>2017.7695303853145</v>
      </c>
      <c r="AC70" s="175"/>
      <c r="AD70" s="62">
        <v>27645.572171220454</v>
      </c>
      <c r="AE70" s="175"/>
      <c r="AF70" s="62">
        <v>10908.613793684766</v>
      </c>
      <c r="AG70" s="175"/>
      <c r="AH70" s="62">
        <v>135.274172806118</v>
      </c>
      <c r="AI70" s="62">
        <v>1447.0057830301118</v>
      </c>
      <c r="AJ70" s="62">
        <v>5861.0973961330101</v>
      </c>
      <c r="AK70" s="62">
        <v>713.41422685727537</v>
      </c>
      <c r="AL70" s="175"/>
      <c r="AM70" s="62">
        <v>5737.407727052122</v>
      </c>
      <c r="AN70" s="175"/>
      <c r="AO70" s="62">
        <v>625.12640897767562</v>
      </c>
      <c r="AP70" s="175"/>
      <c r="AQ70" s="62">
        <v>19910.024989400052</v>
      </c>
      <c r="AR70" s="175"/>
      <c r="AS70" s="62">
        <v>309.85241465105543</v>
      </c>
      <c r="AT70" s="175"/>
      <c r="AU70" s="62">
        <v>3492.3095649830198</v>
      </c>
      <c r="AV70" s="175"/>
      <c r="AW70" s="62">
        <v>2279.3696139425247</v>
      </c>
      <c r="AX70" s="175"/>
      <c r="AY70" s="62">
        <v>7898.6021898306699</v>
      </c>
      <c r="AZ70" s="64">
        <f t="shared" si="8"/>
        <v>490406.52796448587</v>
      </c>
      <c r="BA70" s="62">
        <v>185783.29729397304</v>
      </c>
      <c r="BB70" s="62">
        <v>0</v>
      </c>
      <c r="BC70" s="62">
        <v>0</v>
      </c>
      <c r="BD70" s="62">
        <v>169.98856362965131</v>
      </c>
      <c r="BE70" s="62">
        <v>0</v>
      </c>
      <c r="BF70" s="64">
        <f t="shared" si="9"/>
        <v>185953.28585760269</v>
      </c>
      <c r="BG70" s="64">
        <f t="shared" si="10"/>
        <v>676359.81382208853</v>
      </c>
      <c r="BH70" s="62">
        <v>0</v>
      </c>
      <c r="BI70" s="62"/>
      <c r="BJ70" s="65">
        <f>+X93</f>
        <v>676359.81382208853</v>
      </c>
      <c r="BK70" s="64">
        <f t="shared" si="11"/>
        <v>676359.81382208853</v>
      </c>
    </row>
    <row r="71" spans="1:63" hidden="1">
      <c r="A71" s="139">
        <v>18</v>
      </c>
      <c r="B71" s="46" t="s">
        <v>7</v>
      </c>
      <c r="C71" s="154"/>
      <c r="D71" s="163"/>
      <c r="E71" s="42">
        <v>816.49770493629694</v>
      </c>
      <c r="F71" s="42">
        <v>11.491213494567095</v>
      </c>
      <c r="G71" s="42">
        <v>141.39113112423786</v>
      </c>
      <c r="H71" s="42">
        <v>0</v>
      </c>
      <c r="I71" s="42">
        <v>0</v>
      </c>
      <c r="J71" s="170"/>
      <c r="K71" s="42">
        <v>0</v>
      </c>
      <c r="L71" s="42">
        <v>0</v>
      </c>
      <c r="M71" s="170"/>
      <c r="N71" s="42">
        <v>1243.3132812229824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170"/>
      <c r="X71" s="42">
        <v>0</v>
      </c>
      <c r="Y71" s="170"/>
      <c r="Z71" s="42">
        <v>0</v>
      </c>
      <c r="AA71" s="170"/>
      <c r="AB71" s="42">
        <v>0</v>
      </c>
      <c r="AC71" s="170"/>
      <c r="AD71" s="42">
        <v>0</v>
      </c>
      <c r="AE71" s="170"/>
      <c r="AF71" s="42">
        <v>12950.459535391528</v>
      </c>
      <c r="AG71" s="170"/>
      <c r="AH71" s="42">
        <v>0</v>
      </c>
      <c r="AI71" s="42">
        <v>0</v>
      </c>
      <c r="AJ71" s="42">
        <v>0</v>
      </c>
      <c r="AK71" s="42">
        <v>593.73832317293773</v>
      </c>
      <c r="AL71" s="170"/>
      <c r="AM71" s="42">
        <v>0</v>
      </c>
      <c r="AN71" s="170"/>
      <c r="AO71" s="42">
        <v>0</v>
      </c>
      <c r="AP71" s="170"/>
      <c r="AQ71" s="42">
        <v>0</v>
      </c>
      <c r="AR71" s="170"/>
      <c r="AS71" s="42">
        <v>141.38506514278566</v>
      </c>
      <c r="AT71" s="170"/>
      <c r="AU71" s="42">
        <v>2.7210063663613027</v>
      </c>
      <c r="AV71" s="170"/>
      <c r="AW71" s="42">
        <v>366.45681708006617</v>
      </c>
      <c r="AX71" s="170"/>
      <c r="AY71" s="42">
        <v>368.07743763277307</v>
      </c>
      <c r="AZ71" s="44">
        <f t="shared" si="8"/>
        <v>16635.531515564537</v>
      </c>
      <c r="BA71" s="42">
        <v>39354.760973526958</v>
      </c>
      <c r="BB71" s="42">
        <v>0</v>
      </c>
      <c r="BC71" s="42">
        <v>0</v>
      </c>
      <c r="BD71" s="42">
        <v>419.3570727051781</v>
      </c>
      <c r="BE71" s="42">
        <v>0</v>
      </c>
      <c r="BF71" s="44">
        <f t="shared" si="9"/>
        <v>39774.118046232135</v>
      </c>
      <c r="BG71" s="44">
        <f t="shared" si="10"/>
        <v>56409.649561796672</v>
      </c>
      <c r="BH71" s="42">
        <v>0</v>
      </c>
      <c r="BI71" s="42"/>
      <c r="BJ71" s="45">
        <f>+Z93</f>
        <v>56409.649561796672</v>
      </c>
      <c r="BK71" s="44">
        <f t="shared" si="11"/>
        <v>56409.649561796672</v>
      </c>
    </row>
    <row r="72" spans="1:63" hidden="1">
      <c r="A72" s="139">
        <v>19</v>
      </c>
      <c r="B72" s="46" t="s">
        <v>67</v>
      </c>
      <c r="C72" s="154"/>
      <c r="D72" s="163"/>
      <c r="E72" s="42">
        <v>355.9727995534933</v>
      </c>
      <c r="F72" s="42">
        <v>41.318250836879521</v>
      </c>
      <c r="G72" s="42">
        <v>1480.0504974974274</v>
      </c>
      <c r="H72" s="42">
        <v>0</v>
      </c>
      <c r="I72" s="42">
        <v>0</v>
      </c>
      <c r="J72" s="170"/>
      <c r="K72" s="42">
        <v>0</v>
      </c>
      <c r="L72" s="42">
        <v>0</v>
      </c>
      <c r="M72" s="170"/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170"/>
      <c r="X72" s="42">
        <v>0</v>
      </c>
      <c r="Y72" s="170"/>
      <c r="Z72" s="42">
        <v>0</v>
      </c>
      <c r="AA72" s="170"/>
      <c r="AB72" s="42">
        <v>14108.118561720677</v>
      </c>
      <c r="AC72" s="170"/>
      <c r="AD72" s="42">
        <v>0</v>
      </c>
      <c r="AE72" s="170"/>
      <c r="AF72" s="42">
        <v>0</v>
      </c>
      <c r="AG72" s="170"/>
      <c r="AH72" s="42">
        <v>0</v>
      </c>
      <c r="AI72" s="42">
        <v>0</v>
      </c>
      <c r="AJ72" s="42">
        <v>0</v>
      </c>
      <c r="AK72" s="42">
        <v>0</v>
      </c>
      <c r="AL72" s="170"/>
      <c r="AM72" s="42">
        <v>0</v>
      </c>
      <c r="AN72" s="170"/>
      <c r="AO72" s="42">
        <v>0</v>
      </c>
      <c r="AP72" s="170"/>
      <c r="AQ72" s="42">
        <v>0</v>
      </c>
      <c r="AR72" s="170"/>
      <c r="AS72" s="42">
        <v>0</v>
      </c>
      <c r="AT72" s="170"/>
      <c r="AU72" s="42">
        <v>0</v>
      </c>
      <c r="AV72" s="170"/>
      <c r="AW72" s="42">
        <v>0</v>
      </c>
      <c r="AX72" s="170"/>
      <c r="AY72" s="42">
        <v>0</v>
      </c>
      <c r="AZ72" s="44">
        <f t="shared" si="8"/>
        <v>15985.460109608477</v>
      </c>
      <c r="BA72" s="42">
        <v>4909645.00165198</v>
      </c>
      <c r="BB72" s="42">
        <v>821127.71890975663</v>
      </c>
      <c r="BC72" s="42">
        <v>2999569.6806102567</v>
      </c>
      <c r="BD72" s="42">
        <v>3029497.9638658073</v>
      </c>
      <c r="BE72" s="42">
        <v>0</v>
      </c>
      <c r="BF72" s="44">
        <f t="shared" si="9"/>
        <v>11759840.365037801</v>
      </c>
      <c r="BG72" s="44">
        <f t="shared" si="10"/>
        <v>11775825.825147409</v>
      </c>
      <c r="BH72" s="42">
        <v>0</v>
      </c>
      <c r="BI72" s="42"/>
      <c r="BJ72" s="45">
        <f>+AB93</f>
        <v>11775825.825147409</v>
      </c>
      <c r="BK72" s="44">
        <f t="shared" si="11"/>
        <v>11775825.825147409</v>
      </c>
    </row>
    <row r="73" spans="1:63" hidden="1">
      <c r="A73" s="139">
        <v>20</v>
      </c>
      <c r="B73" s="46" t="s">
        <v>68</v>
      </c>
      <c r="C73" s="154"/>
      <c r="D73" s="163"/>
      <c r="E73" s="42">
        <v>1874.2103311527317</v>
      </c>
      <c r="F73" s="42">
        <v>216.36919108011352</v>
      </c>
      <c r="G73" s="42">
        <v>46847.768770602532</v>
      </c>
      <c r="H73" s="42">
        <v>146.13813992608812</v>
      </c>
      <c r="I73" s="42">
        <v>2402.2275050686585</v>
      </c>
      <c r="J73" s="170"/>
      <c r="K73" s="42">
        <v>41248.814828651026</v>
      </c>
      <c r="L73" s="42">
        <v>8976.6771464869962</v>
      </c>
      <c r="M73" s="170"/>
      <c r="N73" s="42">
        <v>3126.6519867695606</v>
      </c>
      <c r="O73" s="42">
        <v>25744.181604413316</v>
      </c>
      <c r="P73" s="42">
        <v>141706.57489999849</v>
      </c>
      <c r="Q73" s="42">
        <v>8214.9372416518163</v>
      </c>
      <c r="R73" s="42">
        <v>95682.294636765029</v>
      </c>
      <c r="S73" s="42">
        <v>88980.79876558762</v>
      </c>
      <c r="T73" s="42">
        <v>80119.204398391303</v>
      </c>
      <c r="U73" s="42">
        <v>299810.65081634931</v>
      </c>
      <c r="V73" s="42">
        <v>28684.373568453477</v>
      </c>
      <c r="W73" s="170"/>
      <c r="X73" s="42">
        <v>8059.7139371361118</v>
      </c>
      <c r="Y73" s="170"/>
      <c r="Z73" s="42">
        <v>312.41736413732542</v>
      </c>
      <c r="AA73" s="170"/>
      <c r="AB73" s="42">
        <v>183605.66514489055</v>
      </c>
      <c r="AC73" s="170"/>
      <c r="AD73" s="42">
        <v>19656.6756649944</v>
      </c>
      <c r="AE73" s="170"/>
      <c r="AF73" s="42">
        <v>57763.568102168851</v>
      </c>
      <c r="AG73" s="170"/>
      <c r="AH73" s="42">
        <v>8950.9529791653622</v>
      </c>
      <c r="AI73" s="42">
        <v>9324.5945081234677</v>
      </c>
      <c r="AJ73" s="42">
        <v>23900.286505449098</v>
      </c>
      <c r="AK73" s="42">
        <v>7582.3080767211504</v>
      </c>
      <c r="AL73" s="170"/>
      <c r="AM73" s="42">
        <v>929.05070038876147</v>
      </c>
      <c r="AN73" s="170"/>
      <c r="AO73" s="42">
        <v>5400.7724118409678</v>
      </c>
      <c r="AP73" s="170"/>
      <c r="AQ73" s="42">
        <v>2427.7119661553297</v>
      </c>
      <c r="AR73" s="170"/>
      <c r="AS73" s="42">
        <v>91499.780158613343</v>
      </c>
      <c r="AT73" s="170"/>
      <c r="AU73" s="42">
        <v>1465.0463200372906</v>
      </c>
      <c r="AV73" s="170"/>
      <c r="AW73" s="42">
        <v>318.76287740946282</v>
      </c>
      <c r="AX73" s="170"/>
      <c r="AY73" s="42">
        <v>5366.490544279106</v>
      </c>
      <c r="AZ73" s="44">
        <f t="shared" si="8"/>
        <v>1300345.6710928585</v>
      </c>
      <c r="BA73" s="42">
        <v>1139740.7122553363</v>
      </c>
      <c r="BB73" s="42">
        <v>43089.192270211875</v>
      </c>
      <c r="BC73" s="42">
        <v>1563140.6955490112</v>
      </c>
      <c r="BD73" s="42">
        <v>-1585885.2195208147</v>
      </c>
      <c r="BE73" s="42">
        <v>12564055.798359871</v>
      </c>
      <c r="BF73" s="44">
        <f t="shared" si="9"/>
        <v>13724141.178913616</v>
      </c>
      <c r="BG73" s="44">
        <f t="shared" si="10"/>
        <v>15024486.850006474</v>
      </c>
      <c r="BH73" s="42">
        <v>2200504.4162721131</v>
      </c>
      <c r="BI73" s="42"/>
      <c r="BJ73" s="45">
        <f>+AD93</f>
        <v>12823982.433734361</v>
      </c>
      <c r="BK73" s="44">
        <f t="shared" si="11"/>
        <v>15024486.850006474</v>
      </c>
    </row>
    <row r="74" spans="1:63" hidden="1">
      <c r="A74" s="139">
        <v>21</v>
      </c>
      <c r="B74" s="46" t="s">
        <v>69</v>
      </c>
      <c r="C74" s="154"/>
      <c r="D74" s="163"/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170"/>
      <c r="K74" s="42">
        <v>1774.8294349801349</v>
      </c>
      <c r="L74" s="42">
        <v>0</v>
      </c>
      <c r="M74" s="170"/>
      <c r="N74" s="42">
        <v>85.566939645369303</v>
      </c>
      <c r="O74" s="42">
        <v>2307.8004451652632</v>
      </c>
      <c r="P74" s="42">
        <v>3293.4123466024689</v>
      </c>
      <c r="Q74" s="42">
        <v>348.11166671501695</v>
      </c>
      <c r="R74" s="42">
        <v>1314.9811120675404</v>
      </c>
      <c r="S74" s="42">
        <v>7919.5489219035444</v>
      </c>
      <c r="T74" s="42">
        <v>4896.3013210520166</v>
      </c>
      <c r="U74" s="42">
        <v>5445.315487495689</v>
      </c>
      <c r="V74" s="42">
        <v>596.90386687231558</v>
      </c>
      <c r="W74" s="170"/>
      <c r="X74" s="42">
        <v>823.76189886923078</v>
      </c>
      <c r="Y74" s="170"/>
      <c r="Z74" s="42">
        <v>238.49040221166118</v>
      </c>
      <c r="AA74" s="170"/>
      <c r="AB74" s="42">
        <v>0</v>
      </c>
      <c r="AC74" s="170"/>
      <c r="AD74" s="42">
        <v>4573.9613826554596</v>
      </c>
      <c r="AE74" s="170"/>
      <c r="AF74" s="42">
        <v>0</v>
      </c>
      <c r="AG74" s="170"/>
      <c r="AH74" s="42">
        <v>0</v>
      </c>
      <c r="AI74" s="42">
        <v>0</v>
      </c>
      <c r="AJ74" s="42">
        <v>12421.892801506541</v>
      </c>
      <c r="AK74" s="42">
        <v>7412.3280651695186</v>
      </c>
      <c r="AL74" s="170"/>
      <c r="AM74" s="42">
        <v>0</v>
      </c>
      <c r="AN74" s="170"/>
      <c r="AO74" s="42">
        <v>324004.1241386701</v>
      </c>
      <c r="AP74" s="170"/>
      <c r="AQ74" s="42">
        <v>11304.852453697711</v>
      </c>
      <c r="AR74" s="170"/>
      <c r="AS74" s="42">
        <v>14502.202019713824</v>
      </c>
      <c r="AT74" s="170"/>
      <c r="AU74" s="42">
        <v>4529.512271990181</v>
      </c>
      <c r="AV74" s="170"/>
      <c r="AW74" s="42">
        <v>467033.12379602168</v>
      </c>
      <c r="AX74" s="170"/>
      <c r="AY74" s="42">
        <v>0</v>
      </c>
      <c r="AZ74" s="44">
        <f t="shared" si="8"/>
        <v>874827.02077300521</v>
      </c>
      <c r="BA74" s="42">
        <v>2759829.3172686249</v>
      </c>
      <c r="BB74" s="42">
        <v>0</v>
      </c>
      <c r="BC74" s="42">
        <v>0</v>
      </c>
      <c r="BD74" s="42">
        <v>0</v>
      </c>
      <c r="BE74" s="42">
        <v>1586375.502123931</v>
      </c>
      <c r="BF74" s="44">
        <f t="shared" si="9"/>
        <v>4346204.8193925563</v>
      </c>
      <c r="BG74" s="44">
        <f t="shared" si="10"/>
        <v>5221031.8401655611</v>
      </c>
      <c r="BH74" s="42">
        <v>0</v>
      </c>
      <c r="BI74" s="42"/>
      <c r="BJ74" s="45">
        <f>+AF93</f>
        <v>5221031.8401655601</v>
      </c>
      <c r="BK74" s="44">
        <f t="shared" si="11"/>
        <v>5221031.8401655601</v>
      </c>
    </row>
    <row r="75" spans="1:63" s="71" customFormat="1" hidden="1">
      <c r="A75" s="145">
        <v>22</v>
      </c>
      <c r="B75" s="68" t="s">
        <v>70</v>
      </c>
      <c r="C75" s="160"/>
      <c r="D75" s="169"/>
      <c r="E75" s="67">
        <v>2959.0788765619745</v>
      </c>
      <c r="F75" s="67">
        <v>2394.7683975995333</v>
      </c>
      <c r="G75" s="67">
        <v>19740.756527373665</v>
      </c>
      <c r="H75" s="67">
        <v>866.59872778990973</v>
      </c>
      <c r="I75" s="67">
        <v>0</v>
      </c>
      <c r="J75" s="176"/>
      <c r="K75" s="67">
        <v>78810.46497323121</v>
      </c>
      <c r="L75" s="67">
        <v>0</v>
      </c>
      <c r="M75" s="176"/>
      <c r="N75" s="67">
        <v>1901.2150298272472</v>
      </c>
      <c r="O75" s="67">
        <v>40726.568473264757</v>
      </c>
      <c r="P75" s="67">
        <v>83301.431089641192</v>
      </c>
      <c r="Q75" s="67">
        <v>15457.734571955676</v>
      </c>
      <c r="R75" s="67">
        <v>54056.127113817274</v>
      </c>
      <c r="S75" s="67">
        <v>74004.516249233624</v>
      </c>
      <c r="T75" s="67">
        <v>110695.40357981098</v>
      </c>
      <c r="U75" s="67">
        <v>391305.9641620238</v>
      </c>
      <c r="V75" s="67">
        <v>13139.475433531708</v>
      </c>
      <c r="W75" s="176"/>
      <c r="X75" s="67">
        <v>0</v>
      </c>
      <c r="Y75" s="176"/>
      <c r="Z75" s="67">
        <v>12.243865188304488</v>
      </c>
      <c r="AA75" s="176"/>
      <c r="AB75" s="67">
        <v>0</v>
      </c>
      <c r="AC75" s="176"/>
      <c r="AD75" s="67">
        <v>18191.776576749005</v>
      </c>
      <c r="AE75" s="176"/>
      <c r="AF75" s="67">
        <v>0</v>
      </c>
      <c r="AG75" s="176"/>
      <c r="AH75" s="67">
        <v>0</v>
      </c>
      <c r="AI75" s="67">
        <v>0</v>
      </c>
      <c r="AJ75" s="67">
        <v>0</v>
      </c>
      <c r="AK75" s="67">
        <v>241350.87606798857</v>
      </c>
      <c r="AL75" s="176"/>
      <c r="AM75" s="67">
        <v>851.41471725651218</v>
      </c>
      <c r="AN75" s="176"/>
      <c r="AO75" s="67">
        <v>8671.5750774582775</v>
      </c>
      <c r="AP75" s="176"/>
      <c r="AQ75" s="67">
        <v>528.36457298505354</v>
      </c>
      <c r="AR75" s="176"/>
      <c r="AS75" s="67">
        <v>1.1169051011649314</v>
      </c>
      <c r="AT75" s="176"/>
      <c r="AU75" s="67">
        <v>130.81725508386336</v>
      </c>
      <c r="AV75" s="176"/>
      <c r="AW75" s="67">
        <v>469.60178892513755</v>
      </c>
      <c r="AX75" s="176"/>
      <c r="AY75" s="67">
        <v>8678.8854735132536</v>
      </c>
      <c r="AZ75" s="69">
        <f t="shared" si="8"/>
        <v>1168246.775505912</v>
      </c>
      <c r="BA75" s="67">
        <v>903028.78700924513</v>
      </c>
      <c r="BB75" s="67">
        <v>0</v>
      </c>
      <c r="BC75" s="67">
        <v>0</v>
      </c>
      <c r="BD75" s="67">
        <v>0</v>
      </c>
      <c r="BE75" s="67">
        <v>147608.1848645742</v>
      </c>
      <c r="BF75" s="69">
        <f t="shared" si="9"/>
        <v>1050636.9718738194</v>
      </c>
      <c r="BG75" s="69">
        <f t="shared" si="10"/>
        <v>2218883.7473797314</v>
      </c>
      <c r="BH75" s="67">
        <v>221298.15843131253</v>
      </c>
      <c r="BI75" s="67"/>
      <c r="BJ75" s="70">
        <f>+AH93</f>
        <v>1997585.5889484189</v>
      </c>
      <c r="BK75" s="69">
        <f t="shared" si="11"/>
        <v>2218883.7473797314</v>
      </c>
    </row>
    <row r="76" spans="1:63" s="71" customFormat="1" hidden="1">
      <c r="A76" s="145">
        <v>23</v>
      </c>
      <c r="B76" s="68" t="s">
        <v>71</v>
      </c>
      <c r="C76" s="160"/>
      <c r="D76" s="169"/>
      <c r="E76" s="67">
        <v>0</v>
      </c>
      <c r="F76" s="67">
        <v>0</v>
      </c>
      <c r="G76" s="67">
        <v>0</v>
      </c>
      <c r="H76" s="67">
        <v>0</v>
      </c>
      <c r="I76" s="67">
        <v>27036.486415953885</v>
      </c>
      <c r="J76" s="176"/>
      <c r="K76" s="67">
        <v>44330.856069978952</v>
      </c>
      <c r="L76" s="67">
        <v>0</v>
      </c>
      <c r="M76" s="176"/>
      <c r="N76" s="67">
        <v>1069.4327190428312</v>
      </c>
      <c r="O76" s="67">
        <v>22908.679016494581</v>
      </c>
      <c r="P76" s="67">
        <v>46857.022773719968</v>
      </c>
      <c r="Q76" s="67">
        <v>8694.9697189333747</v>
      </c>
      <c r="R76" s="67">
        <v>30406.55059701865</v>
      </c>
      <c r="S76" s="67">
        <v>41627.511771279525</v>
      </c>
      <c r="T76" s="67">
        <v>62266.121705684935</v>
      </c>
      <c r="U76" s="67">
        <v>220109.45351588889</v>
      </c>
      <c r="V76" s="67">
        <v>7390.9498500835571</v>
      </c>
      <c r="W76" s="176"/>
      <c r="X76" s="67">
        <v>0</v>
      </c>
      <c r="Y76" s="176"/>
      <c r="Z76" s="67">
        <v>13.60556814300017</v>
      </c>
      <c r="AA76" s="176"/>
      <c r="AB76" s="67">
        <v>0</v>
      </c>
      <c r="AC76" s="176"/>
      <c r="AD76" s="67">
        <v>4547.9441441872514</v>
      </c>
      <c r="AE76" s="176"/>
      <c r="AF76" s="67">
        <v>0</v>
      </c>
      <c r="AG76" s="176"/>
      <c r="AH76" s="67">
        <v>0</v>
      </c>
      <c r="AI76" s="67">
        <v>0</v>
      </c>
      <c r="AJ76" s="67">
        <v>0</v>
      </c>
      <c r="AK76" s="67">
        <v>2635.1343159454095</v>
      </c>
      <c r="AL76" s="176"/>
      <c r="AM76" s="67">
        <v>33070.740070279266</v>
      </c>
      <c r="AN76" s="176"/>
      <c r="AO76" s="67">
        <v>104742.42273150817</v>
      </c>
      <c r="AP76" s="176"/>
      <c r="AQ76" s="67">
        <v>32077.386066234263</v>
      </c>
      <c r="AR76" s="176"/>
      <c r="AS76" s="67">
        <v>200.5503098985848</v>
      </c>
      <c r="AT76" s="176"/>
      <c r="AU76" s="67">
        <v>0</v>
      </c>
      <c r="AV76" s="176"/>
      <c r="AW76" s="67">
        <v>0</v>
      </c>
      <c r="AX76" s="176"/>
      <c r="AY76" s="67">
        <v>0</v>
      </c>
      <c r="AZ76" s="69">
        <f t="shared" si="8"/>
        <v>689985.81736027496</v>
      </c>
      <c r="BA76" s="67">
        <v>1074183.0291621606</v>
      </c>
      <c r="BB76" s="67">
        <v>0</v>
      </c>
      <c r="BC76" s="67">
        <v>0</v>
      </c>
      <c r="BD76" s="67">
        <v>0</v>
      </c>
      <c r="BE76" s="67">
        <v>148908.16230597126</v>
      </c>
      <c r="BF76" s="69">
        <f t="shared" si="9"/>
        <v>1223091.1914681317</v>
      </c>
      <c r="BG76" s="69">
        <f t="shared" si="10"/>
        <v>1913077.0088284067</v>
      </c>
      <c r="BH76" s="67">
        <v>578846.43641226366</v>
      </c>
      <c r="BI76" s="67"/>
      <c r="BJ76" s="70">
        <f>+AI93</f>
        <v>1334230.572416143</v>
      </c>
      <c r="BK76" s="69">
        <f t="shared" si="11"/>
        <v>1913077.0088284067</v>
      </c>
    </row>
    <row r="77" spans="1:63" s="71" customFormat="1" hidden="1">
      <c r="A77" s="145">
        <v>24</v>
      </c>
      <c r="B77" s="68" t="s">
        <v>72</v>
      </c>
      <c r="C77" s="160"/>
      <c r="D77" s="169"/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176"/>
      <c r="K77" s="67">
        <v>398977.70462981105</v>
      </c>
      <c r="L77" s="67">
        <v>0</v>
      </c>
      <c r="M77" s="176"/>
      <c r="N77" s="67">
        <v>9624.8944713854908</v>
      </c>
      <c r="O77" s="67">
        <v>206178.11114845145</v>
      </c>
      <c r="P77" s="67">
        <v>421713.20496348018</v>
      </c>
      <c r="Q77" s="67">
        <v>78254.727470400467</v>
      </c>
      <c r="R77" s="67">
        <v>273658.95537316811</v>
      </c>
      <c r="S77" s="67">
        <v>374647.60594151611</v>
      </c>
      <c r="T77" s="67">
        <v>560395.09535116504</v>
      </c>
      <c r="U77" s="67">
        <v>1980985.0816430021</v>
      </c>
      <c r="V77" s="67">
        <v>66518.548650752069</v>
      </c>
      <c r="W77" s="176"/>
      <c r="X77" s="67">
        <v>0</v>
      </c>
      <c r="Y77" s="176"/>
      <c r="Z77" s="67">
        <v>452.54739231769202</v>
      </c>
      <c r="AA77" s="176"/>
      <c r="AB77" s="67">
        <v>0</v>
      </c>
      <c r="AC77" s="176"/>
      <c r="AD77" s="67">
        <v>8454.4636085604834</v>
      </c>
      <c r="AE77" s="176"/>
      <c r="AF77" s="67">
        <v>0</v>
      </c>
      <c r="AG77" s="176"/>
      <c r="AH77" s="67">
        <v>0</v>
      </c>
      <c r="AI77" s="67">
        <v>0</v>
      </c>
      <c r="AJ77" s="67">
        <v>10332.225030824955</v>
      </c>
      <c r="AK77" s="67">
        <v>40225.145995241379</v>
      </c>
      <c r="AL77" s="176"/>
      <c r="AM77" s="67">
        <v>0</v>
      </c>
      <c r="AN77" s="176"/>
      <c r="AO77" s="67">
        <v>8843.6840202390085</v>
      </c>
      <c r="AP77" s="176"/>
      <c r="AQ77" s="67">
        <v>48116.079099351395</v>
      </c>
      <c r="AR77" s="176"/>
      <c r="AS77" s="67">
        <v>11169.051011649317</v>
      </c>
      <c r="AT77" s="176"/>
      <c r="AU77" s="67">
        <v>0</v>
      </c>
      <c r="AV77" s="176"/>
      <c r="AW77" s="67">
        <v>0</v>
      </c>
      <c r="AX77" s="176"/>
      <c r="AY77" s="67">
        <v>0</v>
      </c>
      <c r="AZ77" s="69">
        <f t="shared" si="8"/>
        <v>4498547.1258013155</v>
      </c>
      <c r="BA77" s="67">
        <v>2404071.0548403426</v>
      </c>
      <c r="BB77" s="67">
        <v>0</v>
      </c>
      <c r="BC77" s="67">
        <v>0</v>
      </c>
      <c r="BD77" s="67">
        <v>0</v>
      </c>
      <c r="BE77" s="67">
        <v>351417.49889983417</v>
      </c>
      <c r="BF77" s="69">
        <f t="shared" si="9"/>
        <v>2755488.5537401768</v>
      </c>
      <c r="BG77" s="69">
        <f t="shared" si="10"/>
        <v>7254035.6795414928</v>
      </c>
      <c r="BH77" s="67">
        <v>5675799.2317635361</v>
      </c>
      <c r="BI77" s="67"/>
      <c r="BJ77" s="70">
        <f>+AJ93</f>
        <v>1578236.447777957</v>
      </c>
      <c r="BK77" s="69">
        <f t="shared" si="11"/>
        <v>7254035.6795414928</v>
      </c>
    </row>
    <row r="78" spans="1:63" s="71" customFormat="1" hidden="1">
      <c r="A78" s="145">
        <v>25</v>
      </c>
      <c r="B78" s="68" t="s">
        <v>73</v>
      </c>
      <c r="C78" s="160"/>
      <c r="D78" s="169"/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176"/>
      <c r="K78" s="67">
        <v>0</v>
      </c>
      <c r="L78" s="67">
        <v>0</v>
      </c>
      <c r="M78" s="176"/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176"/>
      <c r="X78" s="67">
        <v>0</v>
      </c>
      <c r="Y78" s="176"/>
      <c r="Z78" s="67">
        <v>0</v>
      </c>
      <c r="AA78" s="176"/>
      <c r="AB78" s="67">
        <v>0</v>
      </c>
      <c r="AC78" s="176"/>
      <c r="AD78" s="67">
        <v>0</v>
      </c>
      <c r="AE78" s="176"/>
      <c r="AF78" s="67">
        <v>0</v>
      </c>
      <c r="AG78" s="176"/>
      <c r="AH78" s="67">
        <v>41579.936072024073</v>
      </c>
      <c r="AI78" s="67">
        <v>62999.945910461676</v>
      </c>
      <c r="AJ78" s="67">
        <v>36261.37502258653</v>
      </c>
      <c r="AK78" s="67">
        <v>2681.6763980737524</v>
      </c>
      <c r="AL78" s="176"/>
      <c r="AM78" s="67">
        <v>0</v>
      </c>
      <c r="AN78" s="176"/>
      <c r="AO78" s="67">
        <v>0</v>
      </c>
      <c r="AP78" s="176"/>
      <c r="AQ78" s="67">
        <v>0</v>
      </c>
      <c r="AR78" s="176"/>
      <c r="AS78" s="67">
        <v>0</v>
      </c>
      <c r="AT78" s="176"/>
      <c r="AU78" s="67">
        <v>0</v>
      </c>
      <c r="AV78" s="176"/>
      <c r="AW78" s="67">
        <v>0</v>
      </c>
      <c r="AX78" s="176"/>
      <c r="AY78" s="67">
        <v>0</v>
      </c>
      <c r="AZ78" s="69">
        <f t="shared" si="8"/>
        <v>143522.93340314605</v>
      </c>
      <c r="BA78" s="67">
        <v>131310.81840873393</v>
      </c>
      <c r="BB78" s="67">
        <v>0</v>
      </c>
      <c r="BC78" s="67">
        <v>335086.03158838558</v>
      </c>
      <c r="BD78" s="67">
        <v>0</v>
      </c>
      <c r="BE78" s="67">
        <v>196639.6057933814</v>
      </c>
      <c r="BF78" s="69">
        <f t="shared" si="9"/>
        <v>663036.45579050086</v>
      </c>
      <c r="BG78" s="69">
        <f t="shared" si="10"/>
        <v>806559.38919364684</v>
      </c>
      <c r="BH78" s="67">
        <v>0</v>
      </c>
      <c r="BI78" s="67"/>
      <c r="BJ78" s="70">
        <f>+AK93</f>
        <v>806559.38919364684</v>
      </c>
      <c r="BK78" s="69">
        <f t="shared" si="11"/>
        <v>806559.38919364684</v>
      </c>
    </row>
    <row r="79" spans="1:63" hidden="1">
      <c r="A79" s="139">
        <v>26</v>
      </c>
      <c r="B79" s="46" t="s">
        <v>14</v>
      </c>
      <c r="C79" s="154"/>
      <c r="D79" s="163"/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170"/>
      <c r="K79" s="42">
        <v>1477.6969682024007</v>
      </c>
      <c r="L79" s="42">
        <v>102.8733548865446</v>
      </c>
      <c r="M79" s="170"/>
      <c r="N79" s="42">
        <v>35.647799901076709</v>
      </c>
      <c r="O79" s="42">
        <v>763.62354642460377</v>
      </c>
      <c r="P79" s="42">
        <v>1561.9026256207758</v>
      </c>
      <c r="Q79" s="42">
        <v>289.83267031878074</v>
      </c>
      <c r="R79" s="42">
        <v>101.35528977780169</v>
      </c>
      <c r="S79" s="42">
        <v>1387.5853838944083</v>
      </c>
      <c r="T79" s="42">
        <v>2075.5398704903923</v>
      </c>
      <c r="U79" s="42">
        <v>7336.9905516753697</v>
      </c>
      <c r="V79" s="42">
        <v>246.36528941295595</v>
      </c>
      <c r="W79" s="170"/>
      <c r="X79" s="42">
        <v>410.04536464220303</v>
      </c>
      <c r="Y79" s="170"/>
      <c r="Z79" s="42">
        <v>69.123521145936806</v>
      </c>
      <c r="AA79" s="170"/>
      <c r="AB79" s="42">
        <v>5595.6894631273344</v>
      </c>
      <c r="AC79" s="170"/>
      <c r="AD79" s="42">
        <v>1707.7868330909878</v>
      </c>
      <c r="AE79" s="170"/>
      <c r="AF79" s="42">
        <v>564.58882587744665</v>
      </c>
      <c r="AG79" s="170"/>
      <c r="AH79" s="42">
        <v>1703.5075882938868</v>
      </c>
      <c r="AI79" s="42">
        <v>2500.3804860625396</v>
      </c>
      <c r="AJ79" s="42">
        <v>855.90377588477793</v>
      </c>
      <c r="AK79" s="42">
        <v>502.25566613251419</v>
      </c>
      <c r="AL79" s="170"/>
      <c r="AM79" s="42">
        <v>949.95078001148056</v>
      </c>
      <c r="AN79" s="170"/>
      <c r="AO79" s="42">
        <v>503.99948867335735</v>
      </c>
      <c r="AP79" s="170"/>
      <c r="AQ79" s="42">
        <v>4265.3071275008715</v>
      </c>
      <c r="AR79" s="170"/>
      <c r="AS79" s="42">
        <v>81876.879292609781</v>
      </c>
      <c r="AT79" s="170"/>
      <c r="AU79" s="42">
        <v>784.90949189639559</v>
      </c>
      <c r="AV79" s="170"/>
      <c r="AW79" s="42">
        <v>676.23171203689685</v>
      </c>
      <c r="AX79" s="170"/>
      <c r="AY79" s="42">
        <v>1041.4741668253505</v>
      </c>
      <c r="AZ79" s="44">
        <f t="shared" si="8"/>
        <v>119387.44693441688</v>
      </c>
      <c r="BA79" s="42">
        <v>278687.51318853052</v>
      </c>
      <c r="BB79" s="42">
        <v>0</v>
      </c>
      <c r="BC79" s="42">
        <v>0</v>
      </c>
      <c r="BD79" s="42">
        <v>0</v>
      </c>
      <c r="BE79" s="42">
        <v>11107.097599632243</v>
      </c>
      <c r="BF79" s="44">
        <f t="shared" si="9"/>
        <v>289794.61078816274</v>
      </c>
      <c r="BG79" s="44">
        <f t="shared" si="10"/>
        <v>409182.05772257963</v>
      </c>
      <c r="BH79" s="42">
        <v>0</v>
      </c>
      <c r="BI79" s="42"/>
      <c r="BJ79" s="45">
        <f>+AM93</f>
        <v>409182.05772257963</v>
      </c>
      <c r="BK79" s="44">
        <f t="shared" si="11"/>
        <v>409182.05772257963</v>
      </c>
    </row>
    <row r="80" spans="1:63" hidden="1">
      <c r="A80" s="139">
        <v>27</v>
      </c>
      <c r="B80" s="46" t="s">
        <v>74</v>
      </c>
      <c r="C80" s="154"/>
      <c r="D80" s="163"/>
      <c r="E80" s="42">
        <v>2500.9582344928444</v>
      </c>
      <c r="F80" s="42">
        <v>114.36802368234099</v>
      </c>
      <c r="G80" s="42">
        <v>433.86278082139921</v>
      </c>
      <c r="H80" s="42">
        <v>0</v>
      </c>
      <c r="I80" s="42">
        <v>1907.7308610584325</v>
      </c>
      <c r="J80" s="170"/>
      <c r="K80" s="42">
        <v>10007.417184124601</v>
      </c>
      <c r="L80" s="42">
        <v>0</v>
      </c>
      <c r="M80" s="170"/>
      <c r="N80" s="42">
        <v>4343.5370648720018</v>
      </c>
      <c r="O80" s="42">
        <v>1625.5550951518326</v>
      </c>
      <c r="P80" s="42">
        <v>19968.728053070754</v>
      </c>
      <c r="Q80" s="42">
        <v>1962.8357558297482</v>
      </c>
      <c r="R80" s="42">
        <v>19052.970383362241</v>
      </c>
      <c r="S80" s="42">
        <v>5192.1735276307836</v>
      </c>
      <c r="T80" s="42">
        <v>47789.694523995306</v>
      </c>
      <c r="U80" s="42">
        <v>33701.778670919935</v>
      </c>
      <c r="V80" s="42">
        <v>74253.935057942814</v>
      </c>
      <c r="W80" s="170"/>
      <c r="X80" s="42">
        <v>2660.5063900827827</v>
      </c>
      <c r="Y80" s="170"/>
      <c r="Z80" s="42">
        <v>1162.9047878131553</v>
      </c>
      <c r="AA80" s="170"/>
      <c r="AB80" s="42">
        <v>242734.2352332045</v>
      </c>
      <c r="AC80" s="170"/>
      <c r="AD80" s="42">
        <v>126076.26888320345</v>
      </c>
      <c r="AE80" s="170"/>
      <c r="AF80" s="42">
        <v>19857.525697196434</v>
      </c>
      <c r="AG80" s="170"/>
      <c r="AH80" s="42">
        <v>55711.984533268274</v>
      </c>
      <c r="AI80" s="42">
        <v>77953.749203481988</v>
      </c>
      <c r="AJ80" s="42">
        <v>117097.90394322087</v>
      </c>
      <c r="AK80" s="42">
        <v>13700.871660028126</v>
      </c>
      <c r="AL80" s="170"/>
      <c r="AM80" s="42">
        <v>0</v>
      </c>
      <c r="AN80" s="170"/>
      <c r="AO80" s="42">
        <v>3022532.0495151263</v>
      </c>
      <c r="AP80" s="170"/>
      <c r="AQ80" s="42">
        <v>0</v>
      </c>
      <c r="AR80" s="170"/>
      <c r="AS80" s="42">
        <v>0</v>
      </c>
      <c r="AT80" s="170"/>
      <c r="AU80" s="42">
        <v>0</v>
      </c>
      <c r="AV80" s="170"/>
      <c r="AW80" s="42">
        <v>0</v>
      </c>
      <c r="AX80" s="170"/>
      <c r="AY80" s="42">
        <v>0</v>
      </c>
      <c r="AZ80" s="44">
        <f t="shared" si="8"/>
        <v>3902343.5450635809</v>
      </c>
      <c r="BA80" s="42">
        <v>536097.86999710789</v>
      </c>
      <c r="BB80" s="42">
        <v>0</v>
      </c>
      <c r="BC80" s="42">
        <v>1441337.8811076067</v>
      </c>
      <c r="BD80" s="42">
        <v>0</v>
      </c>
      <c r="BE80" s="42">
        <v>843963.38968138199</v>
      </c>
      <c r="BF80" s="44">
        <f t="shared" si="9"/>
        <v>2821399.1407860965</v>
      </c>
      <c r="BG80" s="44">
        <f t="shared" si="10"/>
        <v>6723742.6858496778</v>
      </c>
      <c r="BH80" s="42">
        <v>192736.16878366843</v>
      </c>
      <c r="BI80" s="42"/>
      <c r="BJ80" s="45">
        <f>+AO93</f>
        <v>6531006.5170660093</v>
      </c>
      <c r="BK80" s="44">
        <f t="shared" si="11"/>
        <v>6723742.6858496778</v>
      </c>
    </row>
    <row r="81" spans="1:63" hidden="1">
      <c r="A81" s="139">
        <v>28</v>
      </c>
      <c r="B81" s="46" t="s">
        <v>75</v>
      </c>
      <c r="C81" s="154"/>
      <c r="D81" s="163"/>
      <c r="E81" s="42">
        <v>5735.0410323886754</v>
      </c>
      <c r="F81" s="42">
        <v>1141.2361549796162</v>
      </c>
      <c r="G81" s="42">
        <v>2097.1746109433934</v>
      </c>
      <c r="H81" s="42">
        <v>303.52950364215104</v>
      </c>
      <c r="I81" s="42">
        <v>8584.7888747629477</v>
      </c>
      <c r="J81" s="170"/>
      <c r="K81" s="42">
        <v>29415.823916258028</v>
      </c>
      <c r="L81" s="42">
        <v>3153.0443796960531</v>
      </c>
      <c r="M81" s="170"/>
      <c r="N81" s="42">
        <v>131.63912477800986</v>
      </c>
      <c r="O81" s="42">
        <v>28469.446468541686</v>
      </c>
      <c r="P81" s="42">
        <v>109858.06161615934</v>
      </c>
      <c r="Q81" s="42">
        <v>5769.5637053701757</v>
      </c>
      <c r="R81" s="42">
        <v>69303.710342189617</v>
      </c>
      <c r="S81" s="42">
        <v>132008.27605508381</v>
      </c>
      <c r="T81" s="42">
        <v>33945.243505755185</v>
      </c>
      <c r="U81" s="42">
        <v>125597.46851465431</v>
      </c>
      <c r="V81" s="42">
        <v>5009.9564215983919</v>
      </c>
      <c r="W81" s="170"/>
      <c r="X81" s="42">
        <v>50930.835272630531</v>
      </c>
      <c r="Y81" s="170"/>
      <c r="Z81" s="42">
        <v>1452.5342780755066</v>
      </c>
      <c r="AA81" s="170"/>
      <c r="AB81" s="42">
        <v>485794.710924924</v>
      </c>
      <c r="AC81" s="170"/>
      <c r="AD81" s="42">
        <v>40205.069073583021</v>
      </c>
      <c r="AE81" s="170"/>
      <c r="AF81" s="42">
        <v>1011345.1491010512</v>
      </c>
      <c r="AG81" s="170"/>
      <c r="AH81" s="42">
        <v>44046.043285240245</v>
      </c>
      <c r="AI81" s="42">
        <v>62034.087595550329</v>
      </c>
      <c r="AJ81" s="42">
        <v>129009.40004599014</v>
      </c>
      <c r="AK81" s="42">
        <v>7325.3993808950381</v>
      </c>
      <c r="AL81" s="170"/>
      <c r="AM81" s="42">
        <v>4201.0594601472649</v>
      </c>
      <c r="AN81" s="170"/>
      <c r="AO81" s="42">
        <v>172995.21824013855</v>
      </c>
      <c r="AP81" s="170"/>
      <c r="AQ81" s="42">
        <v>54105.129295785846</v>
      </c>
      <c r="AR81" s="170"/>
      <c r="AS81" s="42">
        <v>0</v>
      </c>
      <c r="AT81" s="170"/>
      <c r="AU81" s="42">
        <v>0</v>
      </c>
      <c r="AV81" s="170"/>
      <c r="AW81" s="42">
        <v>11270.4429342033</v>
      </c>
      <c r="AX81" s="170"/>
      <c r="AY81" s="42">
        <v>0</v>
      </c>
      <c r="AZ81" s="44">
        <f t="shared" si="8"/>
        <v>2635239.0831150166</v>
      </c>
      <c r="BA81" s="42">
        <v>6045610.8666034536</v>
      </c>
      <c r="BB81" s="42">
        <v>0</v>
      </c>
      <c r="BC81" s="42">
        <v>0</v>
      </c>
      <c r="BD81" s="42">
        <v>0</v>
      </c>
      <c r="BE81" s="42">
        <v>394369.96740845294</v>
      </c>
      <c r="BF81" s="44">
        <f t="shared" si="9"/>
        <v>6439980.8340119068</v>
      </c>
      <c r="BG81" s="44">
        <f t="shared" si="10"/>
        <v>9075219.9171269238</v>
      </c>
      <c r="BH81" s="42">
        <v>7679714.861070862</v>
      </c>
      <c r="BI81" s="42"/>
      <c r="BJ81" s="45">
        <f>+AQ93</f>
        <v>1395505.0560560622</v>
      </c>
      <c r="BK81" s="44">
        <f t="shared" si="11"/>
        <v>9075219.9171269238</v>
      </c>
    </row>
    <row r="82" spans="1:63" hidden="1">
      <c r="A82" s="139">
        <v>29</v>
      </c>
      <c r="B82" s="46" t="s">
        <v>19</v>
      </c>
      <c r="C82" s="154"/>
      <c r="D82" s="163"/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170"/>
      <c r="K82" s="42">
        <v>0</v>
      </c>
      <c r="L82" s="42">
        <v>0</v>
      </c>
      <c r="M82" s="170"/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170"/>
      <c r="X82" s="42">
        <v>0</v>
      </c>
      <c r="Y82" s="170"/>
      <c r="Z82" s="42">
        <v>0</v>
      </c>
      <c r="AA82" s="170"/>
      <c r="AB82" s="42">
        <v>0</v>
      </c>
      <c r="AC82" s="170"/>
      <c r="AD82" s="42">
        <v>0</v>
      </c>
      <c r="AE82" s="170"/>
      <c r="AF82" s="42">
        <v>0</v>
      </c>
      <c r="AG82" s="170"/>
      <c r="AH82" s="42">
        <v>0</v>
      </c>
      <c r="AI82" s="42">
        <v>0</v>
      </c>
      <c r="AJ82" s="42">
        <v>0</v>
      </c>
      <c r="AK82" s="42">
        <v>0</v>
      </c>
      <c r="AL82" s="170"/>
      <c r="AM82" s="42">
        <v>0</v>
      </c>
      <c r="AN82" s="170"/>
      <c r="AO82" s="42">
        <v>0</v>
      </c>
      <c r="AP82" s="170"/>
      <c r="AQ82" s="42">
        <v>0</v>
      </c>
      <c r="AR82" s="170"/>
      <c r="AS82" s="42">
        <v>0</v>
      </c>
      <c r="AT82" s="170"/>
      <c r="AU82" s="42">
        <v>3910.1659286166532</v>
      </c>
      <c r="AV82" s="170"/>
      <c r="AW82" s="42">
        <v>0</v>
      </c>
      <c r="AX82" s="170"/>
      <c r="AY82" s="42">
        <v>0</v>
      </c>
      <c r="AZ82" s="44">
        <f t="shared" si="8"/>
        <v>3910.1659286166532</v>
      </c>
      <c r="BA82" s="42">
        <v>159437.71924941055</v>
      </c>
      <c r="BB82" s="42">
        <v>3433307.0018531764</v>
      </c>
      <c r="BC82" s="42">
        <v>0</v>
      </c>
      <c r="BD82" s="42">
        <v>0</v>
      </c>
      <c r="BE82" s="42">
        <v>50147.876967110991</v>
      </c>
      <c r="BF82" s="44">
        <f t="shared" si="9"/>
        <v>3642892.5980696981</v>
      </c>
      <c r="BG82" s="44">
        <f t="shared" si="10"/>
        <v>3646802.7639983147</v>
      </c>
      <c r="BH82" s="42">
        <v>0</v>
      </c>
      <c r="BI82" s="42"/>
      <c r="BJ82" s="45">
        <f>+AS93</f>
        <v>3646802.7639983147</v>
      </c>
      <c r="BK82" s="44">
        <f t="shared" si="11"/>
        <v>3646802.7639983147</v>
      </c>
    </row>
    <row r="83" spans="1:63" hidden="1">
      <c r="A83" s="139">
        <v>30</v>
      </c>
      <c r="B83" s="46" t="s">
        <v>76</v>
      </c>
      <c r="C83" s="154"/>
      <c r="D83" s="163"/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170"/>
      <c r="K83" s="42">
        <v>0</v>
      </c>
      <c r="L83" s="42">
        <v>0</v>
      </c>
      <c r="M83" s="170"/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170"/>
      <c r="X83" s="42">
        <v>118.18774929437537</v>
      </c>
      <c r="Y83" s="170"/>
      <c r="Z83" s="42">
        <v>14.750404697141045</v>
      </c>
      <c r="AA83" s="170"/>
      <c r="AB83" s="42">
        <v>0</v>
      </c>
      <c r="AC83" s="170"/>
      <c r="AD83" s="42">
        <v>0</v>
      </c>
      <c r="AE83" s="170"/>
      <c r="AF83" s="42">
        <v>70.945701367959558</v>
      </c>
      <c r="AG83" s="170"/>
      <c r="AH83" s="42">
        <v>0</v>
      </c>
      <c r="AI83" s="42">
        <v>0</v>
      </c>
      <c r="AJ83" s="42">
        <v>0</v>
      </c>
      <c r="AK83" s="42">
        <v>11.688596641772124</v>
      </c>
      <c r="AL83" s="170"/>
      <c r="AM83" s="42">
        <v>0</v>
      </c>
      <c r="AN83" s="170"/>
      <c r="AO83" s="42">
        <v>720.19905924564262</v>
      </c>
      <c r="AP83" s="170"/>
      <c r="AQ83" s="42">
        <v>0</v>
      </c>
      <c r="AR83" s="170"/>
      <c r="AS83" s="42">
        <v>1294.5374362008743</v>
      </c>
      <c r="AT83" s="170"/>
      <c r="AU83" s="42">
        <v>385.03330839703955</v>
      </c>
      <c r="AV83" s="170"/>
      <c r="AW83" s="42">
        <v>0</v>
      </c>
      <c r="AX83" s="170"/>
      <c r="AY83" s="42">
        <v>0</v>
      </c>
      <c r="AZ83" s="44">
        <f t="shared" si="8"/>
        <v>2615.3422558448042</v>
      </c>
      <c r="BA83" s="42">
        <v>197165.83469632795</v>
      </c>
      <c r="BB83" s="42">
        <v>0</v>
      </c>
      <c r="BC83" s="42">
        <v>0</v>
      </c>
      <c r="BD83" s="42">
        <v>0</v>
      </c>
      <c r="BE83" s="42">
        <v>41803.445302657565</v>
      </c>
      <c r="BF83" s="44">
        <f t="shared" si="9"/>
        <v>238969.27999898553</v>
      </c>
      <c r="BG83" s="44">
        <f t="shared" si="10"/>
        <v>241584.62225483032</v>
      </c>
      <c r="BH83" s="42">
        <v>0</v>
      </c>
      <c r="BI83" s="42"/>
      <c r="BJ83" s="45">
        <f>+AU93</f>
        <v>241584.62225483032</v>
      </c>
      <c r="BK83" s="44">
        <f t="shared" si="11"/>
        <v>241584.62225483032</v>
      </c>
    </row>
    <row r="84" spans="1:63" hidden="1">
      <c r="A84" s="139">
        <v>31</v>
      </c>
      <c r="B84" s="46" t="s">
        <v>77</v>
      </c>
      <c r="C84" s="154"/>
      <c r="D84" s="163"/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170"/>
      <c r="K84" s="42">
        <v>0</v>
      </c>
      <c r="L84" s="42">
        <v>0</v>
      </c>
      <c r="M84" s="170"/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170"/>
      <c r="X84" s="42">
        <v>0</v>
      </c>
      <c r="Y84" s="170"/>
      <c r="Z84" s="42">
        <v>0</v>
      </c>
      <c r="AA84" s="170"/>
      <c r="AB84" s="42">
        <v>0</v>
      </c>
      <c r="AC84" s="170"/>
      <c r="AD84" s="42">
        <v>0</v>
      </c>
      <c r="AE84" s="170"/>
      <c r="AF84" s="42">
        <v>69061.286040687555</v>
      </c>
      <c r="AG84" s="170"/>
      <c r="AH84" s="42">
        <v>0</v>
      </c>
      <c r="AI84" s="42">
        <v>0</v>
      </c>
      <c r="AJ84" s="42">
        <v>0</v>
      </c>
      <c r="AK84" s="42">
        <v>137.00871660028125</v>
      </c>
      <c r="AL84" s="170"/>
      <c r="AM84" s="42">
        <v>0</v>
      </c>
      <c r="AN84" s="170"/>
      <c r="AO84" s="42">
        <v>11615.284806625288</v>
      </c>
      <c r="AP84" s="170"/>
      <c r="AQ84" s="42">
        <v>0</v>
      </c>
      <c r="AR84" s="170"/>
      <c r="AS84" s="42">
        <v>0</v>
      </c>
      <c r="AT84" s="170"/>
      <c r="AU84" s="42">
        <v>0</v>
      </c>
      <c r="AV84" s="170"/>
      <c r="AW84" s="42">
        <v>51656.196781765124</v>
      </c>
      <c r="AX84" s="170"/>
      <c r="AY84" s="42">
        <v>0</v>
      </c>
      <c r="AZ84" s="44">
        <f t="shared" si="8"/>
        <v>132469.77634567826</v>
      </c>
      <c r="BA84" s="42">
        <v>2951617.0049711624</v>
      </c>
      <c r="BB84" s="42">
        <v>0</v>
      </c>
      <c r="BC84" s="42">
        <v>0</v>
      </c>
      <c r="BD84" s="42">
        <v>0</v>
      </c>
      <c r="BE84" s="42">
        <v>913689.89975973871</v>
      </c>
      <c r="BF84" s="44">
        <f t="shared" si="9"/>
        <v>3865306.9047309011</v>
      </c>
      <c r="BG84" s="44">
        <f t="shared" si="10"/>
        <v>3997776.6810765793</v>
      </c>
      <c r="BH84" s="42">
        <v>3226096.8152557942</v>
      </c>
      <c r="BI84" s="42"/>
      <c r="BJ84" s="45">
        <f>+AW93</f>
        <v>771679.86582078482</v>
      </c>
      <c r="BK84" s="44">
        <f t="shared" si="11"/>
        <v>3997776.6810765788</v>
      </c>
    </row>
    <row r="85" spans="1:63" hidden="1">
      <c r="A85" s="139">
        <v>32</v>
      </c>
      <c r="B85" s="46" t="s">
        <v>78</v>
      </c>
      <c r="C85" s="154"/>
      <c r="D85" s="163"/>
      <c r="E85" s="42">
        <v>876.12569759334997</v>
      </c>
      <c r="F85" s="42">
        <v>3304.7302627144863</v>
      </c>
      <c r="G85" s="42">
        <v>13973.256507778944</v>
      </c>
      <c r="H85" s="42">
        <v>1332.8904290372723</v>
      </c>
      <c r="I85" s="42">
        <v>5985.6894334098906</v>
      </c>
      <c r="J85" s="170"/>
      <c r="K85" s="42">
        <v>16741.019115361527</v>
      </c>
      <c r="L85" s="42">
        <v>716.67892915331697</v>
      </c>
      <c r="M85" s="170"/>
      <c r="N85" s="42">
        <v>1.5933794384032423</v>
      </c>
      <c r="O85" s="42">
        <v>2518.8055170010666</v>
      </c>
      <c r="P85" s="42">
        <v>11729.625722925541</v>
      </c>
      <c r="Q85" s="42">
        <v>3283.5516201711462</v>
      </c>
      <c r="R85" s="42">
        <v>36827.423652468002</v>
      </c>
      <c r="S85" s="42">
        <v>5665.0561101301701</v>
      </c>
      <c r="T85" s="42">
        <v>283007.73167474085</v>
      </c>
      <c r="U85" s="42">
        <v>4796.9438248608549</v>
      </c>
      <c r="V85" s="42">
        <v>272.95351224675568</v>
      </c>
      <c r="W85" s="170"/>
      <c r="X85" s="42">
        <v>4689.2785494446171</v>
      </c>
      <c r="Y85" s="170"/>
      <c r="Z85" s="42">
        <v>139.96946990737337</v>
      </c>
      <c r="AA85" s="170"/>
      <c r="AB85" s="42">
        <v>16751.08167588793</v>
      </c>
      <c r="AC85" s="170"/>
      <c r="AD85" s="42">
        <v>240678.42322376618</v>
      </c>
      <c r="AE85" s="170"/>
      <c r="AF85" s="42">
        <v>178579.56590972756</v>
      </c>
      <c r="AG85" s="170"/>
      <c r="AH85" s="42">
        <v>52236.231822477319</v>
      </c>
      <c r="AI85" s="42">
        <v>97454.201025032293</v>
      </c>
      <c r="AJ85" s="42">
        <v>882.18190734856466</v>
      </c>
      <c r="AK85" s="42">
        <v>30801.88105877646</v>
      </c>
      <c r="AL85" s="170"/>
      <c r="AM85" s="42">
        <v>2716.6851175618976</v>
      </c>
      <c r="AN85" s="170"/>
      <c r="AO85" s="42">
        <v>94262.007686651326</v>
      </c>
      <c r="AP85" s="170"/>
      <c r="AQ85" s="42">
        <v>43233.429691946709</v>
      </c>
      <c r="AR85" s="170"/>
      <c r="AS85" s="42">
        <v>0</v>
      </c>
      <c r="AT85" s="170"/>
      <c r="AU85" s="42">
        <v>654.08627541931685</v>
      </c>
      <c r="AV85" s="170"/>
      <c r="AW85" s="42">
        <v>2535.8496601957427</v>
      </c>
      <c r="AX85" s="170"/>
      <c r="AY85" s="42">
        <v>24529.940772430731</v>
      </c>
      <c r="AZ85" s="44">
        <f t="shared" si="8"/>
        <v>1181178.8892356055</v>
      </c>
      <c r="BA85" s="42">
        <v>397296.06250053825</v>
      </c>
      <c r="BB85" s="42">
        <v>0</v>
      </c>
      <c r="BC85" s="42">
        <v>0</v>
      </c>
      <c r="BD85" s="42">
        <v>0</v>
      </c>
      <c r="BE85" s="42">
        <v>49305.377117689553</v>
      </c>
      <c r="BF85" s="44">
        <f t="shared" si="9"/>
        <v>446601.43961822777</v>
      </c>
      <c r="BG85" s="44">
        <f t="shared" si="10"/>
        <v>1627780.3288538333</v>
      </c>
      <c r="BH85" s="42">
        <v>893279.84086111747</v>
      </c>
      <c r="BI85" s="42"/>
      <c r="BJ85" s="45">
        <f>+AY93</f>
        <v>734500.48799271579</v>
      </c>
      <c r="BK85" s="44">
        <f t="shared" si="11"/>
        <v>1627780.3288538333</v>
      </c>
    </row>
    <row r="86" spans="1:63" hidden="1">
      <c r="A86" s="533" t="s">
        <v>79</v>
      </c>
      <c r="B86" s="534"/>
      <c r="C86" s="155"/>
      <c r="D86" s="164"/>
      <c r="E86" s="44">
        <f t="shared" ref="E86:BK86" si="12">SUM(E54:E85)</f>
        <v>63510.316191421385</v>
      </c>
      <c r="F86" s="44">
        <f t="shared" si="12"/>
        <v>13588.532124797744</v>
      </c>
      <c r="G86" s="44">
        <f t="shared" si="12"/>
        <v>1317180.6698645935</v>
      </c>
      <c r="H86" s="44">
        <f t="shared" si="12"/>
        <v>7259.0175593901531</v>
      </c>
      <c r="I86" s="44">
        <f t="shared" si="12"/>
        <v>113231.29613549793</v>
      </c>
      <c r="J86" s="171"/>
      <c r="K86" s="44">
        <f t="shared" si="12"/>
        <v>1944628.9979641766</v>
      </c>
      <c r="L86" s="44">
        <f t="shared" si="12"/>
        <v>321165.89265144186</v>
      </c>
      <c r="M86" s="171"/>
      <c r="N86" s="44">
        <f t="shared" si="12"/>
        <v>108607.36942502666</v>
      </c>
      <c r="O86" s="44">
        <f t="shared" si="12"/>
        <v>1144072.2518087558</v>
      </c>
      <c r="P86" s="44">
        <f t="shared" si="12"/>
        <v>5012078.0624154583</v>
      </c>
      <c r="Q86" s="44">
        <f t="shared" si="12"/>
        <v>378506.51943208091</v>
      </c>
      <c r="R86" s="44">
        <f t="shared" si="12"/>
        <v>3408124.0995964394</v>
      </c>
      <c r="S86" s="44">
        <f t="shared" si="12"/>
        <v>3048619.4289783249</v>
      </c>
      <c r="T86" s="44">
        <f t="shared" si="12"/>
        <v>3611851.818375743</v>
      </c>
      <c r="U86" s="44">
        <f t="shared" si="12"/>
        <v>12507044.506525574</v>
      </c>
      <c r="V86" s="44">
        <f t="shared" si="12"/>
        <v>1073998.4445808448</v>
      </c>
      <c r="W86" s="171"/>
      <c r="X86" s="44">
        <f t="shared" si="12"/>
        <v>314999.07519611967</v>
      </c>
      <c r="Y86" s="171"/>
      <c r="Z86" s="44">
        <f t="shared" si="12"/>
        <v>14042.84903147733</v>
      </c>
      <c r="AA86" s="171"/>
      <c r="AB86" s="44">
        <f t="shared" si="12"/>
        <v>6499983.8629733669</v>
      </c>
      <c r="AC86" s="171"/>
      <c r="AD86" s="44">
        <f t="shared" si="12"/>
        <v>1078319.9691621447</v>
      </c>
      <c r="AE86" s="171"/>
      <c r="AF86" s="44">
        <f t="shared" si="12"/>
        <v>2786625.9986532666</v>
      </c>
      <c r="AG86" s="171"/>
      <c r="AH86" s="44">
        <f t="shared" si="12"/>
        <v>492101.22239900223</v>
      </c>
      <c r="AI86" s="44">
        <f t="shared" si="12"/>
        <v>613289.57629672519</v>
      </c>
      <c r="AJ86" s="44">
        <f t="shared" si="12"/>
        <v>1104019.2870575634</v>
      </c>
      <c r="AK86" s="44">
        <f t="shared" si="12"/>
        <v>596849.74535023957</v>
      </c>
      <c r="AL86" s="171"/>
      <c r="AM86" s="44">
        <f t="shared" si="12"/>
        <v>76399.739188747306</v>
      </c>
      <c r="AN86" s="171"/>
      <c r="AO86" s="44">
        <f t="shared" si="12"/>
        <v>3915345.1326111206</v>
      </c>
      <c r="AP86" s="171"/>
      <c r="AQ86" s="44">
        <f t="shared" si="12"/>
        <v>293389.29625044536</v>
      </c>
      <c r="AR86" s="171"/>
      <c r="AS86" s="44">
        <f t="shared" si="12"/>
        <v>2639835.4110924792</v>
      </c>
      <c r="AT86" s="171"/>
      <c r="AU86" s="44">
        <f t="shared" si="12"/>
        <v>58164.295376689261</v>
      </c>
      <c r="AV86" s="171"/>
      <c r="AW86" s="44">
        <f t="shared" si="12"/>
        <v>545741.92245452991</v>
      </c>
      <c r="AX86" s="171"/>
      <c r="AY86" s="44">
        <f t="shared" si="12"/>
        <v>216789.00034837893</v>
      </c>
      <c r="AZ86" s="44">
        <f t="shared" si="12"/>
        <v>55319363.607071877</v>
      </c>
      <c r="BA86" s="44">
        <f t="shared" si="12"/>
        <v>54199784.628953561</v>
      </c>
      <c r="BB86" s="44">
        <f t="shared" si="12"/>
        <v>5542296.7722791079</v>
      </c>
      <c r="BC86" s="44">
        <f t="shared" si="12"/>
        <v>50091016.917997539</v>
      </c>
      <c r="BD86" s="44">
        <f t="shared" si="12"/>
        <v>-46095807.7614135</v>
      </c>
      <c r="BE86" s="44">
        <f t="shared" si="12"/>
        <v>81410818.365602911</v>
      </c>
      <c r="BF86" s="44">
        <f t="shared" si="12"/>
        <v>145148108.92341965</v>
      </c>
      <c r="BG86" s="44">
        <f t="shared" si="12"/>
        <v>200467472.53049144</v>
      </c>
      <c r="BH86" s="44">
        <f t="shared" si="12"/>
        <v>73533594.611022279</v>
      </c>
      <c r="BI86" s="44">
        <f t="shared" si="12"/>
        <v>0</v>
      </c>
      <c r="BJ86" s="44">
        <f t="shared" si="12"/>
        <v>126933877.91946916</v>
      </c>
      <c r="BK86" s="44">
        <f t="shared" si="12"/>
        <v>200467472.53049144</v>
      </c>
    </row>
    <row r="87" spans="1:63" hidden="1">
      <c r="A87" s="533" t="s">
        <v>80</v>
      </c>
      <c r="B87" s="534"/>
      <c r="C87" s="155"/>
      <c r="D87" s="164"/>
      <c r="E87" s="42"/>
      <c r="F87" s="42"/>
      <c r="G87" s="42"/>
      <c r="H87" s="42"/>
      <c r="I87" s="42"/>
      <c r="J87" s="170"/>
      <c r="K87" s="42"/>
      <c r="L87" s="42"/>
      <c r="M87" s="170"/>
      <c r="N87" s="42"/>
      <c r="O87" s="42"/>
      <c r="P87" s="42"/>
      <c r="Q87" s="42"/>
      <c r="R87" s="42"/>
      <c r="S87" s="42"/>
      <c r="T87" s="42"/>
      <c r="U87" s="42"/>
      <c r="V87" s="42"/>
      <c r="W87" s="170"/>
      <c r="X87" s="42"/>
      <c r="Y87" s="170"/>
      <c r="Z87" s="42"/>
      <c r="AA87" s="170"/>
      <c r="AB87" s="42"/>
      <c r="AC87" s="170"/>
      <c r="AD87" s="42"/>
      <c r="AE87" s="170"/>
      <c r="AF87" s="42"/>
      <c r="AG87" s="170"/>
      <c r="AH87" s="42"/>
      <c r="AI87" s="42"/>
      <c r="AJ87" s="42"/>
      <c r="AK87" s="42"/>
      <c r="AL87" s="170"/>
      <c r="AM87" s="42"/>
      <c r="AN87" s="170"/>
      <c r="AO87" s="42"/>
      <c r="AP87" s="170"/>
      <c r="AQ87" s="42"/>
      <c r="AR87" s="170"/>
      <c r="AS87" s="42"/>
      <c r="AT87" s="170"/>
      <c r="AU87" s="42"/>
      <c r="AV87" s="170"/>
      <c r="AW87" s="42"/>
      <c r="AX87" s="170"/>
      <c r="AY87" s="42"/>
      <c r="AZ87" s="44"/>
      <c r="BA87" s="47">
        <f>+BA86-BA95</f>
        <v>0</v>
      </c>
      <c r="BB87" s="47">
        <f t="shared" ref="BB87:BI87" si="13">+BB86-BB95</f>
        <v>0</v>
      </c>
      <c r="BC87" s="47">
        <f t="shared" si="13"/>
        <v>0</v>
      </c>
      <c r="BD87" s="47">
        <f t="shared" si="13"/>
        <v>0</v>
      </c>
      <c r="BE87" s="47">
        <f t="shared" si="13"/>
        <v>0</v>
      </c>
      <c r="BF87" s="47">
        <f t="shared" si="13"/>
        <v>145148108.92341965</v>
      </c>
      <c r="BG87" s="47">
        <f t="shared" si="13"/>
        <v>200467472.53049144</v>
      </c>
      <c r="BH87" s="47">
        <f t="shared" si="13"/>
        <v>0</v>
      </c>
      <c r="BI87" s="47">
        <f t="shared" si="13"/>
        <v>-12823982.433734361</v>
      </c>
      <c r="BJ87" s="47"/>
      <c r="BK87" s="47"/>
    </row>
    <row r="88" spans="1:63" hidden="1">
      <c r="A88" s="531" t="s">
        <v>81</v>
      </c>
      <c r="B88" s="532"/>
      <c r="C88" s="156"/>
      <c r="D88" s="165"/>
      <c r="E88" s="42">
        <v>136650.54158825494</v>
      </c>
      <c r="F88" s="42">
        <v>154922.13399801045</v>
      </c>
      <c r="G88" s="42">
        <v>159498.08647634581</v>
      </c>
      <c r="H88" s="42">
        <v>21352.640734478286</v>
      </c>
      <c r="I88" s="42">
        <v>701326.39926988585</v>
      </c>
      <c r="J88" s="170"/>
      <c r="K88" s="42">
        <v>522816.91806774249</v>
      </c>
      <c r="L88" s="42">
        <v>250931.36503179086</v>
      </c>
      <c r="M88" s="170"/>
      <c r="N88" s="42">
        <v>18840.515869276089</v>
      </c>
      <c r="O88" s="42">
        <v>268055.91375080554</v>
      </c>
      <c r="P88" s="42">
        <v>582670.87664040842</v>
      </c>
      <c r="Q88" s="42">
        <v>44546.489296051535</v>
      </c>
      <c r="R88" s="42">
        <v>652552.96479628142</v>
      </c>
      <c r="S88" s="42">
        <v>503713.81068374863</v>
      </c>
      <c r="T88" s="42">
        <v>534567.53276422736</v>
      </c>
      <c r="U88" s="42">
        <v>1450230.735957457</v>
      </c>
      <c r="V88" s="42">
        <v>91272.610925500674</v>
      </c>
      <c r="W88" s="170"/>
      <c r="X88" s="42">
        <v>93073.554547216088</v>
      </c>
      <c r="Y88" s="170"/>
      <c r="Z88" s="42">
        <v>3490.7976504569451</v>
      </c>
      <c r="AA88" s="170"/>
      <c r="AB88" s="42">
        <v>2827761.2639940274</v>
      </c>
      <c r="AC88" s="170"/>
      <c r="AD88" s="42">
        <v>1972140.7355222609</v>
      </c>
      <c r="AE88" s="170"/>
      <c r="AF88" s="42">
        <v>1029904.011796128</v>
      </c>
      <c r="AG88" s="170"/>
      <c r="AH88" s="42">
        <v>309484.11898880568</v>
      </c>
      <c r="AI88" s="42">
        <v>191587.68114437515</v>
      </c>
      <c r="AJ88" s="42">
        <v>190144.66969931012</v>
      </c>
      <c r="AK88" s="42">
        <v>104845.59059838434</v>
      </c>
      <c r="AL88" s="170"/>
      <c r="AM88" s="42">
        <v>131177.95953230342</v>
      </c>
      <c r="AN88" s="170"/>
      <c r="AO88" s="42">
        <v>1153984.1771519587</v>
      </c>
      <c r="AP88" s="170"/>
      <c r="AQ88" s="42">
        <v>384311.78043959331</v>
      </c>
      <c r="AR88" s="170"/>
      <c r="AS88" s="42">
        <v>0</v>
      </c>
      <c r="AT88" s="170"/>
      <c r="AU88" s="42">
        <v>176864.92887338324</v>
      </c>
      <c r="AV88" s="170"/>
      <c r="AW88" s="42">
        <v>137123.72236614017</v>
      </c>
      <c r="AX88" s="170"/>
      <c r="AY88" s="42">
        <v>365554.65614437824</v>
      </c>
      <c r="AZ88" s="44">
        <f>SUM(E88:AY88)</f>
        <v>15165399.184298987</v>
      </c>
      <c r="BA88" s="47">
        <f>-BA87</f>
        <v>0</v>
      </c>
      <c r="BB88" s="47">
        <f t="shared" ref="BB88:BI88" si="14">-BB87</f>
        <v>0</v>
      </c>
      <c r="BC88" s="47">
        <f t="shared" si="14"/>
        <v>0</v>
      </c>
      <c r="BD88" s="47">
        <f t="shared" si="14"/>
        <v>0</v>
      </c>
      <c r="BE88" s="47">
        <f t="shared" si="14"/>
        <v>0</v>
      </c>
      <c r="BF88" s="47">
        <f t="shared" si="14"/>
        <v>-145148108.92341965</v>
      </c>
      <c r="BG88" s="47">
        <f t="shared" si="14"/>
        <v>-200467472.53049144</v>
      </c>
      <c r="BH88" s="47">
        <f t="shared" si="14"/>
        <v>0</v>
      </c>
      <c r="BI88" s="47">
        <f t="shared" si="14"/>
        <v>12823982.433734361</v>
      </c>
      <c r="BJ88" s="47"/>
      <c r="BK88" s="47"/>
    </row>
    <row r="89" spans="1:63" hidden="1">
      <c r="A89" s="531" t="s">
        <v>82</v>
      </c>
      <c r="B89" s="532"/>
      <c r="C89" s="156"/>
      <c r="D89" s="165"/>
      <c r="E89" s="42">
        <v>45304.653821787419</v>
      </c>
      <c r="F89" s="42">
        <v>31242.215199442588</v>
      </c>
      <c r="G89" s="42">
        <v>335409.88670108054</v>
      </c>
      <c r="H89" s="42">
        <v>18867.217987263572</v>
      </c>
      <c r="I89" s="42">
        <v>836689.29489209934</v>
      </c>
      <c r="J89" s="170"/>
      <c r="K89" s="42">
        <v>4380076.9836996291</v>
      </c>
      <c r="L89" s="42">
        <v>409339.81094989215</v>
      </c>
      <c r="M89" s="170"/>
      <c r="N89" s="42">
        <v>74866.347849601865</v>
      </c>
      <c r="O89" s="42">
        <v>243170.74813512212</v>
      </c>
      <c r="P89" s="42">
        <v>2266950.8117280728</v>
      </c>
      <c r="Q89" s="42">
        <v>373203.40204632684</v>
      </c>
      <c r="R89" s="42">
        <v>1577168.052849981</v>
      </c>
      <c r="S89" s="42">
        <v>2162338.2576495633</v>
      </c>
      <c r="T89" s="42">
        <v>4456950.2873774637</v>
      </c>
      <c r="U89" s="42">
        <v>16210024.459333509</v>
      </c>
      <c r="V89" s="42">
        <v>867059.89739034756</v>
      </c>
      <c r="W89" s="170"/>
      <c r="X89" s="42">
        <v>150688.5170867758</v>
      </c>
      <c r="Y89" s="170"/>
      <c r="Z89" s="42">
        <v>21439.361708535573</v>
      </c>
      <c r="AA89" s="170"/>
      <c r="AB89" s="42">
        <v>2033907.1157521615</v>
      </c>
      <c r="AC89" s="170"/>
      <c r="AD89" s="42">
        <v>9619932.2714068294</v>
      </c>
      <c r="AE89" s="170"/>
      <c r="AF89" s="42">
        <v>871053.98055339674</v>
      </c>
      <c r="AG89" s="170"/>
      <c r="AH89" s="42">
        <v>784761.29304427933</v>
      </c>
      <c r="AI89" s="42">
        <v>288245.84782264597</v>
      </c>
      <c r="AJ89" s="42">
        <v>172554.74541854687</v>
      </c>
      <c r="AK89" s="42">
        <v>72612.141941203343</v>
      </c>
      <c r="AL89" s="170"/>
      <c r="AM89" s="42">
        <v>191019.08951511115</v>
      </c>
      <c r="AN89" s="170"/>
      <c r="AO89" s="42">
        <v>1365883.8814068558</v>
      </c>
      <c r="AP89" s="170"/>
      <c r="AQ89" s="42">
        <v>557365.44393566856</v>
      </c>
      <c r="AR89" s="170"/>
      <c r="AS89" s="42">
        <v>0</v>
      </c>
      <c r="AT89" s="170"/>
      <c r="AU89" s="42">
        <v>-17304.215797482346</v>
      </c>
      <c r="AV89" s="170"/>
      <c r="AW89" s="42">
        <v>84399.964184218508</v>
      </c>
      <c r="AX89" s="170"/>
      <c r="AY89" s="42">
        <v>112667.90259547326</v>
      </c>
      <c r="AZ89" s="44">
        <f>SUM(E89:AY89)</f>
        <v>50597889.668185405</v>
      </c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</row>
    <row r="90" spans="1:63" hidden="1">
      <c r="A90" s="531" t="s">
        <v>83</v>
      </c>
      <c r="B90" s="532"/>
      <c r="C90" s="156"/>
      <c r="D90" s="165"/>
      <c r="E90" s="42">
        <v>586.5560344383448</v>
      </c>
      <c r="F90" s="42">
        <v>536.65284316467921</v>
      </c>
      <c r="G90" s="42">
        <v>25380.972678051847</v>
      </c>
      <c r="H90" s="42">
        <v>299.13052532849679</v>
      </c>
      <c r="I90" s="42">
        <v>446409.02148767316</v>
      </c>
      <c r="J90" s="170"/>
      <c r="K90" s="42">
        <v>187519.3537502457</v>
      </c>
      <c r="L90" s="42">
        <v>94194.819547790117</v>
      </c>
      <c r="M90" s="170"/>
      <c r="N90" s="42">
        <v>1997.0114901597331</v>
      </c>
      <c r="O90" s="42">
        <v>3356.7305397236546</v>
      </c>
      <c r="P90" s="42">
        <v>41245.839086381195</v>
      </c>
      <c r="Q90" s="42">
        <v>15977.541269151247</v>
      </c>
      <c r="R90" s="42">
        <v>77507.343956620985</v>
      </c>
      <c r="S90" s="42">
        <v>92791.433827529298</v>
      </c>
      <c r="T90" s="42">
        <v>253653.33913392387</v>
      </c>
      <c r="U90" s="42">
        <v>77491.691432831547</v>
      </c>
      <c r="V90" s="42">
        <v>150580.64632596119</v>
      </c>
      <c r="W90" s="170"/>
      <c r="X90" s="42">
        <v>95036.015855355334</v>
      </c>
      <c r="Y90" s="170"/>
      <c r="Z90" s="42">
        <v>17354.937282344163</v>
      </c>
      <c r="AA90" s="170"/>
      <c r="AB90" s="42">
        <v>73802.309645084417</v>
      </c>
      <c r="AC90" s="170"/>
      <c r="AD90" s="42">
        <v>149403.63084982435</v>
      </c>
      <c r="AE90" s="170"/>
      <c r="AF90" s="42">
        <v>491515.11963631184</v>
      </c>
      <c r="AG90" s="170"/>
      <c r="AH90" s="42">
        <v>336841.20470366027</v>
      </c>
      <c r="AI90" s="42">
        <v>189638.18666220451</v>
      </c>
      <c r="AJ90" s="42">
        <v>29239.241951485787</v>
      </c>
      <c r="AK90" s="42">
        <v>29848.319435450092</v>
      </c>
      <c r="AL90" s="170"/>
      <c r="AM90" s="42">
        <v>8848.8315762235234</v>
      </c>
      <c r="AN90" s="170"/>
      <c r="AO90" s="42">
        <v>75861.925015380024</v>
      </c>
      <c r="AP90" s="170"/>
      <c r="AQ90" s="42">
        <v>121937.88886309598</v>
      </c>
      <c r="AR90" s="170"/>
      <c r="AS90" s="42">
        <v>0</v>
      </c>
      <c r="AT90" s="170"/>
      <c r="AU90" s="42">
        <v>21475.832709600898</v>
      </c>
      <c r="AV90" s="170"/>
      <c r="AW90" s="42">
        <v>3882.04145511447</v>
      </c>
      <c r="AX90" s="170"/>
      <c r="AY90" s="42">
        <v>31243.987704647716</v>
      </c>
      <c r="AZ90" s="44">
        <f>SUM(E90:AY90)</f>
        <v>3145457.5572747584</v>
      </c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</row>
    <row r="91" spans="1:63" hidden="1">
      <c r="A91" s="531" t="s">
        <v>84</v>
      </c>
      <c r="B91" s="532"/>
      <c r="C91" s="156"/>
      <c r="D91" s="165"/>
      <c r="E91" s="42">
        <v>181.22956190980642</v>
      </c>
      <c r="F91" s="42">
        <v>2424.7538865457582</v>
      </c>
      <c r="G91" s="42">
        <v>18873.030965730868</v>
      </c>
      <c r="H91" s="42">
        <v>347.51928677869483</v>
      </c>
      <c r="I91" s="42">
        <v>497917.75473625102</v>
      </c>
      <c r="J91" s="170"/>
      <c r="K91" s="42">
        <v>19244.542119385271</v>
      </c>
      <c r="L91" s="42">
        <v>72850.541830225397</v>
      </c>
      <c r="M91" s="170"/>
      <c r="N91" s="42">
        <v>426.46399458212824</v>
      </c>
      <c r="O91" s="42">
        <v>4549.4975182336975</v>
      </c>
      <c r="P91" s="42">
        <v>15431.306612449682</v>
      </c>
      <c r="Q91" s="42">
        <v>1639.7265656531986</v>
      </c>
      <c r="R91" s="42">
        <v>39004.846287059379</v>
      </c>
      <c r="S91" s="42">
        <v>55779.931652504063</v>
      </c>
      <c r="T91" s="42">
        <v>263556.02820525545</v>
      </c>
      <c r="U91" s="42">
        <v>12169.26995599263</v>
      </c>
      <c r="V91" s="42">
        <v>3391.3735919706919</v>
      </c>
      <c r="W91" s="170"/>
      <c r="X91" s="42">
        <v>22562.651136621684</v>
      </c>
      <c r="Y91" s="170"/>
      <c r="Z91" s="42">
        <v>81.703888982658128</v>
      </c>
      <c r="AA91" s="170"/>
      <c r="AB91" s="42">
        <v>340371.27278276742</v>
      </c>
      <c r="AC91" s="170"/>
      <c r="AD91" s="42">
        <v>4185.8267932995832</v>
      </c>
      <c r="AE91" s="170"/>
      <c r="AF91" s="42">
        <v>41932.729526457057</v>
      </c>
      <c r="AG91" s="170"/>
      <c r="AH91" s="42">
        <v>74397.74981267142</v>
      </c>
      <c r="AI91" s="42">
        <v>51469.280490192075</v>
      </c>
      <c r="AJ91" s="42">
        <v>82278.503651050676</v>
      </c>
      <c r="AK91" s="42">
        <v>2403.591868369544</v>
      </c>
      <c r="AL91" s="170"/>
      <c r="AM91" s="42">
        <v>1736.4379101942031</v>
      </c>
      <c r="AN91" s="170"/>
      <c r="AO91" s="42">
        <v>19931.400880694542</v>
      </c>
      <c r="AP91" s="170"/>
      <c r="AQ91" s="42">
        <v>38500.646567258882</v>
      </c>
      <c r="AR91" s="170"/>
      <c r="AS91" s="42">
        <v>1006967.3529058355</v>
      </c>
      <c r="AT91" s="170"/>
      <c r="AU91" s="42">
        <v>2383.7810926392876</v>
      </c>
      <c r="AV91" s="170"/>
      <c r="AW91" s="42">
        <v>532.2153607818226</v>
      </c>
      <c r="AX91" s="170"/>
      <c r="AY91" s="42">
        <v>8244.941199837589</v>
      </c>
      <c r="AZ91" s="44">
        <f>SUM(E91:AY91)</f>
        <v>2705767.902638182</v>
      </c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</row>
    <row r="92" spans="1:63" hidden="1">
      <c r="A92" s="533" t="s">
        <v>85</v>
      </c>
      <c r="B92" s="534"/>
      <c r="C92" s="155"/>
      <c r="D92" s="164"/>
      <c r="E92" s="44">
        <f t="shared" ref="E92:AY92" si="15">SUM(E88:E91)</f>
        <v>182722.9810063905</v>
      </c>
      <c r="F92" s="44">
        <f t="shared" si="15"/>
        <v>189125.75592716347</v>
      </c>
      <c r="G92" s="44">
        <f t="shared" si="15"/>
        <v>539161.97682120907</v>
      </c>
      <c r="H92" s="44">
        <f t="shared" si="15"/>
        <v>40866.508533849046</v>
      </c>
      <c r="I92" s="44">
        <f t="shared" si="15"/>
        <v>2482342.4703859095</v>
      </c>
      <c r="J92" s="171"/>
      <c r="K92" s="44">
        <f t="shared" si="15"/>
        <v>5109657.7976370025</v>
      </c>
      <c r="L92" s="44">
        <f t="shared" si="15"/>
        <v>827316.53735969844</v>
      </c>
      <c r="M92" s="171"/>
      <c r="N92" s="44">
        <f t="shared" si="15"/>
        <v>96130.339203619806</v>
      </c>
      <c r="O92" s="44">
        <f t="shared" si="15"/>
        <v>519132.88994388503</v>
      </c>
      <c r="P92" s="44">
        <f t="shared" si="15"/>
        <v>2906298.8340673121</v>
      </c>
      <c r="Q92" s="44">
        <f t="shared" si="15"/>
        <v>435367.15917718288</v>
      </c>
      <c r="R92" s="44">
        <f t="shared" si="15"/>
        <v>2346233.2078899429</v>
      </c>
      <c r="S92" s="44">
        <f t="shared" si="15"/>
        <v>2814623.4338133452</v>
      </c>
      <c r="T92" s="44">
        <f t="shared" si="15"/>
        <v>5508727.1874808697</v>
      </c>
      <c r="U92" s="44">
        <f t="shared" si="15"/>
        <v>17749916.15667979</v>
      </c>
      <c r="V92" s="44">
        <f t="shared" si="15"/>
        <v>1112304.5282337801</v>
      </c>
      <c r="W92" s="171"/>
      <c r="X92" s="44">
        <f t="shared" si="15"/>
        <v>361360.73862596886</v>
      </c>
      <c r="Y92" s="171"/>
      <c r="Z92" s="44">
        <f t="shared" si="15"/>
        <v>42366.800530319342</v>
      </c>
      <c r="AA92" s="171"/>
      <c r="AB92" s="44">
        <f t="shared" si="15"/>
        <v>5275841.9621740412</v>
      </c>
      <c r="AC92" s="171"/>
      <c r="AD92" s="44">
        <f t="shared" si="15"/>
        <v>11745662.464572215</v>
      </c>
      <c r="AE92" s="171"/>
      <c r="AF92" s="44">
        <f t="shared" si="15"/>
        <v>2434405.8415122936</v>
      </c>
      <c r="AG92" s="171"/>
      <c r="AH92" s="44">
        <f t="shared" si="15"/>
        <v>1505484.3665494167</v>
      </c>
      <c r="AI92" s="44">
        <f t="shared" si="15"/>
        <v>720940.99611941772</v>
      </c>
      <c r="AJ92" s="44">
        <f t="shared" si="15"/>
        <v>474217.16072039347</v>
      </c>
      <c r="AK92" s="44">
        <f t="shared" si="15"/>
        <v>209709.64384340734</v>
      </c>
      <c r="AL92" s="171"/>
      <c r="AM92" s="44">
        <f t="shared" si="15"/>
        <v>332782.31853383232</v>
      </c>
      <c r="AN92" s="171"/>
      <c r="AO92" s="44">
        <f t="shared" si="15"/>
        <v>2615661.3844548888</v>
      </c>
      <c r="AP92" s="171"/>
      <c r="AQ92" s="44">
        <f t="shared" si="15"/>
        <v>1102115.7598056169</v>
      </c>
      <c r="AR92" s="171"/>
      <c r="AS92" s="44">
        <f t="shared" si="15"/>
        <v>1006967.3529058355</v>
      </c>
      <c r="AT92" s="171"/>
      <c r="AU92" s="44">
        <f t="shared" si="15"/>
        <v>183420.32687814106</v>
      </c>
      <c r="AV92" s="171"/>
      <c r="AW92" s="44">
        <f t="shared" si="15"/>
        <v>225937.94336625494</v>
      </c>
      <c r="AX92" s="171"/>
      <c r="AY92" s="44">
        <f t="shared" si="15"/>
        <v>517711.48764433683</v>
      </c>
      <c r="AZ92" s="44">
        <f>SUM(E92:AY92)</f>
        <v>71614514.312397331</v>
      </c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</row>
    <row r="93" spans="1:63" hidden="1">
      <c r="A93" s="533" t="s">
        <v>86</v>
      </c>
      <c r="B93" s="534"/>
      <c r="C93" s="155"/>
      <c r="D93" s="164"/>
      <c r="E93" s="44">
        <f t="shared" ref="E93:AZ93" si="16">+E92+E86</f>
        <v>246233.29719781189</v>
      </c>
      <c r="F93" s="44">
        <f t="shared" si="16"/>
        <v>202714.28805196122</v>
      </c>
      <c r="G93" s="44">
        <f t="shared" si="16"/>
        <v>1856342.6466858026</v>
      </c>
      <c r="H93" s="44">
        <f t="shared" si="16"/>
        <v>48125.526093239198</v>
      </c>
      <c r="I93" s="44">
        <f t="shared" si="16"/>
        <v>2595573.7665214073</v>
      </c>
      <c r="J93" s="171"/>
      <c r="K93" s="44">
        <f t="shared" si="16"/>
        <v>7054286.7956011789</v>
      </c>
      <c r="L93" s="44">
        <f t="shared" si="16"/>
        <v>1148482.4300111402</v>
      </c>
      <c r="M93" s="171"/>
      <c r="N93" s="44">
        <f t="shared" si="16"/>
        <v>204737.70862864645</v>
      </c>
      <c r="O93" s="44">
        <f t="shared" si="16"/>
        <v>1663205.1417526407</v>
      </c>
      <c r="P93" s="44">
        <f t="shared" si="16"/>
        <v>7918376.8964827703</v>
      </c>
      <c r="Q93" s="44">
        <f t="shared" si="16"/>
        <v>813873.67860926385</v>
      </c>
      <c r="R93" s="44">
        <f t="shared" si="16"/>
        <v>5754357.3074863823</v>
      </c>
      <c r="S93" s="44">
        <f t="shared" si="16"/>
        <v>5863242.8627916705</v>
      </c>
      <c r="T93" s="44">
        <f t="shared" si="16"/>
        <v>9120579.0058566127</v>
      </c>
      <c r="U93" s="44">
        <f t="shared" si="16"/>
        <v>30256960.663205363</v>
      </c>
      <c r="V93" s="44">
        <f t="shared" si="16"/>
        <v>2186302.9728146251</v>
      </c>
      <c r="W93" s="171"/>
      <c r="X93" s="44">
        <f t="shared" si="16"/>
        <v>676359.81382208853</v>
      </c>
      <c r="Y93" s="171"/>
      <c r="Z93" s="44">
        <f t="shared" si="16"/>
        <v>56409.649561796672</v>
      </c>
      <c r="AA93" s="171"/>
      <c r="AB93" s="44">
        <f t="shared" si="16"/>
        <v>11775825.825147409</v>
      </c>
      <c r="AC93" s="171"/>
      <c r="AD93" s="44">
        <f t="shared" si="16"/>
        <v>12823982.433734361</v>
      </c>
      <c r="AE93" s="171"/>
      <c r="AF93" s="44">
        <f t="shared" si="16"/>
        <v>5221031.8401655601</v>
      </c>
      <c r="AG93" s="171"/>
      <c r="AH93" s="44">
        <f t="shared" si="16"/>
        <v>1997585.5889484189</v>
      </c>
      <c r="AI93" s="44">
        <f t="shared" si="16"/>
        <v>1334230.572416143</v>
      </c>
      <c r="AJ93" s="44">
        <f t="shared" si="16"/>
        <v>1578236.447777957</v>
      </c>
      <c r="AK93" s="44">
        <f t="shared" si="16"/>
        <v>806559.38919364684</v>
      </c>
      <c r="AL93" s="171"/>
      <c r="AM93" s="44">
        <f t="shared" si="16"/>
        <v>409182.05772257963</v>
      </c>
      <c r="AN93" s="171"/>
      <c r="AO93" s="44">
        <f t="shared" si="16"/>
        <v>6531006.5170660093</v>
      </c>
      <c r="AP93" s="171"/>
      <c r="AQ93" s="44">
        <f t="shared" si="16"/>
        <v>1395505.0560560622</v>
      </c>
      <c r="AR93" s="171"/>
      <c r="AS93" s="44">
        <f t="shared" si="16"/>
        <v>3646802.7639983147</v>
      </c>
      <c r="AT93" s="171"/>
      <c r="AU93" s="44">
        <f t="shared" si="16"/>
        <v>241584.62225483032</v>
      </c>
      <c r="AV93" s="171"/>
      <c r="AW93" s="44">
        <f t="shared" si="16"/>
        <v>771679.86582078482</v>
      </c>
      <c r="AX93" s="171"/>
      <c r="AY93" s="44">
        <f t="shared" si="16"/>
        <v>734500.48799271579</v>
      </c>
      <c r="AZ93" s="44">
        <f t="shared" si="16"/>
        <v>126933877.91946921</v>
      </c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</row>
    <row r="94" spans="1:63" hidden="1"/>
    <row r="95" spans="1:63" hidden="1">
      <c r="E95" s="36">
        <v>182722.98100639053</v>
      </c>
      <c r="F95" s="36">
        <v>189125.75592716347</v>
      </c>
      <c r="G95" s="36">
        <v>539161.97682120907</v>
      </c>
      <c r="H95" s="36">
        <v>40866.508533849046</v>
      </c>
      <c r="I95" s="36">
        <v>2482342.4703859091</v>
      </c>
      <c r="K95" s="36">
        <v>5109657.7976370025</v>
      </c>
      <c r="L95" s="36">
        <v>827316.53735969844</v>
      </c>
      <c r="N95" s="36">
        <v>96130.33920361982</v>
      </c>
      <c r="O95" s="36">
        <v>519132.88994388503</v>
      </c>
      <c r="P95" s="36">
        <v>2906298.8340673121</v>
      </c>
      <c r="Q95" s="36">
        <v>435367.15917718282</v>
      </c>
      <c r="R95" s="36">
        <v>2346233.2078899425</v>
      </c>
      <c r="S95" s="36">
        <v>2814623.4338133452</v>
      </c>
      <c r="T95" s="36">
        <v>5508727.1874808697</v>
      </c>
      <c r="U95" s="36">
        <v>17749916.15667979</v>
      </c>
      <c r="V95" s="36">
        <v>1112304.5282337801</v>
      </c>
      <c r="X95" s="36">
        <v>361360.73862596892</v>
      </c>
      <c r="Z95" s="36">
        <v>42366.800530319342</v>
      </c>
      <c r="AB95" s="36">
        <v>5275841.9621740412</v>
      </c>
      <c r="AD95" s="36">
        <v>11745662.464572215</v>
      </c>
      <c r="AF95" s="36">
        <v>2434405.8415122936</v>
      </c>
      <c r="AH95" s="36">
        <v>1505484.3665494167</v>
      </c>
      <c r="AI95" s="36">
        <v>720940.99611941772</v>
      </c>
      <c r="AJ95" s="36">
        <v>474217.16072039353</v>
      </c>
      <c r="AK95" s="36">
        <v>209709.64384340734</v>
      </c>
      <c r="AM95" s="36">
        <v>332782.31853383227</v>
      </c>
      <c r="AO95" s="36">
        <v>2615661.3844548892</v>
      </c>
      <c r="AQ95" s="36">
        <v>1102115.7598056167</v>
      </c>
      <c r="AS95" s="36">
        <v>1006967.3529058355</v>
      </c>
      <c r="AU95" s="36">
        <v>183420.32687814109</v>
      </c>
      <c r="AW95" s="36">
        <v>225937.94336625497</v>
      </c>
      <c r="AY95" s="36">
        <v>517711.48764433688</v>
      </c>
      <c r="BA95" s="36">
        <v>54199784.628953561</v>
      </c>
      <c r="BB95" s="36">
        <v>5542296.7722791079</v>
      </c>
      <c r="BC95" s="36">
        <v>50091016.917997539</v>
      </c>
      <c r="BD95" s="36">
        <v>-46095807.7614135</v>
      </c>
      <c r="BE95" s="36">
        <v>81410818.365602911</v>
      </c>
      <c r="BH95" s="36">
        <v>73533594.611022249</v>
      </c>
      <c r="BI95" s="36">
        <v>12823982.433734361</v>
      </c>
    </row>
    <row r="96" spans="1:63" hidden="1"/>
    <row r="97" spans="1:63" hidden="1">
      <c r="E97" s="36">
        <f>+E36-E86</f>
        <v>0</v>
      </c>
      <c r="F97" s="36">
        <f t="shared" ref="F97:AY97" si="17">+F36-F86</f>
        <v>0</v>
      </c>
      <c r="G97" s="36">
        <f t="shared" si="17"/>
        <v>0</v>
      </c>
      <c r="H97" s="36">
        <f t="shared" si="17"/>
        <v>0</v>
      </c>
      <c r="I97" s="36">
        <f t="shared" si="17"/>
        <v>0</v>
      </c>
      <c r="K97" s="36">
        <f t="shared" si="17"/>
        <v>0</v>
      </c>
      <c r="L97" s="36">
        <f t="shared" si="17"/>
        <v>0</v>
      </c>
      <c r="N97" s="36">
        <f t="shared" si="17"/>
        <v>0</v>
      </c>
      <c r="O97" s="36">
        <f t="shared" si="17"/>
        <v>0</v>
      </c>
      <c r="P97" s="36">
        <f t="shared" si="17"/>
        <v>0</v>
      </c>
      <c r="Q97" s="36">
        <f t="shared" si="17"/>
        <v>0</v>
      </c>
      <c r="R97" s="36">
        <f t="shared" si="17"/>
        <v>0</v>
      </c>
      <c r="S97" s="36">
        <f t="shared" si="17"/>
        <v>0</v>
      </c>
      <c r="T97" s="36">
        <f t="shared" si="17"/>
        <v>0</v>
      </c>
      <c r="U97" s="36">
        <f t="shared" si="17"/>
        <v>0</v>
      </c>
      <c r="V97" s="36">
        <f t="shared" si="17"/>
        <v>0</v>
      </c>
      <c r="X97" s="36">
        <f t="shared" si="17"/>
        <v>0</v>
      </c>
      <c r="Z97" s="36">
        <f t="shared" si="17"/>
        <v>0</v>
      </c>
      <c r="AB97" s="36">
        <f t="shared" si="17"/>
        <v>0</v>
      </c>
      <c r="AD97" s="36">
        <f t="shared" si="17"/>
        <v>0</v>
      </c>
      <c r="AF97" s="36">
        <f t="shared" si="17"/>
        <v>0</v>
      </c>
      <c r="AH97" s="36">
        <f t="shared" si="17"/>
        <v>0</v>
      </c>
      <c r="AI97" s="36">
        <f t="shared" si="17"/>
        <v>0</v>
      </c>
      <c r="AJ97" s="36">
        <f t="shared" si="17"/>
        <v>0</v>
      </c>
      <c r="AK97" s="36">
        <f t="shared" si="17"/>
        <v>0</v>
      </c>
      <c r="AM97" s="36">
        <f t="shared" si="17"/>
        <v>0</v>
      </c>
      <c r="AO97" s="36">
        <f t="shared" si="17"/>
        <v>0</v>
      </c>
      <c r="AQ97" s="36">
        <f t="shared" si="17"/>
        <v>0</v>
      </c>
      <c r="AS97" s="36">
        <f t="shared" si="17"/>
        <v>0</v>
      </c>
      <c r="AU97" s="36">
        <f t="shared" si="17"/>
        <v>0</v>
      </c>
      <c r="AW97" s="36">
        <f t="shared" si="17"/>
        <v>0</v>
      </c>
      <c r="AY97" s="36">
        <f t="shared" si="17"/>
        <v>0</v>
      </c>
    </row>
    <row r="98" spans="1:63" hidden="1"/>
    <row r="99" spans="1:63" hidden="1"/>
    <row r="101" spans="1:63" ht="38.25">
      <c r="B101" s="137" t="s">
        <v>88</v>
      </c>
      <c r="BA101" s="37" t="s">
        <v>45</v>
      </c>
      <c r="BB101" s="37" t="s">
        <v>46</v>
      </c>
      <c r="BC101" s="37" t="s">
        <v>47</v>
      </c>
      <c r="BD101" s="37" t="s">
        <v>48</v>
      </c>
      <c r="BE101" s="37" t="s">
        <v>49</v>
      </c>
      <c r="BF101" s="37"/>
      <c r="BG101" s="37"/>
      <c r="BH101" s="37" t="s">
        <v>50</v>
      </c>
      <c r="BI101" s="37" t="s">
        <v>51</v>
      </c>
    </row>
    <row r="103" spans="1:63" s="136" customFormat="1">
      <c r="A103" s="535" t="s">
        <v>52</v>
      </c>
      <c r="B103" s="536"/>
      <c r="C103" s="183" t="s">
        <v>200</v>
      </c>
      <c r="D103" s="147">
        <v>1</v>
      </c>
      <c r="E103" s="133">
        <v>1</v>
      </c>
      <c r="F103" s="133">
        <v>2</v>
      </c>
      <c r="G103" s="133">
        <v>3</v>
      </c>
      <c r="H103" s="133">
        <v>4</v>
      </c>
      <c r="I103" s="133">
        <v>5</v>
      </c>
      <c r="J103" s="148">
        <v>2</v>
      </c>
      <c r="K103" s="133">
        <v>6</v>
      </c>
      <c r="L103" s="133">
        <v>7</v>
      </c>
      <c r="M103" s="148">
        <v>3</v>
      </c>
      <c r="N103" s="133">
        <v>8</v>
      </c>
      <c r="O103" s="133">
        <v>9</v>
      </c>
      <c r="P103" s="133">
        <v>10</v>
      </c>
      <c r="Q103" s="133">
        <v>11</v>
      </c>
      <c r="R103" s="133">
        <v>12</v>
      </c>
      <c r="S103" s="133">
        <v>13</v>
      </c>
      <c r="T103" s="133">
        <v>14</v>
      </c>
      <c r="U103" s="133">
        <v>15</v>
      </c>
      <c r="V103" s="133">
        <v>16</v>
      </c>
      <c r="W103" s="148">
        <v>4</v>
      </c>
      <c r="X103" s="133">
        <v>17</v>
      </c>
      <c r="Y103" s="148">
        <v>5</v>
      </c>
      <c r="Z103" s="133">
        <v>18</v>
      </c>
      <c r="AA103" s="148">
        <v>6</v>
      </c>
      <c r="AB103" s="133">
        <v>19</v>
      </c>
      <c r="AC103" s="148">
        <v>7</v>
      </c>
      <c r="AD103" s="133">
        <v>20</v>
      </c>
      <c r="AE103" s="148">
        <v>9</v>
      </c>
      <c r="AF103" s="133">
        <v>21</v>
      </c>
      <c r="AG103" s="148">
        <v>8</v>
      </c>
      <c r="AH103" s="133">
        <v>22</v>
      </c>
      <c r="AI103" s="133">
        <v>23</v>
      </c>
      <c r="AJ103" s="133">
        <v>24</v>
      </c>
      <c r="AK103" s="133">
        <v>25</v>
      </c>
      <c r="AL103" s="148">
        <v>10</v>
      </c>
      <c r="AM103" s="133">
        <v>26</v>
      </c>
      <c r="AN103" s="148">
        <v>11</v>
      </c>
      <c r="AO103" s="133">
        <v>27</v>
      </c>
      <c r="AP103" s="148" t="s">
        <v>201</v>
      </c>
      <c r="AQ103" s="133">
        <v>28</v>
      </c>
      <c r="AR103" s="148">
        <v>14</v>
      </c>
      <c r="AS103" s="133">
        <v>29</v>
      </c>
      <c r="AT103" s="148">
        <v>16</v>
      </c>
      <c r="AU103" s="133">
        <v>30</v>
      </c>
      <c r="AV103" s="148">
        <v>15</v>
      </c>
      <c r="AW103" s="133">
        <v>31</v>
      </c>
      <c r="AX103" s="148">
        <v>17</v>
      </c>
      <c r="AY103" s="133">
        <v>32</v>
      </c>
      <c r="AZ103" s="134"/>
      <c r="BA103" s="135">
        <v>301</v>
      </c>
      <c r="BB103" s="135">
        <v>302</v>
      </c>
      <c r="BC103" s="135">
        <v>303</v>
      </c>
      <c r="BD103" s="135">
        <v>304</v>
      </c>
      <c r="BE103" s="135">
        <v>305</v>
      </c>
      <c r="BF103" s="134"/>
      <c r="BG103" s="134"/>
      <c r="BH103" s="135">
        <v>409</v>
      </c>
      <c r="BI103" s="135">
        <v>509</v>
      </c>
      <c r="BJ103" s="134"/>
      <c r="BK103" s="134"/>
    </row>
    <row r="104" spans="1:63" s="152" customFormat="1">
      <c r="A104" s="146"/>
      <c r="B104" s="147"/>
      <c r="C104" s="147">
        <v>1</v>
      </c>
      <c r="D104" s="147">
        <f>SUM(E105:I109)</f>
        <v>40198.754748441963</v>
      </c>
      <c r="E104" s="148"/>
      <c r="F104" s="148"/>
      <c r="G104" s="148"/>
      <c r="H104" s="148"/>
      <c r="I104" s="148"/>
      <c r="J104" s="148">
        <f>SUM(K105:L109)</f>
        <v>0</v>
      </c>
      <c r="K104" s="148"/>
      <c r="L104" s="148"/>
      <c r="M104" s="148">
        <f>SUM(N105:V109)</f>
        <v>282894.10478782497</v>
      </c>
      <c r="N104" s="148"/>
      <c r="O104" s="148"/>
      <c r="P104" s="148"/>
      <c r="Q104" s="148"/>
      <c r="R104" s="148"/>
      <c r="S104" s="148"/>
      <c r="T104" s="148"/>
      <c r="U104" s="148"/>
      <c r="V104" s="148"/>
      <c r="W104" s="148">
        <f>SUM(X105:X109)</f>
        <v>0</v>
      </c>
      <c r="X104" s="148"/>
      <c r="Y104" s="178">
        <f>SUM(Z105:Z109)</f>
        <v>0</v>
      </c>
      <c r="Z104" s="148"/>
      <c r="AA104" s="178">
        <f>SUM(AB104:AB109)</f>
        <v>0</v>
      </c>
      <c r="AB104" s="148"/>
      <c r="AC104" s="178">
        <f>SUM(AD105:AD109)</f>
        <v>0</v>
      </c>
      <c r="AD104" s="148"/>
      <c r="AE104" s="178">
        <f>SUM(AF105:AF109)</f>
        <v>438665.80916765449</v>
      </c>
      <c r="AF104" s="148"/>
      <c r="AG104" s="178">
        <f>SUM(AH105:AK109)</f>
        <v>0</v>
      </c>
      <c r="AH104" s="148"/>
      <c r="AI104" s="148"/>
      <c r="AJ104" s="148"/>
      <c r="AK104" s="148"/>
      <c r="AL104" s="178">
        <f>SUM(AM105:AM109)</f>
        <v>0</v>
      </c>
      <c r="AM104" s="148"/>
      <c r="AN104" s="178">
        <f>SUM(AO105:AO109)</f>
        <v>0</v>
      </c>
      <c r="AO104" s="148"/>
      <c r="AP104" s="178">
        <f>SUM(AQ105:AQ109)</f>
        <v>0</v>
      </c>
      <c r="AQ104" s="148"/>
      <c r="AR104" s="178">
        <f>SUM(AS105:AS109)</f>
        <v>3694.0660225611005</v>
      </c>
      <c r="AS104" s="148"/>
      <c r="AT104" s="178">
        <f>SUM(AU105:AU109)</f>
        <v>0</v>
      </c>
      <c r="AU104" s="148"/>
      <c r="AV104" s="178">
        <f>SUM(AW105:AW109)</f>
        <v>0</v>
      </c>
      <c r="AW104" s="148"/>
      <c r="AX104" s="178">
        <f>SUM(AY105:AY109)</f>
        <v>0</v>
      </c>
      <c r="AY104" s="148"/>
      <c r="AZ104" s="149">
        <f>SUM(AZ105:AZ109)</f>
        <v>765452.73472648254</v>
      </c>
      <c r="BA104" s="149">
        <f t="shared" ref="BA104:BI104" si="18">SUM(BA105:BA109)</f>
        <v>2651966.9785945872</v>
      </c>
      <c r="BB104" s="149">
        <f t="shared" si="18"/>
        <v>0</v>
      </c>
      <c r="BC104" s="149">
        <f t="shared" si="18"/>
        <v>0</v>
      </c>
      <c r="BD104" s="149">
        <f t="shared" si="18"/>
        <v>142325.05796065676</v>
      </c>
      <c r="BE104" s="149">
        <f t="shared" si="18"/>
        <v>3089932.0873139398</v>
      </c>
      <c r="BF104" s="149">
        <f t="shared" si="18"/>
        <v>5884224.1238691835</v>
      </c>
      <c r="BG104" s="149">
        <f t="shared" si="18"/>
        <v>6649676.8585956655</v>
      </c>
      <c r="BH104" s="149">
        <f t="shared" si="18"/>
        <v>0</v>
      </c>
      <c r="BI104" s="149">
        <f t="shared" si="18"/>
        <v>0</v>
      </c>
      <c r="BJ104" s="149">
        <f>SUM(BJ105:BJ109)</f>
        <v>4948989.5245502219</v>
      </c>
      <c r="BK104" s="149">
        <f t="shared" ref="BK104" si="19">SUM(BK105:BK109)</f>
        <v>4948989.5245502219</v>
      </c>
    </row>
    <row r="105" spans="1:63">
      <c r="A105" s="139">
        <v>1</v>
      </c>
      <c r="B105" s="46" t="s">
        <v>0</v>
      </c>
      <c r="C105" s="154">
        <v>1</v>
      </c>
      <c r="D105" s="163"/>
      <c r="E105" s="42">
        <v>3715.4484278366117</v>
      </c>
      <c r="F105" s="42">
        <v>0</v>
      </c>
      <c r="G105" s="42">
        <v>6912.5638854115514</v>
      </c>
      <c r="H105" s="42">
        <v>0</v>
      </c>
      <c r="I105" s="42">
        <v>936.56320611724254</v>
      </c>
      <c r="J105" s="170"/>
      <c r="K105" s="42">
        <v>0</v>
      </c>
      <c r="L105" s="42">
        <v>0</v>
      </c>
      <c r="M105" s="170"/>
      <c r="N105" s="42">
        <v>3102.1852327500592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170"/>
      <c r="X105" s="42">
        <v>0</v>
      </c>
      <c r="Y105" s="170"/>
      <c r="Z105" s="42">
        <v>0</v>
      </c>
      <c r="AA105" s="170"/>
      <c r="AB105" s="42">
        <v>0</v>
      </c>
      <c r="AC105" s="170"/>
      <c r="AD105" s="42">
        <v>0</v>
      </c>
      <c r="AE105" s="170"/>
      <c r="AF105" s="42">
        <v>193946.74978607768</v>
      </c>
      <c r="AG105" s="170"/>
      <c r="AH105" s="42">
        <v>0</v>
      </c>
      <c r="AI105" s="42">
        <v>0</v>
      </c>
      <c r="AJ105" s="42">
        <v>0</v>
      </c>
      <c r="AK105" s="42">
        <v>0</v>
      </c>
      <c r="AL105" s="170"/>
      <c r="AM105" s="42">
        <v>0</v>
      </c>
      <c r="AN105" s="170"/>
      <c r="AO105" s="42">
        <v>0</v>
      </c>
      <c r="AP105" s="170"/>
      <c r="AQ105" s="42">
        <v>0</v>
      </c>
      <c r="AR105" s="170"/>
      <c r="AS105" s="42">
        <v>0</v>
      </c>
      <c r="AT105" s="170"/>
      <c r="AU105" s="42">
        <v>0</v>
      </c>
      <c r="AV105" s="170"/>
      <c r="AW105" s="42">
        <v>0</v>
      </c>
      <c r="AX105" s="170"/>
      <c r="AY105" s="42">
        <v>0</v>
      </c>
      <c r="AZ105" s="44">
        <f>SUM(E105:AY105)</f>
        <v>208613.51053819314</v>
      </c>
      <c r="BA105" s="42">
        <v>1299094.7171116171</v>
      </c>
      <c r="BB105" s="42">
        <v>0</v>
      </c>
      <c r="BC105" s="42">
        <v>0</v>
      </c>
      <c r="BD105" s="42">
        <v>0</v>
      </c>
      <c r="BE105" s="42">
        <v>2440.6632075917687</v>
      </c>
      <c r="BF105" s="44">
        <f>SUM(BA105:BE105)</f>
        <v>1301535.3803192088</v>
      </c>
      <c r="BG105" s="44">
        <f>+AZ105+BF105</f>
        <v>1510148.890857402</v>
      </c>
      <c r="BH105" s="42"/>
      <c r="BI105" s="42"/>
      <c r="BJ105" s="45">
        <f>+E159</f>
        <v>246233.29719781189</v>
      </c>
      <c r="BK105" s="44">
        <f>SUM(BH105:BJ105)</f>
        <v>246233.29719781189</v>
      </c>
    </row>
    <row r="106" spans="1:63">
      <c r="A106" s="139">
        <v>2</v>
      </c>
      <c r="B106" s="46" t="s">
        <v>53</v>
      </c>
      <c r="C106" s="154">
        <v>2</v>
      </c>
      <c r="D106" s="163"/>
      <c r="E106" s="42">
        <v>0</v>
      </c>
      <c r="F106" s="42">
        <v>337.32206841175525</v>
      </c>
      <c r="G106" s="42">
        <v>0</v>
      </c>
      <c r="H106" s="42">
        <v>0</v>
      </c>
      <c r="I106" s="42">
        <v>0</v>
      </c>
      <c r="J106" s="170"/>
      <c r="K106" s="42">
        <v>0</v>
      </c>
      <c r="L106" s="42">
        <v>0</v>
      </c>
      <c r="M106" s="170"/>
      <c r="N106" s="42">
        <v>870.06839845859156</v>
      </c>
      <c r="O106" s="42">
        <v>0</v>
      </c>
      <c r="P106" s="42">
        <v>191521.42012350977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170"/>
      <c r="X106" s="42">
        <v>0</v>
      </c>
      <c r="Y106" s="170"/>
      <c r="Z106" s="42">
        <v>0</v>
      </c>
      <c r="AA106" s="170"/>
      <c r="AB106" s="42">
        <v>0</v>
      </c>
      <c r="AC106" s="170"/>
      <c r="AD106" s="42">
        <v>0</v>
      </c>
      <c r="AE106" s="170"/>
      <c r="AF106" s="42">
        <v>16028.657007113852</v>
      </c>
      <c r="AG106" s="170"/>
      <c r="AH106" s="42">
        <v>0</v>
      </c>
      <c r="AI106" s="42">
        <v>0</v>
      </c>
      <c r="AJ106" s="42">
        <v>0</v>
      </c>
      <c r="AK106" s="42">
        <v>0</v>
      </c>
      <c r="AL106" s="170"/>
      <c r="AM106" s="42">
        <v>0</v>
      </c>
      <c r="AN106" s="170"/>
      <c r="AO106" s="42">
        <v>0</v>
      </c>
      <c r="AP106" s="170"/>
      <c r="AQ106" s="42">
        <v>0</v>
      </c>
      <c r="AR106" s="170"/>
      <c r="AS106" s="42">
        <v>377.48954805448795</v>
      </c>
      <c r="AT106" s="170"/>
      <c r="AU106" s="42">
        <v>0</v>
      </c>
      <c r="AV106" s="170"/>
      <c r="AW106" s="42">
        <v>0</v>
      </c>
      <c r="AX106" s="170"/>
      <c r="AY106" s="42">
        <v>0</v>
      </c>
      <c r="AZ106" s="44">
        <f t="shared" ref="AZ106:AZ151" si="20">SUM(E106:AY106)</f>
        <v>209134.95714554845</v>
      </c>
      <c r="BA106" s="42">
        <v>33704.906830174688</v>
      </c>
      <c r="BB106" s="42">
        <v>0</v>
      </c>
      <c r="BC106" s="42">
        <v>0</v>
      </c>
      <c r="BD106" s="42">
        <v>0</v>
      </c>
      <c r="BE106" s="42">
        <v>0</v>
      </c>
      <c r="BF106" s="44">
        <f t="shared" ref="BF106:BF151" si="21">SUM(BA106:BE106)</f>
        <v>33704.906830174688</v>
      </c>
      <c r="BG106" s="44">
        <f t="shared" ref="BG106:BG151" si="22">+AZ106+BF106</f>
        <v>242839.86397572316</v>
      </c>
      <c r="BH106" s="42"/>
      <c r="BI106" s="42"/>
      <c r="BJ106" s="45">
        <f>+F159</f>
        <v>202714.28805196122</v>
      </c>
      <c r="BK106" s="44">
        <f t="shared" ref="BK106:BK151" si="23">SUM(BH106:BJ106)</f>
        <v>202714.28805196122</v>
      </c>
    </row>
    <row r="107" spans="1:63">
      <c r="A107" s="139">
        <v>3</v>
      </c>
      <c r="B107" s="46" t="s">
        <v>54</v>
      </c>
      <c r="C107" s="154">
        <v>3</v>
      </c>
      <c r="D107" s="163"/>
      <c r="E107" s="42">
        <v>7391.5284596859619</v>
      </c>
      <c r="F107" s="42">
        <v>243.41733093871639</v>
      </c>
      <c r="G107" s="42">
        <v>3484.0097481810412</v>
      </c>
      <c r="H107" s="42">
        <v>0</v>
      </c>
      <c r="I107" s="42">
        <v>141.85458447015972</v>
      </c>
      <c r="J107" s="170"/>
      <c r="K107" s="42">
        <v>0</v>
      </c>
      <c r="L107" s="42">
        <v>0</v>
      </c>
      <c r="M107" s="170"/>
      <c r="N107" s="42">
        <v>718.5424711752072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170"/>
      <c r="X107" s="42">
        <v>0</v>
      </c>
      <c r="Y107" s="170"/>
      <c r="Z107" s="42">
        <v>0</v>
      </c>
      <c r="AA107" s="170"/>
      <c r="AB107" s="42">
        <v>0</v>
      </c>
      <c r="AC107" s="170"/>
      <c r="AD107" s="42">
        <v>0</v>
      </c>
      <c r="AE107" s="170"/>
      <c r="AF107" s="42">
        <v>158164.31154316204</v>
      </c>
      <c r="AG107" s="170"/>
      <c r="AH107" s="42">
        <v>0</v>
      </c>
      <c r="AI107" s="42">
        <v>0</v>
      </c>
      <c r="AJ107" s="42">
        <v>0</v>
      </c>
      <c r="AK107" s="42">
        <v>0</v>
      </c>
      <c r="AL107" s="170"/>
      <c r="AM107" s="42">
        <v>0</v>
      </c>
      <c r="AN107" s="170"/>
      <c r="AO107" s="42">
        <v>0</v>
      </c>
      <c r="AP107" s="170"/>
      <c r="AQ107" s="42">
        <v>0</v>
      </c>
      <c r="AR107" s="170"/>
      <c r="AS107" s="42">
        <v>3316.5764745066126</v>
      </c>
      <c r="AT107" s="170"/>
      <c r="AU107" s="42">
        <v>0</v>
      </c>
      <c r="AV107" s="170"/>
      <c r="AW107" s="42">
        <v>0</v>
      </c>
      <c r="AX107" s="170"/>
      <c r="AY107" s="42">
        <v>0</v>
      </c>
      <c r="AZ107" s="44">
        <f t="shared" si="20"/>
        <v>173460.24061211973</v>
      </c>
      <c r="BA107" s="42">
        <v>986969.71831390483</v>
      </c>
      <c r="BB107" s="42">
        <v>0</v>
      </c>
      <c r="BC107" s="42">
        <v>0</v>
      </c>
      <c r="BD107" s="42">
        <v>141919.52280825144</v>
      </c>
      <c r="BE107" s="42">
        <v>1005239.7625784439</v>
      </c>
      <c r="BF107" s="44">
        <f t="shared" si="21"/>
        <v>2134129.0037006</v>
      </c>
      <c r="BG107" s="44">
        <f t="shared" si="22"/>
        <v>2307589.2443127199</v>
      </c>
      <c r="BH107" s="42"/>
      <c r="BI107" s="42"/>
      <c r="BJ107" s="45">
        <f>+G159</f>
        <v>1856342.6466858026</v>
      </c>
      <c r="BK107" s="44">
        <f t="shared" si="23"/>
        <v>1856342.6466858026</v>
      </c>
    </row>
    <row r="108" spans="1:63">
      <c r="A108" s="139">
        <v>4</v>
      </c>
      <c r="B108" s="46" t="s">
        <v>1</v>
      </c>
      <c r="C108" s="154">
        <v>4</v>
      </c>
      <c r="D108" s="163"/>
      <c r="E108" s="42">
        <v>640.02289033660281</v>
      </c>
      <c r="F108" s="42">
        <v>21.077191890029965</v>
      </c>
      <c r="G108" s="42">
        <v>6630.7419092520386</v>
      </c>
      <c r="H108" s="42">
        <v>98.112852649327664</v>
      </c>
      <c r="I108" s="42">
        <v>1949.0800308249472</v>
      </c>
      <c r="J108" s="170"/>
      <c r="K108" s="42">
        <v>0</v>
      </c>
      <c r="L108" s="42">
        <v>0</v>
      </c>
      <c r="M108" s="170"/>
      <c r="N108" s="42">
        <v>604.32634336868296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84623.561464110666</v>
      </c>
      <c r="V108" s="42">
        <v>0</v>
      </c>
      <c r="W108" s="170"/>
      <c r="X108" s="42">
        <v>0</v>
      </c>
      <c r="Y108" s="170"/>
      <c r="Z108" s="42">
        <v>0</v>
      </c>
      <c r="AA108" s="170"/>
      <c r="AB108" s="42">
        <v>0</v>
      </c>
      <c r="AC108" s="170"/>
      <c r="AD108" s="42">
        <v>0</v>
      </c>
      <c r="AE108" s="170"/>
      <c r="AF108" s="42">
        <v>0</v>
      </c>
      <c r="AG108" s="170"/>
      <c r="AH108" s="42">
        <v>0</v>
      </c>
      <c r="AI108" s="42">
        <v>0</v>
      </c>
      <c r="AJ108" s="42">
        <v>0</v>
      </c>
      <c r="AK108" s="42">
        <v>0</v>
      </c>
      <c r="AL108" s="170"/>
      <c r="AM108" s="42">
        <v>0</v>
      </c>
      <c r="AN108" s="170"/>
      <c r="AO108" s="42">
        <v>0</v>
      </c>
      <c r="AP108" s="170"/>
      <c r="AQ108" s="42">
        <v>0</v>
      </c>
      <c r="AR108" s="170"/>
      <c r="AS108" s="42">
        <v>0</v>
      </c>
      <c r="AT108" s="170"/>
      <c r="AU108" s="42">
        <v>0</v>
      </c>
      <c r="AV108" s="170"/>
      <c r="AW108" s="42">
        <v>0</v>
      </c>
      <c r="AX108" s="170"/>
      <c r="AY108" s="42">
        <v>0</v>
      </c>
      <c r="AZ108" s="44">
        <f t="shared" si="20"/>
        <v>94566.922682432298</v>
      </c>
      <c r="BA108" s="42">
        <v>133845.10873700041</v>
      </c>
      <c r="BB108" s="42">
        <v>0</v>
      </c>
      <c r="BC108" s="42">
        <v>0</v>
      </c>
      <c r="BD108" s="42">
        <v>405.535152405318</v>
      </c>
      <c r="BE108" s="42">
        <v>722.95565488768625</v>
      </c>
      <c r="BF108" s="44">
        <f t="shared" si="21"/>
        <v>134973.59954429342</v>
      </c>
      <c r="BG108" s="44">
        <f t="shared" si="22"/>
        <v>229540.5222267257</v>
      </c>
      <c r="BH108" s="42"/>
      <c r="BI108" s="42"/>
      <c r="BJ108" s="45">
        <f>+H159</f>
        <v>48125.526093239198</v>
      </c>
      <c r="BK108" s="44">
        <f t="shared" si="23"/>
        <v>48125.526093239198</v>
      </c>
    </row>
    <row r="109" spans="1:63">
      <c r="A109" s="139">
        <v>5</v>
      </c>
      <c r="B109" s="46" t="s">
        <v>4</v>
      </c>
      <c r="C109" s="154">
        <v>5</v>
      </c>
      <c r="D109" s="163"/>
      <c r="E109" s="42">
        <v>0</v>
      </c>
      <c r="F109" s="42">
        <v>0</v>
      </c>
      <c r="G109" s="42">
        <v>0</v>
      </c>
      <c r="H109" s="42">
        <v>0</v>
      </c>
      <c r="I109" s="42">
        <v>7697.0121624359781</v>
      </c>
      <c r="J109" s="170"/>
      <c r="K109" s="42">
        <v>0</v>
      </c>
      <c r="L109" s="42">
        <v>0</v>
      </c>
      <c r="M109" s="170"/>
      <c r="N109" s="42">
        <v>1454.0007544520247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170"/>
      <c r="X109" s="42">
        <v>0</v>
      </c>
      <c r="Y109" s="170"/>
      <c r="Z109" s="42">
        <v>0</v>
      </c>
      <c r="AA109" s="170"/>
      <c r="AB109" s="42">
        <v>0</v>
      </c>
      <c r="AC109" s="170"/>
      <c r="AD109" s="42">
        <v>0</v>
      </c>
      <c r="AE109" s="170"/>
      <c r="AF109" s="42">
        <v>70526.090831300957</v>
      </c>
      <c r="AG109" s="170"/>
      <c r="AH109" s="42">
        <v>0</v>
      </c>
      <c r="AI109" s="42">
        <v>0</v>
      </c>
      <c r="AJ109" s="42">
        <v>0</v>
      </c>
      <c r="AK109" s="42">
        <v>0</v>
      </c>
      <c r="AL109" s="170"/>
      <c r="AM109" s="42">
        <v>0</v>
      </c>
      <c r="AN109" s="170"/>
      <c r="AO109" s="42">
        <v>0</v>
      </c>
      <c r="AP109" s="170"/>
      <c r="AQ109" s="42">
        <v>0</v>
      </c>
      <c r="AR109" s="170"/>
      <c r="AS109" s="42">
        <v>0</v>
      </c>
      <c r="AT109" s="170"/>
      <c r="AU109" s="42">
        <v>0</v>
      </c>
      <c r="AV109" s="170"/>
      <c r="AW109" s="42">
        <v>0</v>
      </c>
      <c r="AX109" s="170"/>
      <c r="AY109" s="42">
        <v>0</v>
      </c>
      <c r="AZ109" s="44">
        <f t="shared" si="20"/>
        <v>79677.103748188965</v>
      </c>
      <c r="BA109" s="42">
        <v>198352.52760189021</v>
      </c>
      <c r="BB109" s="42">
        <v>0</v>
      </c>
      <c r="BC109" s="42">
        <v>0</v>
      </c>
      <c r="BD109" s="42">
        <v>0</v>
      </c>
      <c r="BE109" s="42">
        <v>2081528.7058730163</v>
      </c>
      <c r="BF109" s="44">
        <f t="shared" si="21"/>
        <v>2279881.2334749065</v>
      </c>
      <c r="BG109" s="44">
        <f t="shared" si="22"/>
        <v>2359558.3372230954</v>
      </c>
      <c r="BH109" s="42"/>
      <c r="BI109" s="42"/>
      <c r="BJ109" s="45">
        <f>+I159</f>
        <v>2595573.7665214073</v>
      </c>
      <c r="BK109" s="44">
        <f t="shared" si="23"/>
        <v>2595573.7665214073</v>
      </c>
    </row>
    <row r="110" spans="1:63" s="152" customFormat="1">
      <c r="A110" s="170"/>
      <c r="B110" s="163"/>
      <c r="C110" s="163">
        <v>2</v>
      </c>
      <c r="D110" s="163">
        <f>SUM(E111:I112)</f>
        <v>0</v>
      </c>
      <c r="E110" s="170"/>
      <c r="F110" s="170"/>
      <c r="G110" s="170"/>
      <c r="H110" s="170"/>
      <c r="I110" s="170"/>
      <c r="J110" s="170">
        <f>SUM(K111:L112)</f>
        <v>0</v>
      </c>
      <c r="K110" s="170"/>
      <c r="L110" s="170"/>
      <c r="M110" s="170">
        <f>SUM(N111:V112)</f>
        <v>42576.112618748026</v>
      </c>
      <c r="N110" s="170"/>
      <c r="O110" s="170"/>
      <c r="P110" s="170"/>
      <c r="Q110" s="170"/>
      <c r="R110" s="170"/>
      <c r="S110" s="170"/>
      <c r="T110" s="170"/>
      <c r="U110" s="170"/>
      <c r="V110" s="170"/>
      <c r="W110" s="170">
        <f>SUM(X111:X112)</f>
        <v>48402.008483738107</v>
      </c>
      <c r="X110" s="170"/>
      <c r="Y110" s="179">
        <f>SUM(Z111:Z112)</f>
        <v>0</v>
      </c>
      <c r="Z110" s="170"/>
      <c r="AA110" s="179">
        <f>SUM(AB111:AB112)</f>
        <v>207118.28354241705</v>
      </c>
      <c r="AB110" s="170"/>
      <c r="AC110" s="179">
        <f>SUM(AD111:AD112)</f>
        <v>0</v>
      </c>
      <c r="AD110" s="170"/>
      <c r="AE110" s="179">
        <f>SUM(AF111:AF112)</f>
        <v>0</v>
      </c>
      <c r="AF110" s="170"/>
      <c r="AG110" s="179">
        <f>SUM(AH111:AK112)</f>
        <v>0</v>
      </c>
      <c r="AH110" s="170"/>
      <c r="AI110" s="170"/>
      <c r="AJ110" s="170"/>
      <c r="AK110" s="170"/>
      <c r="AL110" s="179">
        <f>SUM(AM111:AM112)</f>
        <v>0</v>
      </c>
      <c r="AM110" s="170"/>
      <c r="AN110" s="179">
        <f>SUM(AO111:AO112)</f>
        <v>0</v>
      </c>
      <c r="AO110" s="170"/>
      <c r="AP110" s="179">
        <f>SUM(AQ111:AQ112)</f>
        <v>0</v>
      </c>
      <c r="AQ110" s="170"/>
      <c r="AR110" s="179">
        <f>SUM(AS111:AS112)</f>
        <v>0</v>
      </c>
      <c r="AS110" s="170"/>
      <c r="AT110" s="179">
        <f>SUM(AU111:AU112)</f>
        <v>0</v>
      </c>
      <c r="AU110" s="170"/>
      <c r="AV110" s="179">
        <f>SUM(AW111:AW112)</f>
        <v>0</v>
      </c>
      <c r="AW110" s="170"/>
      <c r="AX110" s="179">
        <f>SUM(AY111:AY112)</f>
        <v>0</v>
      </c>
      <c r="AY110" s="170"/>
      <c r="AZ110" s="171">
        <f>SUM(AZ111:AZ112)</f>
        <v>298096.4046449032</v>
      </c>
      <c r="BA110" s="171">
        <f t="shared" ref="BA110:BI110" si="24">SUM(BA111:BA112)</f>
        <v>22279.784569980813</v>
      </c>
      <c r="BB110" s="171">
        <f t="shared" si="24"/>
        <v>0</v>
      </c>
      <c r="BC110" s="171">
        <f t="shared" si="24"/>
        <v>0</v>
      </c>
      <c r="BD110" s="171">
        <f t="shared" si="24"/>
        <v>70266.246072621987</v>
      </c>
      <c r="BE110" s="171">
        <f t="shared" si="24"/>
        <v>7907440.1871738685</v>
      </c>
      <c r="BF110" s="171">
        <f t="shared" si="24"/>
        <v>7999986.2178164711</v>
      </c>
      <c r="BG110" s="171">
        <f t="shared" si="24"/>
        <v>8298082.6224613739</v>
      </c>
      <c r="BH110" s="171">
        <f t="shared" si="24"/>
        <v>0</v>
      </c>
      <c r="BI110" s="171">
        <f t="shared" si="24"/>
        <v>0</v>
      </c>
      <c r="BJ110" s="171">
        <f t="shared" ref="BJ110" si="25">SUM(BJ111:BJ112)</f>
        <v>8202769.22561232</v>
      </c>
      <c r="BK110" s="171">
        <f t="shared" ref="BK110" si="26">SUM(BK111:BK112)</f>
        <v>8202769.22561232</v>
      </c>
    </row>
    <row r="111" spans="1:63">
      <c r="A111" s="139">
        <v>6</v>
      </c>
      <c r="B111" s="46" t="s">
        <v>55</v>
      </c>
      <c r="C111" s="154">
        <v>6</v>
      </c>
      <c r="D111" s="163">
        <f>SUM(K111:L112)</f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170"/>
      <c r="K111" s="42">
        <v>0</v>
      </c>
      <c r="L111" s="42">
        <v>0</v>
      </c>
      <c r="M111" s="170"/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170"/>
      <c r="X111" s="42">
        <v>48402.008483738107</v>
      </c>
      <c r="Y111" s="170"/>
      <c r="Z111" s="42">
        <v>0</v>
      </c>
      <c r="AA111" s="170"/>
      <c r="AB111" s="42">
        <v>0</v>
      </c>
      <c r="AC111" s="170"/>
      <c r="AD111" s="42">
        <v>0</v>
      </c>
      <c r="AE111" s="170"/>
      <c r="AF111" s="42">
        <v>0</v>
      </c>
      <c r="AG111" s="170"/>
      <c r="AH111" s="42">
        <v>0</v>
      </c>
      <c r="AI111" s="42">
        <v>0</v>
      </c>
      <c r="AJ111" s="42">
        <v>0</v>
      </c>
      <c r="AK111" s="42">
        <v>0</v>
      </c>
      <c r="AL111" s="170"/>
      <c r="AM111" s="42">
        <v>0</v>
      </c>
      <c r="AN111" s="170"/>
      <c r="AO111" s="42">
        <v>0</v>
      </c>
      <c r="AP111" s="170"/>
      <c r="AQ111" s="42">
        <v>0</v>
      </c>
      <c r="AR111" s="170"/>
      <c r="AS111" s="42">
        <v>0</v>
      </c>
      <c r="AT111" s="170"/>
      <c r="AU111" s="42">
        <v>0</v>
      </c>
      <c r="AV111" s="170"/>
      <c r="AW111" s="42">
        <v>0</v>
      </c>
      <c r="AX111" s="170"/>
      <c r="AY111" s="42">
        <v>0</v>
      </c>
      <c r="AZ111" s="44">
        <f t="shared" si="20"/>
        <v>48402.008483738107</v>
      </c>
      <c r="BA111" s="42">
        <v>0</v>
      </c>
      <c r="BB111" s="42">
        <v>0</v>
      </c>
      <c r="BC111" s="42">
        <v>0</v>
      </c>
      <c r="BD111" s="42">
        <v>0</v>
      </c>
      <c r="BE111" s="42">
        <v>6979860.7713738261</v>
      </c>
      <c r="BF111" s="44">
        <f t="shared" si="21"/>
        <v>6979860.7713738261</v>
      </c>
      <c r="BG111" s="44">
        <f t="shared" si="22"/>
        <v>7028262.7798575638</v>
      </c>
      <c r="BH111" s="42"/>
      <c r="BI111" s="42"/>
      <c r="BJ111" s="45">
        <f>+K159</f>
        <v>7054286.7956011798</v>
      </c>
      <c r="BK111" s="44">
        <f t="shared" si="23"/>
        <v>7054286.7956011798</v>
      </c>
    </row>
    <row r="112" spans="1:63">
      <c r="A112" s="139">
        <v>7</v>
      </c>
      <c r="B112" s="46" t="s">
        <v>56</v>
      </c>
      <c r="C112" s="154">
        <v>7</v>
      </c>
      <c r="D112" s="163"/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170"/>
      <c r="K112" s="42">
        <v>0</v>
      </c>
      <c r="L112" s="42">
        <v>0</v>
      </c>
      <c r="M112" s="170"/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42576.112618748026</v>
      </c>
      <c r="W112" s="170"/>
      <c r="X112" s="42">
        <v>0</v>
      </c>
      <c r="Y112" s="170"/>
      <c r="Z112" s="42">
        <v>0</v>
      </c>
      <c r="AA112" s="170"/>
      <c r="AB112" s="42">
        <v>207118.28354241705</v>
      </c>
      <c r="AC112" s="170"/>
      <c r="AD112" s="42">
        <v>0</v>
      </c>
      <c r="AE112" s="170"/>
      <c r="AF112" s="42">
        <v>0</v>
      </c>
      <c r="AG112" s="170"/>
      <c r="AH112" s="42">
        <v>0</v>
      </c>
      <c r="AI112" s="42">
        <v>0</v>
      </c>
      <c r="AJ112" s="42">
        <v>0</v>
      </c>
      <c r="AK112" s="42">
        <v>0</v>
      </c>
      <c r="AL112" s="170"/>
      <c r="AM112" s="42">
        <v>0</v>
      </c>
      <c r="AN112" s="170"/>
      <c r="AO112" s="42">
        <v>0</v>
      </c>
      <c r="AP112" s="170"/>
      <c r="AQ112" s="42">
        <v>0</v>
      </c>
      <c r="AR112" s="170"/>
      <c r="AS112" s="42">
        <v>0</v>
      </c>
      <c r="AT112" s="170"/>
      <c r="AU112" s="42">
        <v>0</v>
      </c>
      <c r="AV112" s="170"/>
      <c r="AW112" s="42">
        <v>0</v>
      </c>
      <c r="AX112" s="170"/>
      <c r="AY112" s="42">
        <v>0</v>
      </c>
      <c r="AZ112" s="44">
        <f t="shared" si="20"/>
        <v>249694.39616116509</v>
      </c>
      <c r="BA112" s="42">
        <v>22279.784569980813</v>
      </c>
      <c r="BB112" s="42">
        <v>0</v>
      </c>
      <c r="BC112" s="42">
        <v>0</v>
      </c>
      <c r="BD112" s="42">
        <v>70266.246072621987</v>
      </c>
      <c r="BE112" s="42">
        <v>927579.41580004245</v>
      </c>
      <c r="BF112" s="44">
        <f t="shared" si="21"/>
        <v>1020125.4464426453</v>
      </c>
      <c r="BG112" s="44">
        <f t="shared" si="22"/>
        <v>1269819.8426038104</v>
      </c>
      <c r="BH112" s="42"/>
      <c r="BI112" s="42"/>
      <c r="BJ112" s="45">
        <f>+L159</f>
        <v>1148482.4300111402</v>
      </c>
      <c r="BK112" s="44">
        <f t="shared" si="23"/>
        <v>1148482.4300111402</v>
      </c>
    </row>
    <row r="113" spans="1:63" s="152" customFormat="1">
      <c r="A113" s="170"/>
      <c r="B113" s="163"/>
      <c r="C113" s="163">
        <v>3</v>
      </c>
      <c r="D113" s="163">
        <f>SUM(E114:I122)</f>
        <v>843705.24304879538</v>
      </c>
      <c r="E113" s="170"/>
      <c r="F113" s="170"/>
      <c r="G113" s="170"/>
      <c r="H113" s="170"/>
      <c r="I113" s="170"/>
      <c r="J113" s="170">
        <f>SUM(K114:L122)</f>
        <v>1024136.5842475115</v>
      </c>
      <c r="K113" s="170"/>
      <c r="L113" s="170"/>
      <c r="M113" s="170">
        <f>SUM(N114:V122)</f>
        <v>14568861.669964971</v>
      </c>
      <c r="N113" s="170"/>
      <c r="O113" s="170"/>
      <c r="P113" s="170"/>
      <c r="Q113" s="170"/>
      <c r="R113" s="170"/>
      <c r="S113" s="170"/>
      <c r="T113" s="170"/>
      <c r="U113" s="170"/>
      <c r="V113" s="170"/>
      <c r="W113" s="170">
        <f>SUM(X114:X122)</f>
        <v>91110.24886053722</v>
      </c>
      <c r="X113" s="170"/>
      <c r="Y113" s="179">
        <f>SUM(Z114:Z122)</f>
        <v>6462.8768262743342</v>
      </c>
      <c r="Z113" s="170"/>
      <c r="AA113" s="179">
        <f>SUM(AB114:AB122)</f>
        <v>3401847.4740021634</v>
      </c>
      <c r="AB113" s="170"/>
      <c r="AC113" s="179">
        <f>SUM(AD114:AD122)</f>
        <v>381476.08408559044</v>
      </c>
      <c r="AD113" s="170"/>
      <c r="AE113" s="179">
        <f>SUM(AF114:AF122)</f>
        <v>488405.59874990286</v>
      </c>
      <c r="AF113" s="170"/>
      <c r="AG113" s="179">
        <f>SUM(AH114:AK122)</f>
        <v>1037863.9160411299</v>
      </c>
      <c r="AH113" s="170"/>
      <c r="AI113" s="170"/>
      <c r="AJ113" s="170"/>
      <c r="AK113" s="170"/>
      <c r="AL113" s="179">
        <f>SUM(AM114:AM122)</f>
        <v>18172.651028774406</v>
      </c>
      <c r="AM113" s="170"/>
      <c r="AN113" s="179">
        <f>SUM(AO114:AO122)</f>
        <v>104332.72339671431</v>
      </c>
      <c r="AO113" s="170"/>
      <c r="AP113" s="179">
        <f>SUM(AQ114:AQ122)</f>
        <v>50349.759637623021</v>
      </c>
      <c r="AQ113" s="170"/>
      <c r="AR113" s="179">
        <f>SUM(AS114:AS122)</f>
        <v>1582374.2256757063</v>
      </c>
      <c r="AS113" s="170"/>
      <c r="AT113" s="179">
        <f>SUM(AU114:AU122)</f>
        <v>27840.73435943828</v>
      </c>
      <c r="AU113" s="170"/>
      <c r="AV113" s="179">
        <f>SUM(AW114:AW122)</f>
        <v>5941.4063717738454</v>
      </c>
      <c r="AW113" s="170"/>
      <c r="AX113" s="179">
        <f>SUM(AY114:AY122)</f>
        <v>109845.54085016332</v>
      </c>
      <c r="AY113" s="170"/>
      <c r="AZ113" s="171">
        <f>SUM(AZ114:AZ122)</f>
        <v>23742726.73714707</v>
      </c>
      <c r="BA113" s="171">
        <f t="shared" ref="BA113:BI113" si="27">SUM(BA114:BA122)</f>
        <v>12568113.339898815</v>
      </c>
      <c r="BB113" s="171">
        <f t="shared" si="27"/>
        <v>630615.33142597438</v>
      </c>
      <c r="BC113" s="171">
        <f t="shared" si="27"/>
        <v>22165174.762406264</v>
      </c>
      <c r="BD113" s="171">
        <f t="shared" si="27"/>
        <v>-47752601.155428104</v>
      </c>
      <c r="BE113" s="171">
        <f t="shared" si="27"/>
        <v>53114054.284930885</v>
      </c>
      <c r="BF113" s="171">
        <f t="shared" si="27"/>
        <v>40725356.563233823</v>
      </c>
      <c r="BG113" s="171">
        <f t="shared" si="27"/>
        <v>64468083.300380901</v>
      </c>
      <c r="BH113" s="171">
        <f t="shared" si="27"/>
        <v>0</v>
      </c>
      <c r="BI113" s="171">
        <f t="shared" si="27"/>
        <v>0</v>
      </c>
      <c r="BJ113" s="171">
        <f t="shared" ref="BJ113" si="28">SUM(BJ114:BJ122)</f>
        <v>63781636.237627976</v>
      </c>
      <c r="BK113" s="171">
        <f t="shared" ref="BK113" si="29">SUM(BK114:BK122)</f>
        <v>63781636.237627976</v>
      </c>
    </row>
    <row r="114" spans="1:63">
      <c r="A114" s="139">
        <v>8</v>
      </c>
      <c r="B114" s="46" t="s">
        <v>57</v>
      </c>
      <c r="C114" s="154">
        <v>8</v>
      </c>
      <c r="D114" s="163"/>
      <c r="E114" s="42">
        <v>0</v>
      </c>
      <c r="F114" s="42">
        <v>0</v>
      </c>
      <c r="G114" s="42">
        <v>739356.35283096437</v>
      </c>
      <c r="H114" s="42">
        <v>1.33465826678051</v>
      </c>
      <c r="I114" s="42">
        <v>346.52078689653956</v>
      </c>
      <c r="J114" s="170"/>
      <c r="K114" s="42">
        <v>0</v>
      </c>
      <c r="L114" s="42">
        <v>0</v>
      </c>
      <c r="M114" s="170"/>
      <c r="N114" s="42">
        <v>26299.342237158773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170"/>
      <c r="X114" s="42">
        <v>0</v>
      </c>
      <c r="Y114" s="170"/>
      <c r="Z114" s="42">
        <v>0</v>
      </c>
      <c r="AA114" s="170"/>
      <c r="AB114" s="42">
        <v>0</v>
      </c>
      <c r="AC114" s="170"/>
      <c r="AD114" s="42">
        <v>0</v>
      </c>
      <c r="AE114" s="170"/>
      <c r="AF114" s="42">
        <v>3617.6515408067808</v>
      </c>
      <c r="AG114" s="170"/>
      <c r="AH114" s="42">
        <v>0</v>
      </c>
      <c r="AI114" s="42">
        <v>0</v>
      </c>
      <c r="AJ114" s="42">
        <v>0</v>
      </c>
      <c r="AK114" s="42">
        <v>0</v>
      </c>
      <c r="AL114" s="170"/>
      <c r="AM114" s="42">
        <v>0</v>
      </c>
      <c r="AN114" s="170"/>
      <c r="AO114" s="42">
        <v>0</v>
      </c>
      <c r="AP114" s="170"/>
      <c r="AQ114" s="42">
        <v>0</v>
      </c>
      <c r="AR114" s="170"/>
      <c r="AS114" s="42">
        <v>440601.73660471989</v>
      </c>
      <c r="AT114" s="170"/>
      <c r="AU114" s="42">
        <v>2449.4721105220001</v>
      </c>
      <c r="AV114" s="170"/>
      <c r="AW114" s="42">
        <v>0</v>
      </c>
      <c r="AX114" s="170"/>
      <c r="AY114" s="42">
        <v>0</v>
      </c>
      <c r="AZ114" s="44">
        <f t="shared" si="20"/>
        <v>1212672.410769335</v>
      </c>
      <c r="BA114" s="42">
        <v>927704.46291721123</v>
      </c>
      <c r="BB114" s="42">
        <v>0</v>
      </c>
      <c r="BC114" s="42">
        <v>0</v>
      </c>
      <c r="BD114" s="42">
        <v>-59994.855083762945</v>
      </c>
      <c r="BE114" s="42">
        <v>12658.713747413822</v>
      </c>
      <c r="BF114" s="44">
        <f t="shared" si="21"/>
        <v>880368.32158086216</v>
      </c>
      <c r="BG114" s="44">
        <f t="shared" si="22"/>
        <v>2093040.7323501972</v>
      </c>
      <c r="BH114" s="42"/>
      <c r="BI114" s="42"/>
      <c r="BJ114" s="45">
        <f>+N159</f>
        <v>204737.70862864645</v>
      </c>
      <c r="BK114" s="44">
        <f t="shared" si="23"/>
        <v>204737.70862864645</v>
      </c>
    </row>
    <row r="115" spans="1:63">
      <c r="A115" s="139">
        <v>9</v>
      </c>
      <c r="B115" s="46" t="s">
        <v>58</v>
      </c>
      <c r="C115" s="154">
        <v>9</v>
      </c>
      <c r="D115" s="163"/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170"/>
      <c r="K115" s="42">
        <v>0</v>
      </c>
      <c r="L115" s="42">
        <v>0</v>
      </c>
      <c r="M115" s="170"/>
      <c r="N115" s="42">
        <v>0</v>
      </c>
      <c r="O115" s="42">
        <v>251635.04830985732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203224.57900907582</v>
      </c>
      <c r="V115" s="42">
        <v>21685.12743549189</v>
      </c>
      <c r="W115" s="170"/>
      <c r="X115" s="42">
        <v>0</v>
      </c>
      <c r="Y115" s="170"/>
      <c r="Z115" s="42">
        <v>0</v>
      </c>
      <c r="AA115" s="170"/>
      <c r="AB115" s="42">
        <v>0</v>
      </c>
      <c r="AC115" s="170"/>
      <c r="AD115" s="42">
        <v>0</v>
      </c>
      <c r="AE115" s="170"/>
      <c r="AF115" s="42">
        <v>0</v>
      </c>
      <c r="AG115" s="170"/>
      <c r="AH115" s="42">
        <v>0</v>
      </c>
      <c r="AI115" s="42">
        <v>0</v>
      </c>
      <c r="AJ115" s="42">
        <v>0</v>
      </c>
      <c r="AK115" s="42">
        <v>0</v>
      </c>
      <c r="AL115" s="170"/>
      <c r="AM115" s="42">
        <v>0</v>
      </c>
      <c r="AN115" s="170"/>
      <c r="AO115" s="42">
        <v>0</v>
      </c>
      <c r="AP115" s="170"/>
      <c r="AQ115" s="42">
        <v>0</v>
      </c>
      <c r="AR115" s="170"/>
      <c r="AS115" s="42">
        <v>44788.846727904624</v>
      </c>
      <c r="AT115" s="170"/>
      <c r="AU115" s="42">
        <v>0</v>
      </c>
      <c r="AV115" s="170"/>
      <c r="AW115" s="42">
        <v>0</v>
      </c>
      <c r="AX115" s="170"/>
      <c r="AY115" s="42">
        <v>0</v>
      </c>
      <c r="AZ115" s="44">
        <f t="shared" si="20"/>
        <v>521333.60148232966</v>
      </c>
      <c r="BA115" s="42">
        <v>1564431.3497568402</v>
      </c>
      <c r="BB115" s="42">
        <v>0</v>
      </c>
      <c r="BC115" s="42">
        <v>83101.16782141685</v>
      </c>
      <c r="BD115" s="42">
        <v>692903.00024530245</v>
      </c>
      <c r="BE115" s="42">
        <v>458215.63233327144</v>
      </c>
      <c r="BF115" s="44">
        <f t="shared" si="21"/>
        <v>2798651.1501568304</v>
      </c>
      <c r="BG115" s="44">
        <f t="shared" si="22"/>
        <v>3319984.7516391603</v>
      </c>
      <c r="BH115" s="42"/>
      <c r="BI115" s="42"/>
      <c r="BJ115" s="45">
        <f>+O159</f>
        <v>1663205.1417526407</v>
      </c>
      <c r="BK115" s="44">
        <f t="shared" si="23"/>
        <v>1663205.1417526407</v>
      </c>
    </row>
    <row r="116" spans="1:63">
      <c r="A116" s="139">
        <v>10</v>
      </c>
      <c r="B116" s="46" t="s">
        <v>59</v>
      </c>
      <c r="C116" s="154">
        <v>10</v>
      </c>
      <c r="D116" s="163"/>
      <c r="E116" s="42">
        <v>4.0792268967132044</v>
      </c>
      <c r="F116" s="42">
        <v>70.844302723046951</v>
      </c>
      <c r="G116" s="42">
        <v>136.45676368908121</v>
      </c>
      <c r="H116" s="42">
        <v>2.7670976666091547</v>
      </c>
      <c r="I116" s="42">
        <v>600.011779754347</v>
      </c>
      <c r="J116" s="170"/>
      <c r="K116" s="42">
        <v>0</v>
      </c>
      <c r="L116" s="42">
        <v>0</v>
      </c>
      <c r="M116" s="170"/>
      <c r="N116" s="42">
        <v>0</v>
      </c>
      <c r="O116" s="42">
        <v>82830.035574689988</v>
      </c>
      <c r="P116" s="42">
        <v>1520209.0305068048</v>
      </c>
      <c r="Q116" s="42">
        <v>49786.4193159309</v>
      </c>
      <c r="R116" s="42">
        <v>420303.40337994002</v>
      </c>
      <c r="S116" s="42">
        <v>149126.05808266436</v>
      </c>
      <c r="T116" s="42">
        <v>102055.13175823681</v>
      </c>
      <c r="U116" s="42">
        <v>675487.54747779539</v>
      </c>
      <c r="V116" s="42">
        <v>10811.709109868329</v>
      </c>
      <c r="W116" s="170"/>
      <c r="X116" s="42">
        <v>0</v>
      </c>
      <c r="Y116" s="170"/>
      <c r="Z116" s="42">
        <v>0</v>
      </c>
      <c r="AA116" s="170"/>
      <c r="AB116" s="42">
        <v>0</v>
      </c>
      <c r="AC116" s="170"/>
      <c r="AD116" s="42">
        <v>0</v>
      </c>
      <c r="AE116" s="170"/>
      <c r="AF116" s="42">
        <v>29.061101733291252</v>
      </c>
      <c r="AG116" s="170"/>
      <c r="AH116" s="42">
        <v>1471.5297806481299</v>
      </c>
      <c r="AI116" s="42">
        <v>2720.6123939941904</v>
      </c>
      <c r="AJ116" s="42">
        <v>9041.5522918538081</v>
      </c>
      <c r="AK116" s="42">
        <v>0</v>
      </c>
      <c r="AL116" s="170"/>
      <c r="AM116" s="42">
        <v>0</v>
      </c>
      <c r="AN116" s="170"/>
      <c r="AO116" s="42">
        <v>0</v>
      </c>
      <c r="AP116" s="170"/>
      <c r="AQ116" s="42">
        <v>0</v>
      </c>
      <c r="AR116" s="170"/>
      <c r="AS116" s="42">
        <v>30102.479703013301</v>
      </c>
      <c r="AT116" s="170"/>
      <c r="AU116" s="42">
        <v>0</v>
      </c>
      <c r="AV116" s="170"/>
      <c r="AW116" s="42">
        <v>0</v>
      </c>
      <c r="AX116" s="170"/>
      <c r="AY116" s="42">
        <v>0</v>
      </c>
      <c r="AZ116" s="44">
        <f t="shared" si="20"/>
        <v>3054788.7296479032</v>
      </c>
      <c r="BA116" s="42">
        <v>1162133.012294546</v>
      </c>
      <c r="BB116" s="42">
        <v>0</v>
      </c>
      <c r="BC116" s="42">
        <v>55852.101592121857</v>
      </c>
      <c r="BD116" s="42">
        <v>-2908224.3036847482</v>
      </c>
      <c r="BE116" s="42">
        <v>3759679.9245436369</v>
      </c>
      <c r="BF116" s="44">
        <f t="shared" si="21"/>
        <v>2069440.7347455565</v>
      </c>
      <c r="BG116" s="44">
        <f t="shared" si="22"/>
        <v>5124229.4643934593</v>
      </c>
      <c r="BH116" s="42"/>
      <c r="BI116" s="42"/>
      <c r="BJ116" s="45">
        <f>+P159</f>
        <v>7918376.8964827703</v>
      </c>
      <c r="BK116" s="44">
        <f t="shared" si="23"/>
        <v>7918376.8964827703</v>
      </c>
    </row>
    <row r="117" spans="1:63">
      <c r="A117" s="139">
        <v>11</v>
      </c>
      <c r="B117" s="46" t="s">
        <v>60</v>
      </c>
      <c r="C117" s="154">
        <v>11</v>
      </c>
      <c r="D117" s="163"/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170"/>
      <c r="K117" s="42">
        <v>693432.40328296728</v>
      </c>
      <c r="L117" s="42">
        <v>51469.865072203771</v>
      </c>
      <c r="M117" s="170"/>
      <c r="N117" s="42">
        <v>0</v>
      </c>
      <c r="O117" s="42">
        <v>0</v>
      </c>
      <c r="P117" s="42">
        <v>0</v>
      </c>
      <c r="Q117" s="42">
        <v>86141.142646122433</v>
      </c>
      <c r="R117" s="42">
        <v>256842.81220710595</v>
      </c>
      <c r="S117" s="42">
        <v>0</v>
      </c>
      <c r="T117" s="42">
        <v>596289.55711425247</v>
      </c>
      <c r="U117" s="42">
        <v>387550.76594234596</v>
      </c>
      <c r="V117" s="42">
        <v>19193.710192975577</v>
      </c>
      <c r="W117" s="170"/>
      <c r="X117" s="42">
        <v>0</v>
      </c>
      <c r="Y117" s="170"/>
      <c r="Z117" s="42">
        <v>0</v>
      </c>
      <c r="AA117" s="170"/>
      <c r="AB117" s="42">
        <v>2858209.7171313073</v>
      </c>
      <c r="AC117" s="170"/>
      <c r="AD117" s="42">
        <v>2173.7463829581461</v>
      </c>
      <c r="AE117" s="170"/>
      <c r="AF117" s="42">
        <v>33842.947697311356</v>
      </c>
      <c r="AG117" s="170"/>
      <c r="AH117" s="42">
        <v>0</v>
      </c>
      <c r="AI117" s="42">
        <v>168.68213247772584</v>
      </c>
      <c r="AJ117" s="42">
        <v>3612.3346866904985</v>
      </c>
      <c r="AK117" s="42">
        <v>29098.847995559056</v>
      </c>
      <c r="AL117" s="170"/>
      <c r="AM117" s="42">
        <v>0</v>
      </c>
      <c r="AN117" s="170"/>
      <c r="AO117" s="42">
        <v>0</v>
      </c>
      <c r="AP117" s="170"/>
      <c r="AQ117" s="42">
        <v>0</v>
      </c>
      <c r="AR117" s="170"/>
      <c r="AS117" s="42">
        <v>0</v>
      </c>
      <c r="AT117" s="170"/>
      <c r="AU117" s="42">
        <v>0</v>
      </c>
      <c r="AV117" s="170"/>
      <c r="AW117" s="42">
        <v>0</v>
      </c>
      <c r="AX117" s="170"/>
      <c r="AY117" s="42">
        <v>52494.453586211835</v>
      </c>
      <c r="AZ117" s="44">
        <f t="shared" si="20"/>
        <v>5070520.9860704895</v>
      </c>
      <c r="BA117" s="42">
        <v>2223170.8823066824</v>
      </c>
      <c r="BB117" s="42">
        <v>0</v>
      </c>
      <c r="BC117" s="42">
        <v>277649.96929219633</v>
      </c>
      <c r="BD117" s="42">
        <v>-6270774.4029859593</v>
      </c>
      <c r="BE117" s="42">
        <v>1955033.554130272</v>
      </c>
      <c r="BF117" s="44">
        <f t="shared" si="21"/>
        <v>-1814919.9972568084</v>
      </c>
      <c r="BG117" s="44">
        <f t="shared" si="22"/>
        <v>3255600.9888136811</v>
      </c>
      <c r="BH117" s="42"/>
      <c r="BI117" s="42"/>
      <c r="BJ117" s="45">
        <f>+Q159</f>
        <v>813873.67860926385</v>
      </c>
      <c r="BK117" s="44">
        <f t="shared" si="23"/>
        <v>813873.67860926385</v>
      </c>
    </row>
    <row r="118" spans="1:63">
      <c r="A118" s="139">
        <v>12</v>
      </c>
      <c r="B118" s="46" t="s">
        <v>61</v>
      </c>
      <c r="C118" s="154">
        <v>12</v>
      </c>
      <c r="D118" s="163"/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170"/>
      <c r="K118" s="42">
        <v>0</v>
      </c>
      <c r="L118" s="42">
        <v>0</v>
      </c>
      <c r="M118" s="170"/>
      <c r="N118" s="42">
        <v>0</v>
      </c>
      <c r="O118" s="42">
        <v>0</v>
      </c>
      <c r="P118" s="42">
        <v>0</v>
      </c>
      <c r="Q118" s="42">
        <v>0</v>
      </c>
      <c r="R118" s="42">
        <v>796846.8982994617</v>
      </c>
      <c r="S118" s="42">
        <v>0</v>
      </c>
      <c r="T118" s="42">
        <v>181130.94913284591</v>
      </c>
      <c r="U118" s="42">
        <v>0</v>
      </c>
      <c r="V118" s="42">
        <v>0</v>
      </c>
      <c r="W118" s="170"/>
      <c r="X118" s="42">
        <v>0</v>
      </c>
      <c r="Y118" s="170"/>
      <c r="Z118" s="42">
        <v>0</v>
      </c>
      <c r="AA118" s="170"/>
      <c r="AB118" s="42">
        <v>0</v>
      </c>
      <c r="AC118" s="170"/>
      <c r="AD118" s="42">
        <v>1444.4163419391223</v>
      </c>
      <c r="AE118" s="170"/>
      <c r="AF118" s="42">
        <v>0</v>
      </c>
      <c r="AG118" s="170"/>
      <c r="AH118" s="42">
        <v>0</v>
      </c>
      <c r="AI118" s="42">
        <v>0</v>
      </c>
      <c r="AJ118" s="42">
        <v>0</v>
      </c>
      <c r="AK118" s="42">
        <v>0</v>
      </c>
      <c r="AL118" s="170"/>
      <c r="AM118" s="42">
        <v>351.76333822243174</v>
      </c>
      <c r="AN118" s="170"/>
      <c r="AO118" s="42">
        <v>0</v>
      </c>
      <c r="AP118" s="170"/>
      <c r="AQ118" s="42">
        <v>0</v>
      </c>
      <c r="AR118" s="170"/>
      <c r="AS118" s="42">
        <v>0</v>
      </c>
      <c r="AT118" s="170"/>
      <c r="AU118" s="42">
        <v>2574.0954094443568</v>
      </c>
      <c r="AV118" s="170"/>
      <c r="AW118" s="42">
        <v>353.88650179106838</v>
      </c>
      <c r="AX118" s="170"/>
      <c r="AY118" s="42">
        <v>0</v>
      </c>
      <c r="AZ118" s="44">
        <f t="shared" si="20"/>
        <v>982702.00902370457</v>
      </c>
      <c r="BA118" s="42">
        <v>2220866.0430162405</v>
      </c>
      <c r="BB118" s="42">
        <v>478082.60406258417</v>
      </c>
      <c r="BC118" s="42">
        <v>17296148.888978478</v>
      </c>
      <c r="BD118" s="42">
        <v>-30694217.567089207</v>
      </c>
      <c r="BE118" s="42">
        <v>12096382.649715625</v>
      </c>
      <c r="BF118" s="44">
        <f t="shared" si="21"/>
        <v>1397262.6186837181</v>
      </c>
      <c r="BG118" s="44">
        <f t="shared" si="22"/>
        <v>2379964.6277074227</v>
      </c>
      <c r="BH118" s="42"/>
      <c r="BI118" s="42"/>
      <c r="BJ118" s="45">
        <f>+R159</f>
        <v>5754357.3074863832</v>
      </c>
      <c r="BK118" s="44">
        <f t="shared" si="23"/>
        <v>5754357.3074863832</v>
      </c>
    </row>
    <row r="119" spans="1:63">
      <c r="A119" s="139">
        <v>13</v>
      </c>
      <c r="B119" s="46" t="s">
        <v>62</v>
      </c>
      <c r="C119" s="154">
        <v>13</v>
      </c>
      <c r="D119" s="163"/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170"/>
      <c r="K119" s="42">
        <v>0</v>
      </c>
      <c r="L119" s="42">
        <v>263.66282009487696</v>
      </c>
      <c r="M119" s="170"/>
      <c r="N119" s="42">
        <v>0</v>
      </c>
      <c r="O119" s="42">
        <v>13261.897749626984</v>
      </c>
      <c r="P119" s="42">
        <v>72617.145122655405</v>
      </c>
      <c r="Q119" s="42">
        <v>0</v>
      </c>
      <c r="R119" s="42">
        <v>0</v>
      </c>
      <c r="S119" s="42">
        <v>1005520.5352519196</v>
      </c>
      <c r="T119" s="42">
        <v>61728.531582190168</v>
      </c>
      <c r="U119" s="42">
        <v>0</v>
      </c>
      <c r="V119" s="42">
        <v>19174.589421570981</v>
      </c>
      <c r="W119" s="170"/>
      <c r="X119" s="42">
        <v>1436.8538575863411</v>
      </c>
      <c r="Y119" s="170"/>
      <c r="Z119" s="42">
        <v>168.46019577846207</v>
      </c>
      <c r="AA119" s="170"/>
      <c r="AB119" s="42">
        <v>0</v>
      </c>
      <c r="AC119" s="170"/>
      <c r="AD119" s="42">
        <v>67959.296682166343</v>
      </c>
      <c r="AE119" s="170"/>
      <c r="AF119" s="42">
        <v>8568.5152231194297</v>
      </c>
      <c r="AG119" s="170"/>
      <c r="AH119" s="42">
        <v>0</v>
      </c>
      <c r="AI119" s="42">
        <v>0</v>
      </c>
      <c r="AJ119" s="42">
        <v>0</v>
      </c>
      <c r="AK119" s="42">
        <v>1717.9841927807702</v>
      </c>
      <c r="AL119" s="170"/>
      <c r="AM119" s="42">
        <v>2796.8908530637814</v>
      </c>
      <c r="AN119" s="170"/>
      <c r="AO119" s="42">
        <v>19960.237955007422</v>
      </c>
      <c r="AP119" s="170"/>
      <c r="AQ119" s="42">
        <v>1012.74647948444</v>
      </c>
      <c r="AR119" s="170"/>
      <c r="AS119" s="42">
        <v>514308.74634917179</v>
      </c>
      <c r="AT119" s="170"/>
      <c r="AU119" s="42">
        <v>4334.83997012498</v>
      </c>
      <c r="AV119" s="170"/>
      <c r="AW119" s="42">
        <v>1559.3085345737411</v>
      </c>
      <c r="AX119" s="170"/>
      <c r="AY119" s="42">
        <v>0</v>
      </c>
      <c r="AZ119" s="44">
        <f t="shared" si="20"/>
        <v>1796390.2422409153</v>
      </c>
      <c r="BA119" s="42">
        <v>722835.06048428197</v>
      </c>
      <c r="BB119" s="42">
        <v>0</v>
      </c>
      <c r="BC119" s="42">
        <v>1082924.8030040229</v>
      </c>
      <c r="BD119" s="42">
        <v>-371979.15283931699</v>
      </c>
      <c r="BE119" s="42">
        <v>106902.28691870366</v>
      </c>
      <c r="BF119" s="44">
        <f t="shared" si="21"/>
        <v>1540682.9975676916</v>
      </c>
      <c r="BG119" s="44">
        <f t="shared" si="22"/>
        <v>3337073.2398086069</v>
      </c>
      <c r="BH119" s="42"/>
      <c r="BI119" s="42"/>
      <c r="BJ119" s="45">
        <f>+S159</f>
        <v>5863242.8627916696</v>
      </c>
      <c r="BK119" s="44">
        <f t="shared" si="23"/>
        <v>5863242.8627916696</v>
      </c>
    </row>
    <row r="120" spans="1:63">
      <c r="A120" s="139">
        <v>14</v>
      </c>
      <c r="B120" s="46" t="s">
        <v>63</v>
      </c>
      <c r="C120" s="154">
        <v>14</v>
      </c>
      <c r="D120" s="163"/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170"/>
      <c r="K120" s="42">
        <v>0</v>
      </c>
      <c r="L120" s="42">
        <v>0</v>
      </c>
      <c r="M120" s="170"/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186373.75952872456</v>
      </c>
      <c r="U120" s="42">
        <v>0</v>
      </c>
      <c r="V120" s="42">
        <v>0</v>
      </c>
      <c r="W120" s="170"/>
      <c r="X120" s="42">
        <v>0</v>
      </c>
      <c r="Y120" s="170"/>
      <c r="Z120" s="42">
        <v>0</v>
      </c>
      <c r="AA120" s="170"/>
      <c r="AB120" s="42">
        <v>0</v>
      </c>
      <c r="AC120" s="170"/>
      <c r="AD120" s="42">
        <v>0</v>
      </c>
      <c r="AE120" s="170"/>
      <c r="AF120" s="42">
        <v>0</v>
      </c>
      <c r="AG120" s="170"/>
      <c r="AH120" s="42">
        <v>0</v>
      </c>
      <c r="AI120" s="42">
        <v>0</v>
      </c>
      <c r="AJ120" s="42">
        <v>0</v>
      </c>
      <c r="AK120" s="42">
        <v>0</v>
      </c>
      <c r="AL120" s="170"/>
      <c r="AM120" s="42">
        <v>0</v>
      </c>
      <c r="AN120" s="170"/>
      <c r="AO120" s="42">
        <v>0</v>
      </c>
      <c r="AP120" s="170"/>
      <c r="AQ120" s="42">
        <v>0</v>
      </c>
      <c r="AR120" s="170"/>
      <c r="AS120" s="42">
        <v>0</v>
      </c>
      <c r="AT120" s="170"/>
      <c r="AU120" s="42">
        <v>0</v>
      </c>
      <c r="AV120" s="170"/>
      <c r="AW120" s="42">
        <v>0</v>
      </c>
      <c r="AX120" s="170"/>
      <c r="AY120" s="42">
        <v>0</v>
      </c>
      <c r="AZ120" s="44">
        <f t="shared" si="20"/>
        <v>186373.75952872456</v>
      </c>
      <c r="BA120" s="42">
        <v>183413.63040915175</v>
      </c>
      <c r="BB120" s="42">
        <v>0</v>
      </c>
      <c r="BC120" s="42">
        <v>1401879.7210312979</v>
      </c>
      <c r="BD120" s="42">
        <v>-1359286.5334902797</v>
      </c>
      <c r="BE120" s="42">
        <v>7580518.8349976167</v>
      </c>
      <c r="BF120" s="44">
        <f t="shared" si="21"/>
        <v>7806525.6529477872</v>
      </c>
      <c r="BG120" s="44">
        <f t="shared" si="22"/>
        <v>7992899.4124765117</v>
      </c>
      <c r="BH120" s="42"/>
      <c r="BI120" s="42"/>
      <c r="BJ120" s="45">
        <f>+T159</f>
        <v>9120579.0058566127</v>
      </c>
      <c r="BK120" s="44">
        <f t="shared" si="23"/>
        <v>9120579.0058566127</v>
      </c>
    </row>
    <row r="121" spans="1:63">
      <c r="A121" s="139">
        <v>15</v>
      </c>
      <c r="B121" s="46" t="s">
        <v>64</v>
      </c>
      <c r="C121" s="154">
        <v>15</v>
      </c>
      <c r="D121" s="163"/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170"/>
      <c r="K121" s="42">
        <v>0</v>
      </c>
      <c r="L121" s="42">
        <v>0</v>
      </c>
      <c r="M121" s="170"/>
      <c r="N121" s="42">
        <v>0</v>
      </c>
      <c r="O121" s="42">
        <v>0</v>
      </c>
      <c r="P121" s="42">
        <v>0</v>
      </c>
      <c r="Q121" s="42">
        <v>0</v>
      </c>
      <c r="R121" s="42">
        <v>92753.725550766831</v>
      </c>
      <c r="S121" s="42">
        <v>0</v>
      </c>
      <c r="T121" s="42">
        <v>39776.176491511542</v>
      </c>
      <c r="U121" s="42">
        <v>4061918.908629037</v>
      </c>
      <c r="V121" s="42">
        <v>7480.6954519042529</v>
      </c>
      <c r="W121" s="170"/>
      <c r="X121" s="42">
        <v>0</v>
      </c>
      <c r="Y121" s="170"/>
      <c r="Z121" s="42">
        <v>0</v>
      </c>
      <c r="AA121" s="170"/>
      <c r="AB121" s="42">
        <v>133807.74856451777</v>
      </c>
      <c r="AC121" s="170"/>
      <c r="AD121" s="42">
        <v>0</v>
      </c>
      <c r="AE121" s="170"/>
      <c r="AF121" s="42">
        <v>0</v>
      </c>
      <c r="AG121" s="170"/>
      <c r="AH121" s="42">
        <v>0</v>
      </c>
      <c r="AI121" s="42">
        <v>0</v>
      </c>
      <c r="AJ121" s="42">
        <v>0</v>
      </c>
      <c r="AK121" s="42">
        <v>0</v>
      </c>
      <c r="AL121" s="170"/>
      <c r="AM121" s="42">
        <v>0</v>
      </c>
      <c r="AN121" s="170"/>
      <c r="AO121" s="42">
        <v>0</v>
      </c>
      <c r="AP121" s="170"/>
      <c r="AQ121" s="42">
        <v>0</v>
      </c>
      <c r="AR121" s="170"/>
      <c r="AS121" s="42">
        <v>0</v>
      </c>
      <c r="AT121" s="170"/>
      <c r="AU121" s="42">
        <v>0</v>
      </c>
      <c r="AV121" s="170"/>
      <c r="AW121" s="42">
        <v>0</v>
      </c>
      <c r="AX121" s="170"/>
      <c r="AY121" s="42">
        <v>35017.025298508546</v>
      </c>
      <c r="AZ121" s="44">
        <f t="shared" si="20"/>
        <v>4370754.2799862465</v>
      </c>
      <c r="BA121" s="42">
        <v>1440188.1885055448</v>
      </c>
      <c r="BB121" s="42">
        <v>152532.72736339024</v>
      </c>
      <c r="BC121" s="42">
        <v>942375.96996720554</v>
      </c>
      <c r="BD121" s="42">
        <v>-2712557.6193759325</v>
      </c>
      <c r="BE121" s="42">
        <v>24416799.26913454</v>
      </c>
      <c r="BF121" s="44">
        <f t="shared" si="21"/>
        <v>24239338.535594746</v>
      </c>
      <c r="BG121" s="44">
        <f t="shared" si="22"/>
        <v>28610092.815580994</v>
      </c>
      <c r="BH121" s="42"/>
      <c r="BI121" s="42"/>
      <c r="BJ121" s="45">
        <f>+U159</f>
        <v>30256960.663205363</v>
      </c>
      <c r="BK121" s="44">
        <f t="shared" si="23"/>
        <v>30256960.663205363</v>
      </c>
    </row>
    <row r="122" spans="1:63">
      <c r="A122" s="139">
        <v>16</v>
      </c>
      <c r="B122" s="46" t="s">
        <v>65</v>
      </c>
      <c r="C122" s="154">
        <v>16</v>
      </c>
      <c r="D122" s="163"/>
      <c r="E122" s="42">
        <v>19720.316989340688</v>
      </c>
      <c r="F122" s="42">
        <v>3466.2477230647687</v>
      </c>
      <c r="G122" s="42">
        <v>44998.566818605294</v>
      </c>
      <c r="H122" s="42">
        <v>2895.7490994358345</v>
      </c>
      <c r="I122" s="42">
        <v>32105.994971491316</v>
      </c>
      <c r="J122" s="170"/>
      <c r="K122" s="42">
        <v>144852.61884534333</v>
      </c>
      <c r="L122" s="42">
        <v>134118.03422690218</v>
      </c>
      <c r="M122" s="170"/>
      <c r="N122" s="42">
        <v>22327.189714345226</v>
      </c>
      <c r="O122" s="42">
        <v>178967.73064217143</v>
      </c>
      <c r="P122" s="42">
        <v>914269.64181925438</v>
      </c>
      <c r="Q122" s="42">
        <v>28411.116910990346</v>
      </c>
      <c r="R122" s="42">
        <v>271415.22980755236</v>
      </c>
      <c r="S122" s="42">
        <v>257567.78728008058</v>
      </c>
      <c r="T122" s="42">
        <v>383947.68381168845</v>
      </c>
      <c r="U122" s="42">
        <v>670824.05803359766</v>
      </c>
      <c r="V122" s="42">
        <v>443075.99943275878</v>
      </c>
      <c r="W122" s="170"/>
      <c r="X122" s="42">
        <v>89673.395002950885</v>
      </c>
      <c r="Y122" s="170"/>
      <c r="Z122" s="42">
        <v>6294.4166304958726</v>
      </c>
      <c r="AA122" s="170"/>
      <c r="AB122" s="42">
        <v>409830.00830633863</v>
      </c>
      <c r="AC122" s="170"/>
      <c r="AD122" s="42">
        <v>309898.62467852683</v>
      </c>
      <c r="AE122" s="170"/>
      <c r="AF122" s="42">
        <v>442347.42318693199</v>
      </c>
      <c r="AG122" s="170"/>
      <c r="AH122" s="42">
        <v>185654.72061936188</v>
      </c>
      <c r="AI122" s="42">
        <v>191935.85505888882</v>
      </c>
      <c r="AJ122" s="42">
        <v>486412.90435505327</v>
      </c>
      <c r="AK122" s="42">
        <v>126028.89253382168</v>
      </c>
      <c r="AL122" s="170"/>
      <c r="AM122" s="42">
        <v>15023.996837488194</v>
      </c>
      <c r="AN122" s="170"/>
      <c r="AO122" s="42">
        <v>84372.485441706885</v>
      </c>
      <c r="AP122" s="170"/>
      <c r="AQ122" s="42">
        <v>49337.013158138579</v>
      </c>
      <c r="AR122" s="170"/>
      <c r="AS122" s="42">
        <v>552572.41629089683</v>
      </c>
      <c r="AT122" s="170"/>
      <c r="AU122" s="42">
        <v>18482.326869346944</v>
      </c>
      <c r="AV122" s="170"/>
      <c r="AW122" s="42">
        <v>4028.2113354090357</v>
      </c>
      <c r="AX122" s="170"/>
      <c r="AY122" s="42">
        <v>22334.061965442932</v>
      </c>
      <c r="AZ122" s="44">
        <f t="shared" si="20"/>
        <v>6547190.7183974227</v>
      </c>
      <c r="BA122" s="42">
        <v>2123370.7102083173</v>
      </c>
      <c r="BB122" s="42">
        <v>0</v>
      </c>
      <c r="BC122" s="42">
        <v>1025242.1407195255</v>
      </c>
      <c r="BD122" s="42">
        <v>-4068469.7211242048</v>
      </c>
      <c r="BE122" s="42">
        <v>2727863.4194098008</v>
      </c>
      <c r="BF122" s="44">
        <f t="shared" si="21"/>
        <v>1808006.5492134388</v>
      </c>
      <c r="BG122" s="44">
        <f t="shared" si="22"/>
        <v>8355197.267610861</v>
      </c>
      <c r="BH122" s="42"/>
      <c r="BI122" s="42"/>
      <c r="BJ122" s="45">
        <f>+V159</f>
        <v>2186302.9728146251</v>
      </c>
      <c r="BK122" s="44">
        <f t="shared" si="23"/>
        <v>2186302.9728146251</v>
      </c>
    </row>
    <row r="123" spans="1:63" s="152" customFormat="1">
      <c r="A123" s="170"/>
      <c r="B123" s="163"/>
      <c r="C123" s="163">
        <v>4</v>
      </c>
      <c r="D123" s="163">
        <f>SUM(E124:I124)</f>
        <v>0</v>
      </c>
      <c r="E123" s="170"/>
      <c r="F123" s="170"/>
      <c r="G123" s="170"/>
      <c r="H123" s="170"/>
      <c r="I123" s="170"/>
      <c r="J123" s="170">
        <f>SUM(K124:L124)</f>
        <v>35952.634151678569</v>
      </c>
      <c r="K123" s="170"/>
      <c r="L123" s="170"/>
      <c r="M123" s="170">
        <f>SUM(N124:V124)</f>
        <v>203634.68274937535</v>
      </c>
      <c r="N123" s="170"/>
      <c r="O123" s="170"/>
      <c r="P123" s="170"/>
      <c r="Q123" s="170"/>
      <c r="R123" s="170"/>
      <c r="S123" s="170"/>
      <c r="T123" s="170"/>
      <c r="U123" s="170"/>
      <c r="V123" s="170"/>
      <c r="W123" s="170">
        <f>SUM(X124)</f>
        <v>21320.507053543992</v>
      </c>
      <c r="X123" s="170"/>
      <c r="Y123" s="179">
        <f>SUM(Z124)</f>
        <v>153.82371200605095</v>
      </c>
      <c r="Z123" s="170"/>
      <c r="AA123" s="179">
        <f>SUM(AB124)</f>
        <v>1312.2304857988711</v>
      </c>
      <c r="AB123" s="170"/>
      <c r="AC123" s="179">
        <f>SUM(AD124)</f>
        <v>17978.942616652963</v>
      </c>
      <c r="AD123" s="170"/>
      <c r="AE123" s="179">
        <f>SUM(AF124)</f>
        <v>7094.2768053126956</v>
      </c>
      <c r="AF123" s="170"/>
      <c r="AG123" s="179">
        <f>SUM(AH124:AK124)</f>
        <v>5304.6645887252016</v>
      </c>
      <c r="AH123" s="170"/>
      <c r="AI123" s="170"/>
      <c r="AJ123" s="170"/>
      <c r="AK123" s="170"/>
      <c r="AL123" s="179">
        <f>SUM(AM124)</f>
        <v>3731.2493897447735</v>
      </c>
      <c r="AM123" s="170"/>
      <c r="AN123" s="179">
        <f>SUM(AO124)</f>
        <v>406.54292722015288</v>
      </c>
      <c r="AO123" s="170"/>
      <c r="AP123" s="179">
        <f>SUM(AQ124)</f>
        <v>12948.228908540883</v>
      </c>
      <c r="AQ123" s="170"/>
      <c r="AR123" s="179">
        <f>SUM(AS124)</f>
        <v>201.50853627265525</v>
      </c>
      <c r="AS123" s="170"/>
      <c r="AT123" s="179">
        <f>SUM(AU124)</f>
        <v>2271.1786494974945</v>
      </c>
      <c r="AU123" s="170"/>
      <c r="AV123" s="179">
        <f>SUM(AW124)</f>
        <v>1482.3587385858732</v>
      </c>
      <c r="AW123" s="170"/>
      <c r="AX123" s="179">
        <f>SUM(AY124)</f>
        <v>5136.7544373188457</v>
      </c>
      <c r="AY123" s="170"/>
      <c r="AZ123" s="171">
        <f>SUM(AZ124)</f>
        <v>318929.5837502745</v>
      </c>
      <c r="BA123" s="171">
        <f t="shared" ref="BA123:BI123" si="30">SUM(BA124)</f>
        <v>94119.818508429715</v>
      </c>
      <c r="BB123" s="171">
        <f t="shared" si="30"/>
        <v>0</v>
      </c>
      <c r="BC123" s="171">
        <f t="shared" si="30"/>
        <v>0</v>
      </c>
      <c r="BD123" s="171">
        <f t="shared" si="30"/>
        <v>169.98856362965131</v>
      </c>
      <c r="BE123" s="171">
        <f t="shared" si="30"/>
        <v>0</v>
      </c>
      <c r="BF123" s="171">
        <f t="shared" si="30"/>
        <v>94289.807072059368</v>
      </c>
      <c r="BG123" s="171">
        <f t="shared" si="30"/>
        <v>413219.39082233387</v>
      </c>
      <c r="BH123" s="171">
        <f t="shared" si="30"/>
        <v>0</v>
      </c>
      <c r="BI123" s="171">
        <f t="shared" si="30"/>
        <v>0</v>
      </c>
      <c r="BJ123" s="171">
        <f t="shared" ref="BJ123" si="31">SUM(BJ124)</f>
        <v>676359.81382208853</v>
      </c>
      <c r="BK123" s="171">
        <f t="shared" ref="BK123" si="32">SUM(BK124)</f>
        <v>676359.81382208853</v>
      </c>
    </row>
    <row r="124" spans="1:63">
      <c r="A124" s="139">
        <v>17</v>
      </c>
      <c r="B124" s="46" t="s">
        <v>66</v>
      </c>
      <c r="C124" s="154">
        <v>17</v>
      </c>
      <c r="D124" s="163"/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170"/>
      <c r="K124" s="42">
        <v>21359.478783216666</v>
      </c>
      <c r="L124" s="42">
        <v>14593.155368461901</v>
      </c>
      <c r="M124" s="170"/>
      <c r="N124" s="42">
        <v>1232.2121521378938</v>
      </c>
      <c r="O124" s="42">
        <v>1918.4955246478005</v>
      </c>
      <c r="P124" s="42">
        <v>14646.645946843568</v>
      </c>
      <c r="Q124" s="42">
        <v>2297.3749209184816</v>
      </c>
      <c r="R124" s="42">
        <v>809.12174660402889</v>
      </c>
      <c r="S124" s="42">
        <v>94737.990388040242</v>
      </c>
      <c r="T124" s="42">
        <v>26846.323150015789</v>
      </c>
      <c r="U124" s="42">
        <v>54223.244734725915</v>
      </c>
      <c r="V124" s="42">
        <v>6923.2741854416408</v>
      </c>
      <c r="W124" s="170"/>
      <c r="X124" s="42">
        <v>21320.507053543992</v>
      </c>
      <c r="Y124" s="170"/>
      <c r="Z124" s="42">
        <v>153.82371200605095</v>
      </c>
      <c r="AA124" s="170"/>
      <c r="AB124" s="42">
        <v>1312.2304857988711</v>
      </c>
      <c r="AC124" s="170"/>
      <c r="AD124" s="42">
        <v>17978.942616652963</v>
      </c>
      <c r="AE124" s="170"/>
      <c r="AF124" s="42">
        <v>7094.2768053126956</v>
      </c>
      <c r="AG124" s="170"/>
      <c r="AH124" s="42">
        <v>87.973820014773978</v>
      </c>
      <c r="AI124" s="42">
        <v>941.04161700607222</v>
      </c>
      <c r="AJ124" s="42">
        <v>3811.6893766224225</v>
      </c>
      <c r="AK124" s="42">
        <v>463.95977508193317</v>
      </c>
      <c r="AL124" s="170"/>
      <c r="AM124" s="42">
        <v>3731.2493897447735</v>
      </c>
      <c r="AN124" s="170"/>
      <c r="AO124" s="42">
        <v>406.54292722015288</v>
      </c>
      <c r="AP124" s="170"/>
      <c r="AQ124" s="42">
        <v>12948.228908540883</v>
      </c>
      <c r="AR124" s="170"/>
      <c r="AS124" s="42">
        <v>201.50853627265525</v>
      </c>
      <c r="AT124" s="170"/>
      <c r="AU124" s="42">
        <v>2271.1786494974945</v>
      </c>
      <c r="AV124" s="170"/>
      <c r="AW124" s="42">
        <v>1482.3587385858732</v>
      </c>
      <c r="AX124" s="170"/>
      <c r="AY124" s="42">
        <v>5136.7544373188457</v>
      </c>
      <c r="AZ124" s="44">
        <f t="shared" si="20"/>
        <v>318929.5837502745</v>
      </c>
      <c r="BA124" s="42">
        <v>94119.818508429715</v>
      </c>
      <c r="BB124" s="42">
        <v>0</v>
      </c>
      <c r="BC124" s="42">
        <v>0</v>
      </c>
      <c r="BD124" s="42">
        <v>169.98856362965131</v>
      </c>
      <c r="BE124" s="42">
        <v>0</v>
      </c>
      <c r="BF124" s="44">
        <f t="shared" si="21"/>
        <v>94289.807072059368</v>
      </c>
      <c r="BG124" s="44">
        <f t="shared" si="22"/>
        <v>413219.39082233387</v>
      </c>
      <c r="BH124" s="42"/>
      <c r="BI124" s="42"/>
      <c r="BJ124" s="45">
        <f>+X159</f>
        <v>676359.81382208853</v>
      </c>
      <c r="BK124" s="44">
        <f t="shared" si="23"/>
        <v>676359.81382208853</v>
      </c>
    </row>
    <row r="125" spans="1:63" s="152" customFormat="1">
      <c r="A125" s="170"/>
      <c r="B125" s="163"/>
      <c r="C125" s="163">
        <v>5</v>
      </c>
      <c r="D125" s="163">
        <f>SUM(E126:I126)</f>
        <v>630.42385871914405</v>
      </c>
      <c r="E125" s="170"/>
      <c r="F125" s="170"/>
      <c r="G125" s="170"/>
      <c r="H125" s="170"/>
      <c r="I125" s="170"/>
      <c r="J125" s="170">
        <f>SUM(K126:L126)</f>
        <v>0</v>
      </c>
      <c r="K125" s="170"/>
      <c r="L125" s="170"/>
      <c r="M125" s="170">
        <f>SUM(N126:V126)</f>
        <v>808.5728158992805</v>
      </c>
      <c r="N125" s="170"/>
      <c r="O125" s="170"/>
      <c r="P125" s="170"/>
      <c r="Q125" s="170"/>
      <c r="R125" s="170"/>
      <c r="S125" s="170"/>
      <c r="T125" s="170"/>
      <c r="U125" s="170"/>
      <c r="V125" s="170"/>
      <c r="W125" s="170">
        <f>SUM(X126)</f>
        <v>0</v>
      </c>
      <c r="X125" s="170"/>
      <c r="Y125" s="179">
        <f>SUM(Z126)</f>
        <v>0</v>
      </c>
      <c r="Z125" s="170"/>
      <c r="AA125" s="179">
        <f>SUM(AB126)</f>
        <v>0</v>
      </c>
      <c r="AB125" s="170"/>
      <c r="AC125" s="179">
        <f>SUM(AD126)</f>
        <v>0</v>
      </c>
      <c r="AD125" s="170"/>
      <c r="AE125" s="179">
        <f>SUM(AF126)</f>
        <v>8422.1649457657659</v>
      </c>
      <c r="AF125" s="170"/>
      <c r="AG125" s="179">
        <f>SUM(AH126:AK126)</f>
        <v>386.13008895314704</v>
      </c>
      <c r="AH125" s="170"/>
      <c r="AI125" s="170"/>
      <c r="AJ125" s="170"/>
      <c r="AK125" s="170"/>
      <c r="AL125" s="179">
        <f>SUM(AM126)</f>
        <v>0</v>
      </c>
      <c r="AM125" s="170"/>
      <c r="AN125" s="179">
        <f>SUM(AO126)</f>
        <v>0</v>
      </c>
      <c r="AO125" s="170"/>
      <c r="AP125" s="179">
        <f>SUM(AQ126)</f>
        <v>0</v>
      </c>
      <c r="AQ125" s="170"/>
      <c r="AR125" s="179">
        <f>SUM(AS126)</f>
        <v>91.947960321114465</v>
      </c>
      <c r="AS125" s="170"/>
      <c r="AT125" s="179">
        <f>SUM(AU126)</f>
        <v>1.7695715255003734</v>
      </c>
      <c r="AU125" s="170"/>
      <c r="AV125" s="179">
        <f>SUM(AW126)</f>
        <v>238.32048202722882</v>
      </c>
      <c r="AW125" s="170"/>
      <c r="AX125" s="179">
        <f>SUM(AY126)</f>
        <v>239.3744317787488</v>
      </c>
      <c r="AY125" s="170"/>
      <c r="AZ125" s="171">
        <f>SUM(AZ126)</f>
        <v>10818.704154989931</v>
      </c>
      <c r="BA125" s="171">
        <f t="shared" ref="BA125:BK125" si="33">SUM(BA126)</f>
        <v>19937.545593293511</v>
      </c>
      <c r="BB125" s="171">
        <f t="shared" si="33"/>
        <v>0</v>
      </c>
      <c r="BC125" s="171">
        <f t="shared" si="33"/>
        <v>0</v>
      </c>
      <c r="BD125" s="171">
        <f t="shared" si="33"/>
        <v>419.3570727051781</v>
      </c>
      <c r="BE125" s="171">
        <f t="shared" si="33"/>
        <v>0</v>
      </c>
      <c r="BF125" s="171">
        <f t="shared" si="33"/>
        <v>20356.902665998688</v>
      </c>
      <c r="BG125" s="171">
        <f t="shared" si="33"/>
        <v>31175.606820988622</v>
      </c>
      <c r="BH125" s="171">
        <f t="shared" si="33"/>
        <v>0</v>
      </c>
      <c r="BI125" s="171">
        <f t="shared" si="33"/>
        <v>0</v>
      </c>
      <c r="BJ125" s="171">
        <f t="shared" si="33"/>
        <v>56409.649561796672</v>
      </c>
      <c r="BK125" s="171">
        <f t="shared" si="33"/>
        <v>56409.649561796672</v>
      </c>
    </row>
    <row r="126" spans="1:63">
      <c r="A126" s="139">
        <v>18</v>
      </c>
      <c r="B126" s="46" t="s">
        <v>7</v>
      </c>
      <c r="C126" s="154">
        <v>18</v>
      </c>
      <c r="D126" s="163"/>
      <c r="E126" s="42">
        <v>530.99879043054966</v>
      </c>
      <c r="F126" s="42">
        <v>7.4731630343901587</v>
      </c>
      <c r="G126" s="42">
        <v>91.951905254204192</v>
      </c>
      <c r="H126" s="42">
        <v>0</v>
      </c>
      <c r="I126" s="42">
        <v>0</v>
      </c>
      <c r="J126" s="170"/>
      <c r="K126" s="42">
        <v>0</v>
      </c>
      <c r="L126" s="42">
        <v>0</v>
      </c>
      <c r="M126" s="170"/>
      <c r="N126" s="42">
        <v>808.5728158992805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170"/>
      <c r="X126" s="42">
        <v>0</v>
      </c>
      <c r="Y126" s="170"/>
      <c r="Z126" s="42">
        <v>0</v>
      </c>
      <c r="AA126" s="170"/>
      <c r="AB126" s="42">
        <v>0</v>
      </c>
      <c r="AC126" s="170"/>
      <c r="AD126" s="42">
        <v>0</v>
      </c>
      <c r="AE126" s="170"/>
      <c r="AF126" s="42">
        <v>8422.1649457657659</v>
      </c>
      <c r="AG126" s="170"/>
      <c r="AH126" s="42">
        <v>0</v>
      </c>
      <c r="AI126" s="42">
        <v>0</v>
      </c>
      <c r="AJ126" s="42">
        <v>0</v>
      </c>
      <c r="AK126" s="42">
        <v>386.13008895314704</v>
      </c>
      <c r="AL126" s="170"/>
      <c r="AM126" s="42">
        <v>0</v>
      </c>
      <c r="AN126" s="170"/>
      <c r="AO126" s="42">
        <v>0</v>
      </c>
      <c r="AP126" s="170"/>
      <c r="AQ126" s="42">
        <v>0</v>
      </c>
      <c r="AR126" s="170"/>
      <c r="AS126" s="42">
        <v>91.947960321114465</v>
      </c>
      <c r="AT126" s="170"/>
      <c r="AU126" s="42">
        <v>1.7695715255003734</v>
      </c>
      <c r="AV126" s="170"/>
      <c r="AW126" s="42">
        <v>238.32048202722882</v>
      </c>
      <c r="AX126" s="170"/>
      <c r="AY126" s="42">
        <v>239.3744317787488</v>
      </c>
      <c r="AZ126" s="44">
        <f t="shared" si="20"/>
        <v>10818.704154989931</v>
      </c>
      <c r="BA126" s="42">
        <v>19937.545593293511</v>
      </c>
      <c r="BB126" s="42">
        <v>0</v>
      </c>
      <c r="BC126" s="42">
        <v>0</v>
      </c>
      <c r="BD126" s="42">
        <v>419.3570727051781</v>
      </c>
      <c r="BE126" s="42">
        <v>0</v>
      </c>
      <c r="BF126" s="44">
        <f t="shared" si="21"/>
        <v>20356.902665998688</v>
      </c>
      <c r="BG126" s="44">
        <f t="shared" si="22"/>
        <v>31175.606820988622</v>
      </c>
      <c r="BH126" s="42"/>
      <c r="BI126" s="42"/>
      <c r="BJ126" s="45">
        <f>+Z159</f>
        <v>56409.649561796672</v>
      </c>
      <c r="BK126" s="44">
        <f t="shared" si="23"/>
        <v>56409.649561796672</v>
      </c>
    </row>
    <row r="127" spans="1:63" s="152" customFormat="1">
      <c r="A127" s="170"/>
      <c r="B127" s="163"/>
      <c r="C127" s="163">
        <v>6</v>
      </c>
      <c r="D127" s="180">
        <f>SUM(E128:I128)</f>
        <v>1220.9049518776212</v>
      </c>
      <c r="E127" s="170"/>
      <c r="F127" s="170"/>
      <c r="G127" s="170"/>
      <c r="H127" s="170"/>
      <c r="I127" s="170"/>
      <c r="J127" s="179">
        <f>SUM(K128:L128)</f>
        <v>0</v>
      </c>
      <c r="K127" s="170"/>
      <c r="L127" s="170"/>
      <c r="M127" s="179">
        <f>SUM(N128:V128)</f>
        <v>0</v>
      </c>
      <c r="N127" s="170"/>
      <c r="O127" s="170"/>
      <c r="P127" s="170"/>
      <c r="Q127" s="170"/>
      <c r="R127" s="170"/>
      <c r="S127" s="170"/>
      <c r="T127" s="170"/>
      <c r="U127" s="170"/>
      <c r="V127" s="170"/>
      <c r="W127" s="179">
        <f>SUM(X128)</f>
        <v>0</v>
      </c>
      <c r="X127" s="170"/>
      <c r="Y127" s="179">
        <f>SUM(Z128)</f>
        <v>0</v>
      </c>
      <c r="Z127" s="170"/>
      <c r="AA127" s="179">
        <f>SUM(AB128)</f>
        <v>9175.0336176498422</v>
      </c>
      <c r="AB127" s="170"/>
      <c r="AC127" s="179">
        <f>SUM(AD128)</f>
        <v>0</v>
      </c>
      <c r="AD127" s="170"/>
      <c r="AE127" s="179">
        <f>SUM(AF128)</f>
        <v>0</v>
      </c>
      <c r="AF127" s="170"/>
      <c r="AG127" s="179">
        <f>SUM(AH128:AK128)</f>
        <v>0</v>
      </c>
      <c r="AH127" s="170"/>
      <c r="AI127" s="170"/>
      <c r="AJ127" s="170"/>
      <c r="AK127" s="170"/>
      <c r="AL127" s="179">
        <f>SUM(AM128)</f>
        <v>0</v>
      </c>
      <c r="AM127" s="170"/>
      <c r="AN127" s="179">
        <f>SUM(AO128)</f>
        <v>0</v>
      </c>
      <c r="AO127" s="170"/>
      <c r="AP127" s="179">
        <f>SUM(AQ128)</f>
        <v>0</v>
      </c>
      <c r="AQ127" s="170"/>
      <c r="AR127" s="179">
        <f>SUM(AS128)</f>
        <v>0</v>
      </c>
      <c r="AS127" s="170"/>
      <c r="AT127" s="179">
        <f>SUM(AU128)</f>
        <v>0</v>
      </c>
      <c r="AU127" s="170"/>
      <c r="AV127" s="179">
        <f>SUM(AW128)</f>
        <v>0</v>
      </c>
      <c r="AW127" s="170"/>
      <c r="AX127" s="179">
        <f>SUM(AY128)</f>
        <v>0</v>
      </c>
      <c r="AY127" s="170"/>
      <c r="AZ127" s="171">
        <f>SUM(AZ128)</f>
        <v>10395.938569527463</v>
      </c>
      <c r="BA127" s="171">
        <f t="shared" ref="BA127:BK127" si="34">SUM(BA128)</f>
        <v>2487279.0139207751</v>
      </c>
      <c r="BB127" s="171">
        <f t="shared" si="34"/>
        <v>415992.14246766601</v>
      </c>
      <c r="BC127" s="171">
        <f t="shared" si="34"/>
        <v>1519614.2928591704</v>
      </c>
      <c r="BD127" s="171">
        <f t="shared" si="34"/>
        <v>3029497.9638658073</v>
      </c>
      <c r="BE127" s="171">
        <f t="shared" si="34"/>
        <v>0</v>
      </c>
      <c r="BF127" s="171">
        <f t="shared" si="34"/>
        <v>7452383.413113419</v>
      </c>
      <c r="BG127" s="171">
        <f t="shared" si="34"/>
        <v>7462779.3516829461</v>
      </c>
      <c r="BH127" s="171">
        <f t="shared" si="34"/>
        <v>0</v>
      </c>
      <c r="BI127" s="171">
        <f t="shared" si="34"/>
        <v>0</v>
      </c>
      <c r="BJ127" s="171">
        <f t="shared" si="34"/>
        <v>11775825.825147409</v>
      </c>
      <c r="BK127" s="171">
        <f t="shared" si="34"/>
        <v>11775825.825147409</v>
      </c>
    </row>
    <row r="128" spans="1:63">
      <c r="A128" s="139">
        <v>19</v>
      </c>
      <c r="B128" s="46" t="s">
        <v>67</v>
      </c>
      <c r="C128" s="154">
        <v>19</v>
      </c>
      <c r="D128" s="163"/>
      <c r="E128" s="42">
        <v>231.5023359481811</v>
      </c>
      <c r="F128" s="42">
        <v>26.870793493290744</v>
      </c>
      <c r="G128" s="42">
        <v>962.53182243614935</v>
      </c>
      <c r="H128" s="42">
        <v>0</v>
      </c>
      <c r="I128" s="42">
        <v>0</v>
      </c>
      <c r="J128" s="170"/>
      <c r="K128" s="42">
        <v>0</v>
      </c>
      <c r="L128" s="42">
        <v>0</v>
      </c>
      <c r="M128" s="170"/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170"/>
      <c r="X128" s="42">
        <v>0</v>
      </c>
      <c r="Y128" s="170"/>
      <c r="Z128" s="42">
        <v>0</v>
      </c>
      <c r="AA128" s="170"/>
      <c r="AB128" s="42">
        <v>9175.0336176498422</v>
      </c>
      <c r="AC128" s="170"/>
      <c r="AD128" s="42">
        <v>0</v>
      </c>
      <c r="AE128" s="170"/>
      <c r="AF128" s="42">
        <v>0</v>
      </c>
      <c r="AG128" s="170"/>
      <c r="AH128" s="42">
        <v>0</v>
      </c>
      <c r="AI128" s="42">
        <v>0</v>
      </c>
      <c r="AJ128" s="42">
        <v>0</v>
      </c>
      <c r="AK128" s="42">
        <v>0</v>
      </c>
      <c r="AL128" s="170"/>
      <c r="AM128" s="42">
        <v>0</v>
      </c>
      <c r="AN128" s="170"/>
      <c r="AO128" s="42">
        <v>0</v>
      </c>
      <c r="AP128" s="170"/>
      <c r="AQ128" s="42">
        <v>0</v>
      </c>
      <c r="AR128" s="170"/>
      <c r="AS128" s="42">
        <v>0</v>
      </c>
      <c r="AT128" s="170"/>
      <c r="AU128" s="42">
        <v>0</v>
      </c>
      <c r="AV128" s="170"/>
      <c r="AW128" s="42">
        <v>0</v>
      </c>
      <c r="AX128" s="170"/>
      <c r="AY128" s="42">
        <v>0</v>
      </c>
      <c r="AZ128" s="44">
        <f t="shared" si="20"/>
        <v>10395.938569527463</v>
      </c>
      <c r="BA128" s="42">
        <v>2487279.0139207751</v>
      </c>
      <c r="BB128" s="42">
        <v>415992.14246766601</v>
      </c>
      <c r="BC128" s="42">
        <v>1519614.2928591704</v>
      </c>
      <c r="BD128" s="42">
        <v>3029497.9638658073</v>
      </c>
      <c r="BE128" s="42">
        <v>0</v>
      </c>
      <c r="BF128" s="44">
        <f t="shared" si="21"/>
        <v>7452383.413113419</v>
      </c>
      <c r="BG128" s="44">
        <f t="shared" si="22"/>
        <v>7462779.3516829461</v>
      </c>
      <c r="BH128" s="42"/>
      <c r="BI128" s="42"/>
      <c r="BJ128" s="45">
        <f>+AB159</f>
        <v>11775825.825147409</v>
      </c>
      <c r="BK128" s="44">
        <f t="shared" si="23"/>
        <v>11775825.825147409</v>
      </c>
    </row>
    <row r="129" spans="1:63" s="152" customFormat="1">
      <c r="A129" s="170"/>
      <c r="B129" s="163"/>
      <c r="C129" s="163">
        <v>7</v>
      </c>
      <c r="D129" s="180">
        <f>SUM(E130:I130)</f>
        <v>33483.722806501384</v>
      </c>
      <c r="E129" s="170"/>
      <c r="F129" s="170"/>
      <c r="G129" s="170"/>
      <c r="H129" s="170"/>
      <c r="I129" s="170"/>
      <c r="J129" s="179">
        <f>SUM(K130:L130)</f>
        <v>32663.503309734759</v>
      </c>
      <c r="K129" s="170"/>
      <c r="L129" s="170"/>
      <c r="M129" s="179">
        <f>SUM(N130:V130)</f>
        <v>502105.58745509462</v>
      </c>
      <c r="N129" s="170"/>
      <c r="O129" s="170"/>
      <c r="P129" s="170"/>
      <c r="Q129" s="170"/>
      <c r="R129" s="170"/>
      <c r="S129" s="170"/>
      <c r="T129" s="170"/>
      <c r="U129" s="170"/>
      <c r="V129" s="170"/>
      <c r="W129" s="179">
        <f>SUM(X130)</f>
        <v>5241.5313918970787</v>
      </c>
      <c r="X129" s="170"/>
      <c r="Y129" s="179">
        <f>SUM(Z130)</f>
        <v>203.17661821151518</v>
      </c>
      <c r="Z129" s="170"/>
      <c r="AA129" s="179">
        <f>SUM(AB130)</f>
        <v>119405.58499884566</v>
      </c>
      <c r="AB129" s="170"/>
      <c r="AC129" s="179">
        <f>SUM(AD130)</f>
        <v>12783.466430946053</v>
      </c>
      <c r="AD129" s="170"/>
      <c r="AE129" s="179">
        <f>SUM(AF130)</f>
        <v>37565.794254862478</v>
      </c>
      <c r="AF129" s="170"/>
      <c r="AG129" s="179">
        <f>SUM(AH130:AK130)</f>
        <v>32359.568304010874</v>
      </c>
      <c r="AH129" s="170"/>
      <c r="AI129" s="170"/>
      <c r="AJ129" s="170"/>
      <c r="AK129" s="170"/>
      <c r="AL129" s="179">
        <f>SUM(AM130)</f>
        <v>604.19618471992703</v>
      </c>
      <c r="AM129" s="170"/>
      <c r="AN129" s="179">
        <f>SUM(AO130)</f>
        <v>3512.3229382524496</v>
      </c>
      <c r="AO129" s="170"/>
      <c r="AP129" s="179">
        <f>SUM(AQ130)</f>
        <v>1578.8312811520125</v>
      </c>
      <c r="AQ129" s="170"/>
      <c r="AR129" s="179">
        <f>SUM(AS130)</f>
        <v>59505.706256303063</v>
      </c>
      <c r="AS129" s="170"/>
      <c r="AT129" s="179">
        <f>SUM(AU130)</f>
        <v>952.77404842824865</v>
      </c>
      <c r="AU129" s="170"/>
      <c r="AV129" s="179">
        <f>SUM(AW130)</f>
        <v>207.30334122836535</v>
      </c>
      <c r="AW129" s="170"/>
      <c r="AX129" s="179">
        <f>SUM(AY130)</f>
        <v>3490.0281662047205</v>
      </c>
      <c r="AY129" s="170"/>
      <c r="AZ129" s="171">
        <f>SUM(AZ130)</f>
        <v>845663.09778639337</v>
      </c>
      <c r="BA129" s="171">
        <f t="shared" ref="BA129:BK129" si="35">SUM(BA130)</f>
        <v>577404.9150091206</v>
      </c>
      <c r="BB129" s="171">
        <f t="shared" si="35"/>
        <v>21829.448692203503</v>
      </c>
      <c r="BC129" s="171">
        <f t="shared" si="35"/>
        <v>791903.90477037954</v>
      </c>
      <c r="BD129" s="171">
        <f t="shared" si="35"/>
        <v>-1585885.2195208147</v>
      </c>
      <c r="BE129" s="171">
        <f t="shared" si="35"/>
        <v>12564055.798359871</v>
      </c>
      <c r="BF129" s="171">
        <f t="shared" si="35"/>
        <v>12369308.847310759</v>
      </c>
      <c r="BG129" s="171">
        <f t="shared" si="35"/>
        <v>13214971.945097152</v>
      </c>
      <c r="BH129" s="171">
        <f t="shared" si="35"/>
        <v>0</v>
      </c>
      <c r="BI129" s="171">
        <f t="shared" si="35"/>
        <v>0</v>
      </c>
      <c r="BJ129" s="171">
        <f t="shared" si="35"/>
        <v>12823982.433734361</v>
      </c>
      <c r="BK129" s="171">
        <f t="shared" si="35"/>
        <v>12823982.433734361</v>
      </c>
    </row>
    <row r="130" spans="1:63">
      <c r="A130" s="139">
        <v>20</v>
      </c>
      <c r="B130" s="46" t="s">
        <v>68</v>
      </c>
      <c r="C130" s="154">
        <v>20</v>
      </c>
      <c r="D130" s="163"/>
      <c r="E130" s="42">
        <v>1218.8686053100248</v>
      </c>
      <c r="F130" s="42">
        <v>140.7129230803418</v>
      </c>
      <c r="G130" s="42">
        <v>30466.844427322492</v>
      </c>
      <c r="H130" s="42">
        <v>95.039061429544972</v>
      </c>
      <c r="I130" s="42">
        <v>1562.2577893589737</v>
      </c>
      <c r="J130" s="170"/>
      <c r="K130" s="42">
        <v>26825.636677590282</v>
      </c>
      <c r="L130" s="42">
        <v>5837.8666321444753</v>
      </c>
      <c r="M130" s="170"/>
      <c r="N130" s="42">
        <v>2033.3779421969643</v>
      </c>
      <c r="O130" s="42">
        <v>16742.397694350431</v>
      </c>
      <c r="P130" s="42">
        <v>92157.050060325622</v>
      </c>
      <c r="Q130" s="42">
        <v>5342.4788733733467</v>
      </c>
      <c r="R130" s="42">
        <v>62225.75080196419</v>
      </c>
      <c r="S130" s="42">
        <v>57867.519076195706</v>
      </c>
      <c r="T130" s="42">
        <v>52104.495050752128</v>
      </c>
      <c r="U130" s="42">
        <v>194978.00419916437</v>
      </c>
      <c r="V130" s="42">
        <v>18654.513756771888</v>
      </c>
      <c r="W130" s="170"/>
      <c r="X130" s="42">
        <v>5241.5313918970787</v>
      </c>
      <c r="Y130" s="170"/>
      <c r="Z130" s="42">
        <v>203.17661821151518</v>
      </c>
      <c r="AA130" s="170"/>
      <c r="AB130" s="42">
        <v>119405.58499884566</v>
      </c>
      <c r="AC130" s="170"/>
      <c r="AD130" s="42">
        <v>12783.466430946053</v>
      </c>
      <c r="AE130" s="170"/>
      <c r="AF130" s="42">
        <v>37565.794254862478</v>
      </c>
      <c r="AG130" s="170"/>
      <c r="AH130" s="42">
        <v>5821.1372504817473</v>
      </c>
      <c r="AI130" s="42">
        <v>6064.1302175554938</v>
      </c>
      <c r="AJ130" s="42">
        <v>15543.244210744246</v>
      </c>
      <c r="AK130" s="42">
        <v>4931.0566252293893</v>
      </c>
      <c r="AL130" s="170"/>
      <c r="AM130" s="42">
        <v>604.19618471992703</v>
      </c>
      <c r="AN130" s="170"/>
      <c r="AO130" s="42">
        <v>3512.3229382524496</v>
      </c>
      <c r="AP130" s="170"/>
      <c r="AQ130" s="42">
        <v>1578.8312811520125</v>
      </c>
      <c r="AR130" s="170"/>
      <c r="AS130" s="42">
        <v>59505.706256303063</v>
      </c>
      <c r="AT130" s="170"/>
      <c r="AU130" s="42">
        <v>952.77404842824865</v>
      </c>
      <c r="AV130" s="170"/>
      <c r="AW130" s="42">
        <v>207.30334122836535</v>
      </c>
      <c r="AX130" s="170"/>
      <c r="AY130" s="42">
        <v>3490.0281662047205</v>
      </c>
      <c r="AZ130" s="44">
        <f t="shared" si="20"/>
        <v>845663.09778639337</v>
      </c>
      <c r="BA130" s="42">
        <v>577404.9150091206</v>
      </c>
      <c r="BB130" s="42">
        <v>21829.448692203503</v>
      </c>
      <c r="BC130" s="42">
        <v>791903.90477037954</v>
      </c>
      <c r="BD130" s="42">
        <v>-1585885.2195208147</v>
      </c>
      <c r="BE130" s="42">
        <v>12564055.798359871</v>
      </c>
      <c r="BF130" s="44">
        <f t="shared" si="21"/>
        <v>12369308.847310759</v>
      </c>
      <c r="BG130" s="44">
        <f t="shared" si="22"/>
        <v>13214971.945097152</v>
      </c>
      <c r="BH130" s="42"/>
      <c r="BI130" s="42"/>
      <c r="BJ130" s="45">
        <f>+AD159</f>
        <v>12823982.433734361</v>
      </c>
      <c r="BK130" s="44">
        <f t="shared" si="23"/>
        <v>12823982.433734361</v>
      </c>
    </row>
    <row r="131" spans="1:63" s="152" customFormat="1">
      <c r="A131" s="170"/>
      <c r="B131" s="163"/>
      <c r="C131" s="163">
        <v>9</v>
      </c>
      <c r="D131" s="180">
        <f>SUM(E132:I132)</f>
        <v>0</v>
      </c>
      <c r="E131" s="170"/>
      <c r="F131" s="170"/>
      <c r="G131" s="170"/>
      <c r="H131" s="170"/>
      <c r="I131" s="170"/>
      <c r="J131" s="179">
        <f>SUM(K132:L132)</f>
        <v>1154.2375165261683</v>
      </c>
      <c r="K131" s="170"/>
      <c r="L131" s="170"/>
      <c r="M131" s="179">
        <f>SUM(N132:V132)</f>
        <v>17043.998378234672</v>
      </c>
      <c r="N131" s="170"/>
      <c r="O131" s="170"/>
      <c r="P131" s="170"/>
      <c r="Q131" s="170"/>
      <c r="R131" s="170"/>
      <c r="S131" s="170"/>
      <c r="T131" s="170"/>
      <c r="U131" s="170"/>
      <c r="V131" s="170"/>
      <c r="W131" s="179">
        <f>SUM(X132)</f>
        <v>535.7229656101257</v>
      </c>
      <c r="X131" s="170"/>
      <c r="Y131" s="179">
        <f>SUM(Z132)</f>
        <v>155.09916848274261</v>
      </c>
      <c r="Z131" s="170"/>
      <c r="AA131" s="179">
        <f>SUM(AB132)</f>
        <v>0</v>
      </c>
      <c r="AB131" s="170"/>
      <c r="AC131" s="179">
        <f>SUM(AD132)</f>
        <v>2974.6170099223805</v>
      </c>
      <c r="AD131" s="170"/>
      <c r="AE131" s="179">
        <f>SUM(AF132)</f>
        <v>0</v>
      </c>
      <c r="AF131" s="170"/>
      <c r="AG131" s="179">
        <f>SUM(AH132:AK132)</f>
        <v>12898.930671408387</v>
      </c>
      <c r="AH131" s="170"/>
      <c r="AI131" s="170"/>
      <c r="AJ131" s="170"/>
      <c r="AK131" s="170"/>
      <c r="AL131" s="179">
        <f>SUM(AM132)</f>
        <v>0</v>
      </c>
      <c r="AM131" s="170"/>
      <c r="AN131" s="179">
        <f>SUM(AO132)</f>
        <v>210711.91868881794</v>
      </c>
      <c r="AO131" s="170"/>
      <c r="AP131" s="179">
        <f>SUM(AQ132)</f>
        <v>7351.9655261953958</v>
      </c>
      <c r="AQ131" s="170"/>
      <c r="AR131" s="179">
        <f>SUM(AS132)</f>
        <v>9431.3207305932592</v>
      </c>
      <c r="AS131" s="170"/>
      <c r="AT131" s="179">
        <f>SUM(AU132)</f>
        <v>2945.7101019711595</v>
      </c>
      <c r="AU131" s="170"/>
      <c r="AV131" s="179">
        <f>SUM(AW132)</f>
        <v>303728.99069696362</v>
      </c>
      <c r="AW131" s="170"/>
      <c r="AX131" s="179">
        <f>SUM(AY132)</f>
        <v>0</v>
      </c>
      <c r="AY131" s="170"/>
      <c r="AZ131" s="171">
        <f>SUM(AZ132)</f>
        <v>568932.51145472587</v>
      </c>
      <c r="BA131" s="171">
        <f t="shared" ref="BA131:BK131" si="36">SUM(BA132)</f>
        <v>1398159.2438019086</v>
      </c>
      <c r="BB131" s="171">
        <f t="shared" si="36"/>
        <v>0</v>
      </c>
      <c r="BC131" s="171">
        <f t="shared" si="36"/>
        <v>0</v>
      </c>
      <c r="BD131" s="171">
        <f t="shared" si="36"/>
        <v>0</v>
      </c>
      <c r="BE131" s="171">
        <f t="shared" si="36"/>
        <v>1586375.502123931</v>
      </c>
      <c r="BF131" s="171">
        <f t="shared" si="36"/>
        <v>2984534.7459258395</v>
      </c>
      <c r="BG131" s="171">
        <f t="shared" si="36"/>
        <v>3553467.2573805656</v>
      </c>
      <c r="BH131" s="171">
        <f t="shared" si="36"/>
        <v>0</v>
      </c>
      <c r="BI131" s="171">
        <f t="shared" si="36"/>
        <v>0</v>
      </c>
      <c r="BJ131" s="171">
        <f t="shared" si="36"/>
        <v>5221031.8401655601</v>
      </c>
      <c r="BK131" s="171">
        <f t="shared" si="36"/>
        <v>5221031.8401655601</v>
      </c>
    </row>
    <row r="132" spans="1:63">
      <c r="A132" s="139">
        <v>21</v>
      </c>
      <c r="B132" s="46" t="s">
        <v>69</v>
      </c>
      <c r="C132" s="154">
        <v>21</v>
      </c>
      <c r="D132" s="163"/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170"/>
      <c r="K132" s="42">
        <v>1154.2375165261683</v>
      </c>
      <c r="L132" s="42">
        <v>0</v>
      </c>
      <c r="M132" s="170"/>
      <c r="N132" s="42">
        <v>55.647359665364711</v>
      </c>
      <c r="O132" s="42">
        <v>1500.8483643361219</v>
      </c>
      <c r="P132" s="42">
        <v>2141.8283993479076</v>
      </c>
      <c r="Q132" s="42">
        <v>226.38994922203531</v>
      </c>
      <c r="R132" s="42">
        <v>855.18106875923263</v>
      </c>
      <c r="S132" s="42">
        <v>5150.3768753574641</v>
      </c>
      <c r="T132" s="42">
        <v>3184.2466467985596</v>
      </c>
      <c r="U132" s="42">
        <v>3541.2909551271068</v>
      </c>
      <c r="V132" s="42">
        <v>388.18875962088129</v>
      </c>
      <c r="W132" s="170"/>
      <c r="X132" s="42">
        <v>535.7229656101257</v>
      </c>
      <c r="Y132" s="170"/>
      <c r="Z132" s="42">
        <v>155.09916848274261</v>
      </c>
      <c r="AA132" s="170"/>
      <c r="AB132" s="42">
        <v>0</v>
      </c>
      <c r="AC132" s="170"/>
      <c r="AD132" s="42">
        <v>2974.6170099223805</v>
      </c>
      <c r="AE132" s="170"/>
      <c r="AF132" s="42">
        <v>0</v>
      </c>
      <c r="AG132" s="170"/>
      <c r="AH132" s="42">
        <v>0</v>
      </c>
      <c r="AI132" s="42">
        <v>0</v>
      </c>
      <c r="AJ132" s="42">
        <v>8078.4183624527705</v>
      </c>
      <c r="AK132" s="42">
        <v>4820.5123089556164</v>
      </c>
      <c r="AL132" s="170"/>
      <c r="AM132" s="42">
        <v>0</v>
      </c>
      <c r="AN132" s="170"/>
      <c r="AO132" s="42">
        <v>210711.91868881794</v>
      </c>
      <c r="AP132" s="170"/>
      <c r="AQ132" s="42">
        <v>7351.9655261953958</v>
      </c>
      <c r="AR132" s="170"/>
      <c r="AS132" s="42">
        <v>9431.3207305932592</v>
      </c>
      <c r="AT132" s="170"/>
      <c r="AU132" s="42">
        <v>2945.7101019711595</v>
      </c>
      <c r="AV132" s="170"/>
      <c r="AW132" s="42">
        <v>303728.99069696362</v>
      </c>
      <c r="AX132" s="170"/>
      <c r="AY132" s="42">
        <v>0</v>
      </c>
      <c r="AZ132" s="44">
        <f t="shared" si="20"/>
        <v>568932.51145472587</v>
      </c>
      <c r="BA132" s="42">
        <v>1398159.2438019086</v>
      </c>
      <c r="BB132" s="42">
        <v>0</v>
      </c>
      <c r="BC132" s="42">
        <v>0</v>
      </c>
      <c r="BD132" s="42">
        <v>0</v>
      </c>
      <c r="BE132" s="42">
        <v>1586375.502123931</v>
      </c>
      <c r="BF132" s="44">
        <f t="shared" si="21"/>
        <v>2984534.7459258395</v>
      </c>
      <c r="BG132" s="44">
        <f t="shared" si="22"/>
        <v>3553467.2573805656</v>
      </c>
      <c r="BH132" s="42"/>
      <c r="BI132" s="42"/>
      <c r="BJ132" s="45">
        <f>+AF159</f>
        <v>5221031.8401655601</v>
      </c>
      <c r="BK132" s="44">
        <f t="shared" si="23"/>
        <v>5221031.8401655601</v>
      </c>
    </row>
    <row r="133" spans="1:63" s="152" customFormat="1">
      <c r="A133" s="170"/>
      <c r="B133" s="163"/>
      <c r="C133" s="163">
        <v>8</v>
      </c>
      <c r="D133" s="180">
        <f>SUM(E134:I137)</f>
        <v>34466.365986605262</v>
      </c>
      <c r="E133" s="170"/>
      <c r="F133" s="170"/>
      <c r="G133" s="170"/>
      <c r="H133" s="170"/>
      <c r="I133" s="170"/>
      <c r="J133" s="179">
        <f>SUM(K134:L137)</f>
        <v>339553.39913023019</v>
      </c>
      <c r="K133" s="170"/>
      <c r="L133" s="170"/>
      <c r="M133" s="179">
        <f>SUM(N134:V137)</f>
        <v>3380384.4496000456</v>
      </c>
      <c r="N133" s="170"/>
      <c r="O133" s="170"/>
      <c r="P133" s="170"/>
      <c r="Q133" s="170"/>
      <c r="R133" s="170"/>
      <c r="S133" s="170"/>
      <c r="T133" s="170"/>
      <c r="U133" s="170"/>
      <c r="V133" s="170"/>
      <c r="W133" s="179">
        <f>SUM(X134:X137)</f>
        <v>0</v>
      </c>
      <c r="X133" s="170"/>
      <c r="Y133" s="179">
        <f>SUM(Z134:Z137)</f>
        <v>311.11922817376575</v>
      </c>
      <c r="Z133" s="170"/>
      <c r="AA133" s="179">
        <f>SUM(AB134:AB137)</f>
        <v>0</v>
      </c>
      <c r="AB133" s="170"/>
      <c r="AC133" s="179">
        <f>SUM(AD134:AD137)</f>
        <v>20286.73693421184</v>
      </c>
      <c r="AD133" s="170"/>
      <c r="AE133" s="179">
        <f>SUM(AF134:AF137)</f>
        <v>0</v>
      </c>
      <c r="AF133" s="170"/>
      <c r="AG133" s="179">
        <f>SUM(AH134:AK137)</f>
        <v>284890.79869771039</v>
      </c>
      <c r="AH133" s="170"/>
      <c r="AI133" s="170"/>
      <c r="AJ133" s="170"/>
      <c r="AK133" s="170"/>
      <c r="AL133" s="179">
        <f>SUM(AM134:AM137)</f>
        <v>22060.837467246427</v>
      </c>
      <c r="AM133" s="170"/>
      <c r="AN133" s="179">
        <f>SUM(AO134:AO137)</f>
        <v>79508.712369517365</v>
      </c>
      <c r="AO133" s="170"/>
      <c r="AP133" s="179">
        <f>SUM(AQ134:AQ137)</f>
        <v>52496.40469701749</v>
      </c>
      <c r="AQ133" s="170"/>
      <c r="AR133" s="179">
        <f>SUM(AS134:AS137)</f>
        <v>7394.8004852608001</v>
      </c>
      <c r="AS133" s="170"/>
      <c r="AT133" s="179">
        <f>SUM(AU134:AU137)</f>
        <v>85.075320845385207</v>
      </c>
      <c r="AU133" s="170"/>
      <c r="AV133" s="179">
        <f>SUM(AW134:AW137)</f>
        <v>305.39948905640244</v>
      </c>
      <c r="AW133" s="170"/>
      <c r="AX133" s="179">
        <f>SUM(AY134:AY137)</f>
        <v>5644.201644241436</v>
      </c>
      <c r="AY133" s="170"/>
      <c r="AZ133" s="171">
        <f>SUM(AZ134:AZ137)</f>
        <v>4227388.3010501629</v>
      </c>
      <c r="BA133" s="171">
        <f t="shared" ref="BA133:BK133" si="37">SUM(BA134:BA137)</f>
        <v>2286128.5445832135</v>
      </c>
      <c r="BB133" s="171">
        <f t="shared" si="37"/>
        <v>0</v>
      </c>
      <c r="BC133" s="171">
        <f t="shared" si="37"/>
        <v>169758.19106011704</v>
      </c>
      <c r="BD133" s="171">
        <f t="shared" si="37"/>
        <v>0</v>
      </c>
      <c r="BE133" s="171">
        <f t="shared" si="37"/>
        <v>844573.45186376106</v>
      </c>
      <c r="BF133" s="171">
        <f t="shared" si="37"/>
        <v>3300460.187507092</v>
      </c>
      <c r="BG133" s="171">
        <f t="shared" si="37"/>
        <v>7527848.4885572549</v>
      </c>
      <c r="BH133" s="171">
        <f t="shared" si="37"/>
        <v>0</v>
      </c>
      <c r="BI133" s="171">
        <f t="shared" si="37"/>
        <v>0</v>
      </c>
      <c r="BJ133" s="171">
        <f t="shared" si="37"/>
        <v>5716611.9983361652</v>
      </c>
      <c r="BK133" s="171">
        <f t="shared" si="37"/>
        <v>5716611.9983361652</v>
      </c>
    </row>
    <row r="134" spans="1:63">
      <c r="A134" s="139">
        <v>22</v>
      </c>
      <c r="B134" s="46" t="s">
        <v>70</v>
      </c>
      <c r="C134" s="154">
        <v>22</v>
      </c>
      <c r="D134" s="163"/>
      <c r="E134" s="42">
        <v>1924.3989232836709</v>
      </c>
      <c r="F134" s="42">
        <v>1557.4068546657695</v>
      </c>
      <c r="G134" s="42">
        <v>12838.147339357462</v>
      </c>
      <c r="H134" s="42">
        <v>563.58134684652555</v>
      </c>
      <c r="I134" s="42">
        <v>0</v>
      </c>
      <c r="J134" s="170"/>
      <c r="K134" s="42">
        <v>51253.373182867639</v>
      </c>
      <c r="L134" s="42">
        <v>0</v>
      </c>
      <c r="M134" s="170"/>
      <c r="N134" s="42">
        <v>1236.4307640833038</v>
      </c>
      <c r="O134" s="42">
        <v>26486.000471217223</v>
      </c>
      <c r="P134" s="42">
        <v>54174.015287874339</v>
      </c>
      <c r="Q134" s="42">
        <v>10052.73904737472</v>
      </c>
      <c r="R134" s="42">
        <v>35154.707648610573</v>
      </c>
      <c r="S134" s="42">
        <v>48127.886186534852</v>
      </c>
      <c r="T134" s="42">
        <v>71989.333285005516</v>
      </c>
      <c r="U134" s="42">
        <v>254480.80552107107</v>
      </c>
      <c r="V134" s="42">
        <v>8545.0890062717408</v>
      </c>
      <c r="W134" s="170"/>
      <c r="X134" s="42">
        <v>0</v>
      </c>
      <c r="Y134" s="170"/>
      <c r="Z134" s="42">
        <v>7.9626403918571231</v>
      </c>
      <c r="AA134" s="170"/>
      <c r="AB134" s="42">
        <v>0</v>
      </c>
      <c r="AC134" s="170"/>
      <c r="AD134" s="42">
        <v>11830.788132821739</v>
      </c>
      <c r="AE134" s="170"/>
      <c r="AF134" s="42">
        <v>0</v>
      </c>
      <c r="AG134" s="170"/>
      <c r="AH134" s="42">
        <v>0</v>
      </c>
      <c r="AI134" s="42">
        <v>0</v>
      </c>
      <c r="AJ134" s="42">
        <v>0</v>
      </c>
      <c r="AK134" s="42">
        <v>156959.44089818871</v>
      </c>
      <c r="AL134" s="170"/>
      <c r="AM134" s="42">
        <v>553.70662071028016</v>
      </c>
      <c r="AN134" s="170"/>
      <c r="AO134" s="42">
        <v>5639.4474221054861</v>
      </c>
      <c r="AP134" s="170"/>
      <c r="AQ134" s="42">
        <v>343.61511056948609</v>
      </c>
      <c r="AR134" s="170"/>
      <c r="AS134" s="42">
        <v>0.72636488034043034</v>
      </c>
      <c r="AT134" s="170"/>
      <c r="AU134" s="42">
        <v>85.075320845385207</v>
      </c>
      <c r="AV134" s="170"/>
      <c r="AW134" s="42">
        <v>305.39948905640244</v>
      </c>
      <c r="AX134" s="170"/>
      <c r="AY134" s="42">
        <v>5644.201644241436</v>
      </c>
      <c r="AZ134" s="44">
        <f t="shared" si="20"/>
        <v>759754.27850887587</v>
      </c>
      <c r="BA134" s="42">
        <v>457484.105294512</v>
      </c>
      <c r="BB134" s="42">
        <v>0</v>
      </c>
      <c r="BC134" s="42">
        <v>0</v>
      </c>
      <c r="BD134" s="42">
        <v>0</v>
      </c>
      <c r="BE134" s="42">
        <v>147608.1848645742</v>
      </c>
      <c r="BF134" s="44">
        <f t="shared" si="21"/>
        <v>605092.29015908623</v>
      </c>
      <c r="BG134" s="44">
        <f t="shared" si="22"/>
        <v>1364846.5686679622</v>
      </c>
      <c r="BH134" s="42"/>
      <c r="BI134" s="42"/>
      <c r="BJ134" s="45">
        <f>+AH159</f>
        <v>1997585.5889484189</v>
      </c>
      <c r="BK134" s="44">
        <f t="shared" si="23"/>
        <v>1997585.5889484189</v>
      </c>
    </row>
    <row r="135" spans="1:63">
      <c r="A135" s="139">
        <v>23</v>
      </c>
      <c r="B135" s="46" t="s">
        <v>71</v>
      </c>
      <c r="C135" s="154">
        <v>23</v>
      </c>
      <c r="D135" s="163"/>
      <c r="E135" s="42">
        <v>0</v>
      </c>
      <c r="F135" s="42">
        <v>0</v>
      </c>
      <c r="G135" s="42">
        <v>0</v>
      </c>
      <c r="H135" s="42">
        <v>0</v>
      </c>
      <c r="I135" s="42">
        <v>17582.831522451834</v>
      </c>
      <c r="J135" s="170"/>
      <c r="K135" s="42">
        <v>28830.002594736223</v>
      </c>
      <c r="L135" s="42">
        <v>0</v>
      </c>
      <c r="M135" s="170"/>
      <c r="N135" s="42">
        <v>695.49182664622697</v>
      </c>
      <c r="O135" s="42">
        <v>14898.365022433723</v>
      </c>
      <c r="P135" s="42">
        <v>30472.86264933621</v>
      </c>
      <c r="Q135" s="42">
        <v>5654.6618265682673</v>
      </c>
      <c r="R135" s="42">
        <v>19774.509457368174</v>
      </c>
      <c r="S135" s="42">
        <v>27071.917367982631</v>
      </c>
      <c r="T135" s="42">
        <v>40493.972133209711</v>
      </c>
      <c r="U135" s="42">
        <v>143145.35469317102</v>
      </c>
      <c r="V135" s="42">
        <v>4806.6092614839836</v>
      </c>
      <c r="W135" s="170"/>
      <c r="X135" s="42">
        <v>0</v>
      </c>
      <c r="Y135" s="170"/>
      <c r="Z135" s="42">
        <v>8.8482064105950773</v>
      </c>
      <c r="AA135" s="170"/>
      <c r="AB135" s="42">
        <v>0</v>
      </c>
      <c r="AC135" s="170"/>
      <c r="AD135" s="42">
        <v>2957.6970332054348</v>
      </c>
      <c r="AE135" s="170"/>
      <c r="AF135" s="42">
        <v>0</v>
      </c>
      <c r="AG135" s="170"/>
      <c r="AH135" s="42">
        <v>0</v>
      </c>
      <c r="AI135" s="42">
        <v>0</v>
      </c>
      <c r="AJ135" s="42">
        <v>0</v>
      </c>
      <c r="AK135" s="42">
        <v>1713.7257409660642</v>
      </c>
      <c r="AL135" s="170"/>
      <c r="AM135" s="42">
        <v>21507.130846536147</v>
      </c>
      <c r="AN135" s="170"/>
      <c r="AO135" s="42">
        <v>68117.888685964484</v>
      </c>
      <c r="AP135" s="170"/>
      <c r="AQ135" s="42">
        <v>20861.115834579203</v>
      </c>
      <c r="AR135" s="170"/>
      <c r="AS135" s="42">
        <v>130.42531697615598</v>
      </c>
      <c r="AT135" s="170"/>
      <c r="AU135" s="42">
        <v>0</v>
      </c>
      <c r="AV135" s="170"/>
      <c r="AW135" s="42">
        <v>0</v>
      </c>
      <c r="AX135" s="170"/>
      <c r="AY135" s="42">
        <v>0</v>
      </c>
      <c r="AZ135" s="44">
        <f t="shared" si="20"/>
        <v>448723.41002002603</v>
      </c>
      <c r="BA135" s="42">
        <v>544192.68697551347</v>
      </c>
      <c r="BB135" s="42">
        <v>0</v>
      </c>
      <c r="BC135" s="42">
        <v>0</v>
      </c>
      <c r="BD135" s="42">
        <v>0</v>
      </c>
      <c r="BE135" s="42">
        <v>148908.16230597126</v>
      </c>
      <c r="BF135" s="44">
        <f t="shared" si="21"/>
        <v>693100.84928148473</v>
      </c>
      <c r="BG135" s="44">
        <f t="shared" si="22"/>
        <v>1141824.2593015106</v>
      </c>
      <c r="BH135" s="42"/>
      <c r="BI135" s="42"/>
      <c r="BJ135" s="45">
        <f>+AI159</f>
        <v>1334230.5724161428</v>
      </c>
      <c r="BK135" s="44">
        <f t="shared" si="23"/>
        <v>1334230.5724161428</v>
      </c>
    </row>
    <row r="136" spans="1:63">
      <c r="A136" s="139">
        <v>24</v>
      </c>
      <c r="B136" s="46" t="s">
        <v>72</v>
      </c>
      <c r="C136" s="154">
        <v>24</v>
      </c>
      <c r="D136" s="163"/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170"/>
      <c r="K136" s="42">
        <v>259470.02335262636</v>
      </c>
      <c r="L136" s="42">
        <v>0</v>
      </c>
      <c r="M136" s="170"/>
      <c r="N136" s="42">
        <v>6259.4264398160494</v>
      </c>
      <c r="O136" s="42">
        <v>134085.28520190367</v>
      </c>
      <c r="P136" s="42">
        <v>274255.76384402619</v>
      </c>
      <c r="Q136" s="42">
        <v>50891.956439114459</v>
      </c>
      <c r="R136" s="42">
        <v>177970.58511631371</v>
      </c>
      <c r="S136" s="42">
        <v>243647.25631184396</v>
      </c>
      <c r="T136" s="42">
        <v>364445.74919888785</v>
      </c>
      <c r="U136" s="42">
        <v>1288308.1922385404</v>
      </c>
      <c r="V136" s="42">
        <v>43259.483353355885</v>
      </c>
      <c r="W136" s="170"/>
      <c r="X136" s="42">
        <v>0</v>
      </c>
      <c r="Y136" s="170"/>
      <c r="Z136" s="42">
        <v>294.30838137131354</v>
      </c>
      <c r="AA136" s="170"/>
      <c r="AB136" s="42">
        <v>0</v>
      </c>
      <c r="AC136" s="170"/>
      <c r="AD136" s="42">
        <v>5498.2517681846657</v>
      </c>
      <c r="AE136" s="170"/>
      <c r="AF136" s="42">
        <v>0</v>
      </c>
      <c r="AG136" s="170"/>
      <c r="AH136" s="42">
        <v>0</v>
      </c>
      <c r="AI136" s="42">
        <v>0</v>
      </c>
      <c r="AJ136" s="42">
        <v>6719.4297799677806</v>
      </c>
      <c r="AK136" s="42">
        <v>26159.906805900828</v>
      </c>
      <c r="AL136" s="170"/>
      <c r="AM136" s="42">
        <v>0</v>
      </c>
      <c r="AN136" s="170"/>
      <c r="AO136" s="42">
        <v>5751.3762614473908</v>
      </c>
      <c r="AP136" s="170"/>
      <c r="AQ136" s="42">
        <v>31291.673751868802</v>
      </c>
      <c r="AR136" s="170"/>
      <c r="AS136" s="42">
        <v>7263.6488034043041</v>
      </c>
      <c r="AT136" s="170"/>
      <c r="AU136" s="42">
        <v>0</v>
      </c>
      <c r="AV136" s="170"/>
      <c r="AW136" s="42">
        <v>0</v>
      </c>
      <c r="AX136" s="170"/>
      <c r="AY136" s="42">
        <v>0</v>
      </c>
      <c r="AZ136" s="44">
        <f t="shared" si="20"/>
        <v>2925572.3170485739</v>
      </c>
      <c r="BA136" s="42">
        <v>1217928.2780459223</v>
      </c>
      <c r="BB136" s="42">
        <v>0</v>
      </c>
      <c r="BC136" s="42">
        <v>0</v>
      </c>
      <c r="BD136" s="42">
        <v>0</v>
      </c>
      <c r="BE136" s="42">
        <v>351417.49889983417</v>
      </c>
      <c r="BF136" s="44">
        <f t="shared" si="21"/>
        <v>1569345.7769457565</v>
      </c>
      <c r="BG136" s="44">
        <f t="shared" si="22"/>
        <v>4494918.0939943306</v>
      </c>
      <c r="BH136" s="42"/>
      <c r="BI136" s="42"/>
      <c r="BJ136" s="45">
        <f>+AJ159</f>
        <v>1578236.447777957</v>
      </c>
      <c r="BK136" s="44">
        <f t="shared" si="23"/>
        <v>1578236.447777957</v>
      </c>
    </row>
    <row r="137" spans="1:63">
      <c r="A137" s="139">
        <v>25</v>
      </c>
      <c r="B137" s="46" t="s">
        <v>73</v>
      </c>
      <c r="C137" s="154">
        <v>25</v>
      </c>
      <c r="D137" s="163"/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170"/>
      <c r="K137" s="42">
        <v>0</v>
      </c>
      <c r="L137" s="42">
        <v>0</v>
      </c>
      <c r="M137" s="170"/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170"/>
      <c r="X137" s="42">
        <v>0</v>
      </c>
      <c r="Y137" s="170"/>
      <c r="Z137" s="42">
        <v>0</v>
      </c>
      <c r="AA137" s="170"/>
      <c r="AB137" s="42">
        <v>0</v>
      </c>
      <c r="AC137" s="170"/>
      <c r="AD137" s="42">
        <v>0</v>
      </c>
      <c r="AE137" s="170"/>
      <c r="AF137" s="42">
        <v>0</v>
      </c>
      <c r="AG137" s="170"/>
      <c r="AH137" s="42">
        <v>27040.977123318375</v>
      </c>
      <c r="AI137" s="42">
        <v>40971.205275163877</v>
      </c>
      <c r="AJ137" s="42">
        <v>23582.119288191076</v>
      </c>
      <c r="AK137" s="42">
        <v>1743.9937860136588</v>
      </c>
      <c r="AL137" s="170"/>
      <c r="AM137" s="42">
        <v>0</v>
      </c>
      <c r="AN137" s="170"/>
      <c r="AO137" s="42">
        <v>0</v>
      </c>
      <c r="AP137" s="170"/>
      <c r="AQ137" s="42">
        <v>0</v>
      </c>
      <c r="AR137" s="170"/>
      <c r="AS137" s="42">
        <v>0</v>
      </c>
      <c r="AT137" s="170"/>
      <c r="AU137" s="42">
        <v>0</v>
      </c>
      <c r="AV137" s="170"/>
      <c r="AW137" s="42">
        <v>0</v>
      </c>
      <c r="AX137" s="170"/>
      <c r="AY137" s="42">
        <v>0</v>
      </c>
      <c r="AZ137" s="44">
        <f t="shared" si="20"/>
        <v>93338.295472686994</v>
      </c>
      <c r="BA137" s="42">
        <v>66523.474267265803</v>
      </c>
      <c r="BB137" s="42">
        <v>0</v>
      </c>
      <c r="BC137" s="42">
        <v>169758.19106011704</v>
      </c>
      <c r="BD137" s="42">
        <v>0</v>
      </c>
      <c r="BE137" s="42">
        <v>196639.6057933814</v>
      </c>
      <c r="BF137" s="44">
        <f t="shared" si="21"/>
        <v>432921.27112076426</v>
      </c>
      <c r="BG137" s="44">
        <f t="shared" si="22"/>
        <v>526259.56659345119</v>
      </c>
      <c r="BH137" s="42"/>
      <c r="BI137" s="42"/>
      <c r="BJ137" s="45">
        <f>+AK159</f>
        <v>806559.38919364684</v>
      </c>
      <c r="BK137" s="44">
        <f t="shared" si="23"/>
        <v>806559.38919364684</v>
      </c>
    </row>
    <row r="138" spans="1:63" s="152" customFormat="1">
      <c r="A138" s="170"/>
      <c r="B138" s="163"/>
      <c r="C138" s="163">
        <v>10</v>
      </c>
      <c r="D138" s="180">
        <f>SUM(E139:I139)</f>
        <v>0</v>
      </c>
      <c r="E138" s="170"/>
      <c r="F138" s="170"/>
      <c r="G138" s="170"/>
      <c r="H138" s="170"/>
      <c r="I138" s="170"/>
      <c r="J138" s="179">
        <f>SUM(K139:L139)</f>
        <v>1027.9035993323873</v>
      </c>
      <c r="K138" s="170"/>
      <c r="L138" s="170"/>
      <c r="M138" s="179">
        <f>SUM(N139:V139)</f>
        <v>8973.9002481626958</v>
      </c>
      <c r="N138" s="170"/>
      <c r="O138" s="170"/>
      <c r="P138" s="170"/>
      <c r="Q138" s="170"/>
      <c r="R138" s="170"/>
      <c r="S138" s="170"/>
      <c r="T138" s="170"/>
      <c r="U138" s="170"/>
      <c r="V138" s="170"/>
      <c r="W138" s="179">
        <f>SUM(X139)</f>
        <v>266.66773382253541</v>
      </c>
      <c r="X138" s="170"/>
      <c r="Y138" s="179">
        <f>SUM(Z139)</f>
        <v>44.95359374176887</v>
      </c>
      <c r="Z138" s="170"/>
      <c r="AA138" s="179">
        <f>SUM(AB139)</f>
        <v>3639.0847378773801</v>
      </c>
      <c r="AB138" s="170"/>
      <c r="AC138" s="179">
        <f>SUM(AD139)</f>
        <v>1110.6372218832928</v>
      </c>
      <c r="AD138" s="170"/>
      <c r="AE138" s="179">
        <f>SUM(AF139)</f>
        <v>367.17308795732436</v>
      </c>
      <c r="AF138" s="170"/>
      <c r="AG138" s="179">
        <f>SUM(AH139:AK139)</f>
        <v>3617.2061301043268</v>
      </c>
      <c r="AH138" s="170"/>
      <c r="AI138" s="170"/>
      <c r="AJ138" s="170"/>
      <c r="AK138" s="170"/>
      <c r="AL138" s="179">
        <f>SUM(AM139)</f>
        <v>617.78828293706999</v>
      </c>
      <c r="AM138" s="170"/>
      <c r="AN138" s="179">
        <f>SUM(AO139)</f>
        <v>327.76959107808909</v>
      </c>
      <c r="AO138" s="170"/>
      <c r="AP138" s="179">
        <f>SUM(AQ139)</f>
        <v>2773.8876812819335</v>
      </c>
      <c r="AQ138" s="170"/>
      <c r="AR138" s="179">
        <f>SUM(AS139)</f>
        <v>53247.576332129363</v>
      </c>
      <c r="AS138" s="170"/>
      <c r="AT138" s="179">
        <f>SUM(AU139)</f>
        <v>510.45580198778515</v>
      </c>
      <c r="AU138" s="170"/>
      <c r="AV138" s="179">
        <f>SUM(AW139)</f>
        <v>439.77860436287114</v>
      </c>
      <c r="AW138" s="170"/>
      <c r="AX138" s="179">
        <f>SUM(AY139)</f>
        <v>677.30934147827429</v>
      </c>
      <c r="AY138" s="170"/>
      <c r="AZ138" s="171">
        <f>SUM(AZ139)</f>
        <v>77642.091988137108</v>
      </c>
      <c r="BA138" s="171">
        <f t="shared" ref="BA138:BK138" si="38">SUM(BA139)</f>
        <v>141186.09446556005</v>
      </c>
      <c r="BB138" s="171">
        <f t="shared" si="38"/>
        <v>0</v>
      </c>
      <c r="BC138" s="171">
        <f t="shared" si="38"/>
        <v>0</v>
      </c>
      <c r="BD138" s="171">
        <f t="shared" si="38"/>
        <v>0</v>
      </c>
      <c r="BE138" s="171">
        <f t="shared" si="38"/>
        <v>11107.097599632243</v>
      </c>
      <c r="BF138" s="171">
        <f t="shared" si="38"/>
        <v>152293.1920651923</v>
      </c>
      <c r="BG138" s="171">
        <f t="shared" si="38"/>
        <v>229935.28405332941</v>
      </c>
      <c r="BH138" s="171">
        <f t="shared" si="38"/>
        <v>0</v>
      </c>
      <c r="BI138" s="171">
        <f t="shared" si="38"/>
        <v>0</v>
      </c>
      <c r="BJ138" s="171">
        <f t="shared" si="38"/>
        <v>409182.05772257963</v>
      </c>
      <c r="BK138" s="171">
        <f t="shared" si="38"/>
        <v>409182.05772257963</v>
      </c>
    </row>
    <row r="139" spans="1:63">
      <c r="A139" s="139">
        <v>26</v>
      </c>
      <c r="B139" s="46" t="s">
        <v>14</v>
      </c>
      <c r="C139" s="154">
        <v>26</v>
      </c>
      <c r="D139" s="163"/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170"/>
      <c r="K139" s="42">
        <v>961.0012349019205</v>
      </c>
      <c r="L139" s="42">
        <v>66.902364430466761</v>
      </c>
      <c r="M139" s="170"/>
      <c r="N139" s="42">
        <v>23.183088592341889</v>
      </c>
      <c r="O139" s="42">
        <v>496.61276087406401</v>
      </c>
      <c r="P139" s="42">
        <v>1015.7633021634015</v>
      </c>
      <c r="Q139" s="42">
        <v>188.48895279936661</v>
      </c>
      <c r="R139" s="42">
        <v>65.915110294093907</v>
      </c>
      <c r="S139" s="42">
        <v>902.39832397878729</v>
      </c>
      <c r="T139" s="42">
        <v>1349.8006841388053</v>
      </c>
      <c r="U139" s="42">
        <v>4771.5175251398323</v>
      </c>
      <c r="V139" s="42">
        <v>160.22050018200412</v>
      </c>
      <c r="W139" s="170"/>
      <c r="X139" s="42">
        <v>266.66773382253541</v>
      </c>
      <c r="Y139" s="170"/>
      <c r="Z139" s="42">
        <v>44.95359374176887</v>
      </c>
      <c r="AA139" s="170"/>
      <c r="AB139" s="42">
        <v>3639.0847378773801</v>
      </c>
      <c r="AC139" s="170"/>
      <c r="AD139" s="42">
        <v>1110.6372218832928</v>
      </c>
      <c r="AE139" s="170"/>
      <c r="AF139" s="42">
        <v>367.17308795732436</v>
      </c>
      <c r="AG139" s="170"/>
      <c r="AH139" s="42">
        <v>1107.8542700176852</v>
      </c>
      <c r="AI139" s="42">
        <v>1626.0903192850312</v>
      </c>
      <c r="AJ139" s="42">
        <v>556.62602230488346</v>
      </c>
      <c r="AK139" s="42">
        <v>326.63551849672706</v>
      </c>
      <c r="AL139" s="170"/>
      <c r="AM139" s="42">
        <v>617.78828293706999</v>
      </c>
      <c r="AN139" s="170"/>
      <c r="AO139" s="42">
        <v>327.76959107808909</v>
      </c>
      <c r="AP139" s="170"/>
      <c r="AQ139" s="42">
        <v>2773.8876812819335</v>
      </c>
      <c r="AR139" s="170"/>
      <c r="AS139" s="42">
        <v>53247.576332129363</v>
      </c>
      <c r="AT139" s="170"/>
      <c r="AU139" s="42">
        <v>510.45580198778515</v>
      </c>
      <c r="AV139" s="170"/>
      <c r="AW139" s="42">
        <v>439.77860436287114</v>
      </c>
      <c r="AX139" s="170"/>
      <c r="AY139" s="42">
        <v>677.30934147827429</v>
      </c>
      <c r="AZ139" s="44">
        <f t="shared" si="20"/>
        <v>77642.091988137108</v>
      </c>
      <c r="BA139" s="42">
        <v>141186.09446556005</v>
      </c>
      <c r="BB139" s="42">
        <v>0</v>
      </c>
      <c r="BC139" s="42">
        <v>0</v>
      </c>
      <c r="BD139" s="42">
        <v>0</v>
      </c>
      <c r="BE139" s="42">
        <v>11107.097599632243</v>
      </c>
      <c r="BF139" s="44">
        <f t="shared" si="21"/>
        <v>152293.1920651923</v>
      </c>
      <c r="BG139" s="44">
        <f t="shared" si="22"/>
        <v>229935.28405332941</v>
      </c>
      <c r="BH139" s="42"/>
      <c r="BI139" s="42"/>
      <c r="BJ139" s="45">
        <f>+AM159</f>
        <v>409182.05772257963</v>
      </c>
      <c r="BK139" s="44">
        <f t="shared" si="23"/>
        <v>409182.05772257963</v>
      </c>
    </row>
    <row r="140" spans="1:63" s="152" customFormat="1">
      <c r="A140" s="170"/>
      <c r="B140" s="163"/>
      <c r="C140" s="163">
        <v>11</v>
      </c>
      <c r="D140" s="180">
        <f>SUM(E141:I141)</f>
        <v>3223.6691607059606</v>
      </c>
      <c r="E140" s="170"/>
      <c r="F140" s="170"/>
      <c r="G140" s="170"/>
      <c r="H140" s="170"/>
      <c r="I140" s="170"/>
      <c r="J140" s="179">
        <f>SUM(K141:L141)</f>
        <v>6508.1951706387854</v>
      </c>
      <c r="K140" s="170"/>
      <c r="L140" s="170"/>
      <c r="M140" s="179">
        <f>SUM(N141:V141)</f>
        <v>135199.37581240601</v>
      </c>
      <c r="N140" s="170"/>
      <c r="O140" s="170"/>
      <c r="P140" s="170"/>
      <c r="Q140" s="170"/>
      <c r="R140" s="170"/>
      <c r="S140" s="170"/>
      <c r="T140" s="170"/>
      <c r="U140" s="170"/>
      <c r="V140" s="170"/>
      <c r="W140" s="179">
        <f>SUM(X141)</f>
        <v>1730.2261433507967</v>
      </c>
      <c r="X140" s="170"/>
      <c r="Y140" s="179">
        <f>SUM(Z141)</f>
        <v>756.28018545729753</v>
      </c>
      <c r="Z140" s="170"/>
      <c r="AA140" s="179">
        <f>SUM(AB141)</f>
        <v>157859.09075515677</v>
      </c>
      <c r="AB140" s="170"/>
      <c r="AC140" s="179">
        <f>SUM(AD141)</f>
        <v>81992.081391338288</v>
      </c>
      <c r="AD140" s="170"/>
      <c r="AE140" s="179">
        <f>SUM(AF141)</f>
        <v>12914.086668470833</v>
      </c>
      <c r="AF140" s="170"/>
      <c r="AG140" s="179">
        <f>SUM(AH141:AK141)</f>
        <v>171991.09528704034</v>
      </c>
      <c r="AH140" s="170"/>
      <c r="AI140" s="170"/>
      <c r="AJ140" s="170"/>
      <c r="AK140" s="170"/>
      <c r="AL140" s="179">
        <f>SUM(AM141)</f>
        <v>0</v>
      </c>
      <c r="AM140" s="170"/>
      <c r="AN140" s="179">
        <f>SUM(AO141)</f>
        <v>1965664.8789420924</v>
      </c>
      <c r="AO140" s="170"/>
      <c r="AP140" s="179">
        <f>SUM(AQ141)</f>
        <v>0</v>
      </c>
      <c r="AQ140" s="170"/>
      <c r="AR140" s="179">
        <f>SUM(AS141)</f>
        <v>0</v>
      </c>
      <c r="AS140" s="170"/>
      <c r="AT140" s="179">
        <f>SUM(AU141)</f>
        <v>0</v>
      </c>
      <c r="AU140" s="170"/>
      <c r="AV140" s="179">
        <f>SUM(AW141)</f>
        <v>0</v>
      </c>
      <c r="AW140" s="170"/>
      <c r="AX140" s="179">
        <f>SUM(AY141)</f>
        <v>0</v>
      </c>
      <c r="AY140" s="170"/>
      <c r="AZ140" s="171">
        <f>SUM(AZ141)</f>
        <v>2537838.9795166575</v>
      </c>
      <c r="BA140" s="171">
        <f t="shared" ref="BA140:BK140" si="39">SUM(BA141)</f>
        <v>271592.95244417229</v>
      </c>
      <c r="BB140" s="171">
        <f t="shared" si="39"/>
        <v>0</v>
      </c>
      <c r="BC140" s="171">
        <f t="shared" si="39"/>
        <v>730197.28767389827</v>
      </c>
      <c r="BD140" s="171">
        <f t="shared" si="39"/>
        <v>0</v>
      </c>
      <c r="BE140" s="171">
        <f t="shared" si="39"/>
        <v>843963.38968138199</v>
      </c>
      <c r="BF140" s="171">
        <f t="shared" si="39"/>
        <v>1845753.6297994526</v>
      </c>
      <c r="BG140" s="171">
        <f t="shared" si="39"/>
        <v>4383592.6093161106</v>
      </c>
      <c r="BH140" s="171">
        <f t="shared" si="39"/>
        <v>0</v>
      </c>
      <c r="BI140" s="171">
        <f t="shared" si="39"/>
        <v>0</v>
      </c>
      <c r="BJ140" s="171">
        <f t="shared" si="39"/>
        <v>6531006.5170660093</v>
      </c>
      <c r="BK140" s="171">
        <f t="shared" si="39"/>
        <v>6531006.5170660093</v>
      </c>
    </row>
    <row r="141" spans="1:63">
      <c r="A141" s="139">
        <v>27</v>
      </c>
      <c r="B141" s="46" t="s">
        <v>74</v>
      </c>
      <c r="C141" s="154">
        <v>27</v>
      </c>
      <c r="D141" s="163"/>
      <c r="E141" s="42">
        <v>1626.4660505526274</v>
      </c>
      <c r="F141" s="42">
        <v>74.377774575610857</v>
      </c>
      <c r="G141" s="42">
        <v>282.15708438148266</v>
      </c>
      <c r="H141" s="42">
        <v>0</v>
      </c>
      <c r="I141" s="42">
        <v>1240.6682511962397</v>
      </c>
      <c r="J141" s="170"/>
      <c r="K141" s="42">
        <v>6508.1951706387854</v>
      </c>
      <c r="L141" s="42">
        <v>0</v>
      </c>
      <c r="M141" s="170"/>
      <c r="N141" s="42">
        <v>2824.7635157985396</v>
      </c>
      <c r="O141" s="42">
        <v>1057.1588677903073</v>
      </c>
      <c r="P141" s="42">
        <v>12986.405691666247</v>
      </c>
      <c r="Q141" s="42">
        <v>1276.5050114142662</v>
      </c>
      <c r="R141" s="42">
        <v>12390.854458634114</v>
      </c>
      <c r="S141" s="42">
        <v>3376.6633343967205</v>
      </c>
      <c r="T141" s="42">
        <v>31079.413737319475</v>
      </c>
      <c r="U141" s="42">
        <v>21917.518691632817</v>
      </c>
      <c r="V141" s="42">
        <v>48290.092503753513</v>
      </c>
      <c r="W141" s="170"/>
      <c r="X141" s="42">
        <v>1730.2261433507967</v>
      </c>
      <c r="Y141" s="170"/>
      <c r="Z141" s="42">
        <v>756.28018545729753</v>
      </c>
      <c r="AA141" s="170"/>
      <c r="AB141" s="42">
        <v>157859.09075515677</v>
      </c>
      <c r="AC141" s="170"/>
      <c r="AD141" s="42">
        <v>81992.081391338288</v>
      </c>
      <c r="AE141" s="170"/>
      <c r="AF141" s="42">
        <v>12914.086668470833</v>
      </c>
      <c r="AG141" s="170"/>
      <c r="AH141" s="42">
        <v>36231.573243624734</v>
      </c>
      <c r="AI141" s="42">
        <v>50696.219090787119</v>
      </c>
      <c r="AJ141" s="42">
        <v>76153.117124382057</v>
      </c>
      <c r="AK141" s="42">
        <v>8910.1858282464345</v>
      </c>
      <c r="AL141" s="170"/>
      <c r="AM141" s="42">
        <v>0</v>
      </c>
      <c r="AN141" s="170"/>
      <c r="AO141" s="42">
        <v>1965664.8789420924</v>
      </c>
      <c r="AP141" s="170"/>
      <c r="AQ141" s="42">
        <v>0</v>
      </c>
      <c r="AR141" s="170"/>
      <c r="AS141" s="42">
        <v>0</v>
      </c>
      <c r="AT141" s="170"/>
      <c r="AU141" s="42">
        <v>0</v>
      </c>
      <c r="AV141" s="170"/>
      <c r="AW141" s="42">
        <v>0</v>
      </c>
      <c r="AX141" s="170"/>
      <c r="AY141" s="42">
        <v>0</v>
      </c>
      <c r="AZ141" s="44">
        <f t="shared" si="20"/>
        <v>2537838.9795166575</v>
      </c>
      <c r="BA141" s="42">
        <v>271592.95244417229</v>
      </c>
      <c r="BB141" s="42">
        <v>0</v>
      </c>
      <c r="BC141" s="42">
        <v>730197.28767389827</v>
      </c>
      <c r="BD141" s="42">
        <v>0</v>
      </c>
      <c r="BE141" s="42">
        <v>843963.38968138199</v>
      </c>
      <c r="BF141" s="44">
        <f t="shared" si="21"/>
        <v>1845753.6297994526</v>
      </c>
      <c r="BG141" s="44">
        <f t="shared" si="22"/>
        <v>4383592.6093161106</v>
      </c>
      <c r="BH141" s="42"/>
      <c r="BI141" s="42"/>
      <c r="BJ141" s="45">
        <f>+AO159</f>
        <v>6531006.5170660093</v>
      </c>
      <c r="BK141" s="44">
        <f t="shared" si="23"/>
        <v>6531006.5170660093</v>
      </c>
    </row>
    <row r="142" spans="1:63" s="152" customFormat="1">
      <c r="A142" s="170"/>
      <c r="B142" s="163"/>
      <c r="C142" s="163" t="s">
        <v>201</v>
      </c>
      <c r="D142" s="180">
        <f>SUM(E143:I143)</f>
        <v>11616.172711134641</v>
      </c>
      <c r="E142" s="170"/>
      <c r="F142" s="170"/>
      <c r="G142" s="170"/>
      <c r="H142" s="170"/>
      <c r="I142" s="170"/>
      <c r="J142" s="179">
        <f>SUM(K143:L143)</f>
        <v>21180.744987143316</v>
      </c>
      <c r="K142" s="170"/>
      <c r="L142" s="170"/>
      <c r="M142" s="179">
        <f>SUM(N143:V143)</f>
        <v>331732.66573140421</v>
      </c>
      <c r="N142" s="170"/>
      <c r="O142" s="170"/>
      <c r="P142" s="170"/>
      <c r="Q142" s="170"/>
      <c r="R142" s="170"/>
      <c r="S142" s="170"/>
      <c r="T142" s="170"/>
      <c r="U142" s="170"/>
      <c r="V142" s="170"/>
      <c r="W142" s="179">
        <f>SUM(X143)</f>
        <v>33122.214259615554</v>
      </c>
      <c r="X142" s="170"/>
      <c r="Y142" s="179">
        <f>SUM(Z143)</f>
        <v>944.63700271782386</v>
      </c>
      <c r="Z142" s="170"/>
      <c r="AA142" s="179">
        <f>SUM(AB143)</f>
        <v>315930.34780032717</v>
      </c>
      <c r="AB142" s="170"/>
      <c r="AC142" s="179">
        <f>SUM(AD143)</f>
        <v>26146.850037888249</v>
      </c>
      <c r="AD142" s="170"/>
      <c r="AE142" s="179">
        <f>SUM(AF143)</f>
        <v>657715.32195838878</v>
      </c>
      <c r="AF142" s="170"/>
      <c r="AG142" s="179">
        <f>SUM(AH143:AK143)</f>
        <v>157651.43489989932</v>
      </c>
      <c r="AH142" s="170"/>
      <c r="AI142" s="170"/>
      <c r="AJ142" s="170"/>
      <c r="AK142" s="170"/>
      <c r="AL142" s="179">
        <f>SUM(AM143)</f>
        <v>2732.1050363994095</v>
      </c>
      <c r="AM142" s="170"/>
      <c r="AN142" s="179">
        <f>SUM(AO143)</f>
        <v>112505.21719831345</v>
      </c>
      <c r="AO142" s="170"/>
      <c r="AP142" s="179">
        <f>SUM(AQ143)</f>
        <v>35186.575587977037</v>
      </c>
      <c r="AQ142" s="170"/>
      <c r="AR142" s="179">
        <f>SUM(AS143)</f>
        <v>0</v>
      </c>
      <c r="AS142" s="170"/>
      <c r="AT142" s="179">
        <f>SUM(AU143)</f>
        <v>0</v>
      </c>
      <c r="AU142" s="170"/>
      <c r="AV142" s="179">
        <f>SUM(AW143)</f>
        <v>7329.5877373536587</v>
      </c>
      <c r="AW142" s="170"/>
      <c r="AX142" s="179">
        <f>SUM(AY143)</f>
        <v>0</v>
      </c>
      <c r="AY142" s="170"/>
      <c r="AZ142" s="171">
        <f>SUM(AZ143)</f>
        <v>1713793.8749485624</v>
      </c>
      <c r="BA142" s="171">
        <f t="shared" ref="BA142:BK142" si="40">SUM(BA143)</f>
        <v>3062771.5506466404</v>
      </c>
      <c r="BB142" s="171">
        <f t="shared" si="40"/>
        <v>0</v>
      </c>
      <c r="BC142" s="171">
        <f t="shared" si="40"/>
        <v>0</v>
      </c>
      <c r="BD142" s="171">
        <f t="shared" si="40"/>
        <v>0</v>
      </c>
      <c r="BE142" s="171">
        <f t="shared" si="40"/>
        <v>394369.96740845294</v>
      </c>
      <c r="BF142" s="171">
        <f t="shared" si="40"/>
        <v>3457141.5180550935</v>
      </c>
      <c r="BG142" s="171">
        <f t="shared" si="40"/>
        <v>5170935.3930036556</v>
      </c>
      <c r="BH142" s="171">
        <f t="shared" si="40"/>
        <v>0</v>
      </c>
      <c r="BI142" s="171">
        <f t="shared" si="40"/>
        <v>0</v>
      </c>
      <c r="BJ142" s="171">
        <f t="shared" si="40"/>
        <v>1395505.0560560622</v>
      </c>
      <c r="BK142" s="171">
        <f t="shared" si="40"/>
        <v>1395505.0560560622</v>
      </c>
    </row>
    <row r="143" spans="1:63">
      <c r="A143" s="139">
        <v>28</v>
      </c>
      <c r="B143" s="46" t="s">
        <v>75</v>
      </c>
      <c r="C143" s="154">
        <v>28</v>
      </c>
      <c r="D143" s="163"/>
      <c r="E143" s="42">
        <v>3729.7102402823675</v>
      </c>
      <c r="F143" s="42">
        <v>742.18826853538701</v>
      </c>
      <c r="G143" s="42">
        <v>1363.8705595865492</v>
      </c>
      <c r="H143" s="42">
        <v>197.39651234726014</v>
      </c>
      <c r="I143" s="42">
        <v>5583.0071303830782</v>
      </c>
      <c r="J143" s="170"/>
      <c r="K143" s="42">
        <v>19130.203091348187</v>
      </c>
      <c r="L143" s="42">
        <v>2050.5418957951301</v>
      </c>
      <c r="M143" s="170"/>
      <c r="N143" s="42">
        <v>85.609813239968673</v>
      </c>
      <c r="O143" s="42">
        <v>18514.738679152033</v>
      </c>
      <c r="P143" s="42">
        <v>71444.778698767623</v>
      </c>
      <c r="Q143" s="42">
        <v>3752.161617040415</v>
      </c>
      <c r="R143" s="42">
        <v>45070.777470125293</v>
      </c>
      <c r="S143" s="42">
        <v>85849.886029429195</v>
      </c>
      <c r="T143" s="42">
        <v>22075.852918450975</v>
      </c>
      <c r="U143" s="42">
        <v>81680.699724224934</v>
      </c>
      <c r="V143" s="42">
        <v>3258.1607809737397</v>
      </c>
      <c r="W143" s="170"/>
      <c r="X143" s="42">
        <v>33122.214259615554</v>
      </c>
      <c r="Y143" s="170"/>
      <c r="Z143" s="42">
        <v>944.63700271782386</v>
      </c>
      <c r="AA143" s="170"/>
      <c r="AB143" s="42">
        <v>315930.34780032717</v>
      </c>
      <c r="AC143" s="170"/>
      <c r="AD143" s="42">
        <v>26146.850037888249</v>
      </c>
      <c r="AE143" s="170"/>
      <c r="AF143" s="42">
        <v>657715.32195838878</v>
      </c>
      <c r="AG143" s="170"/>
      <c r="AH143" s="42">
        <v>28644.778260018458</v>
      </c>
      <c r="AI143" s="42">
        <v>40343.071731316086</v>
      </c>
      <c r="AJ143" s="42">
        <v>83899.605552395675</v>
      </c>
      <c r="AK143" s="42">
        <v>4763.979356169094</v>
      </c>
      <c r="AL143" s="170"/>
      <c r="AM143" s="42">
        <v>2732.1050363994095</v>
      </c>
      <c r="AN143" s="170"/>
      <c r="AO143" s="42">
        <v>112505.21719831345</v>
      </c>
      <c r="AP143" s="170"/>
      <c r="AQ143" s="42">
        <v>35186.575587977037</v>
      </c>
      <c r="AR143" s="170"/>
      <c r="AS143" s="42">
        <v>0</v>
      </c>
      <c r="AT143" s="170"/>
      <c r="AU143" s="42">
        <v>0</v>
      </c>
      <c r="AV143" s="170"/>
      <c r="AW143" s="42">
        <v>7329.5877373536587</v>
      </c>
      <c r="AX143" s="170"/>
      <c r="AY143" s="42">
        <v>0</v>
      </c>
      <c r="AZ143" s="44">
        <f t="shared" si="20"/>
        <v>1713793.8749485624</v>
      </c>
      <c r="BA143" s="42">
        <v>3062771.5506466404</v>
      </c>
      <c r="BB143" s="42">
        <v>0</v>
      </c>
      <c r="BC143" s="42">
        <v>0</v>
      </c>
      <c r="BD143" s="42">
        <v>0</v>
      </c>
      <c r="BE143" s="42">
        <v>394369.96740845294</v>
      </c>
      <c r="BF143" s="44">
        <f t="shared" si="21"/>
        <v>3457141.5180550935</v>
      </c>
      <c r="BG143" s="44">
        <f t="shared" si="22"/>
        <v>5170935.3930036556</v>
      </c>
      <c r="BH143" s="42"/>
      <c r="BI143" s="42"/>
      <c r="BJ143" s="45">
        <f>+AQ159</f>
        <v>1395505.0560560622</v>
      </c>
      <c r="BK143" s="44">
        <f t="shared" si="23"/>
        <v>1395505.0560560622</v>
      </c>
    </row>
    <row r="144" spans="1:63" s="152" customFormat="1">
      <c r="A144" s="170"/>
      <c r="B144" s="163"/>
      <c r="C144" s="163">
        <v>14</v>
      </c>
      <c r="D144" s="180">
        <f>SUM(E145:I145)</f>
        <v>0</v>
      </c>
      <c r="E144" s="170"/>
      <c r="F144" s="170"/>
      <c r="G144" s="170"/>
      <c r="H144" s="170"/>
      <c r="I144" s="170"/>
      <c r="J144" s="179">
        <f>SUM(K145:L145)</f>
        <v>0</v>
      </c>
      <c r="K144" s="170"/>
      <c r="L144" s="170"/>
      <c r="M144" s="179">
        <f>SUM(N145:V145)</f>
        <v>0</v>
      </c>
      <c r="N144" s="170"/>
      <c r="O144" s="170"/>
      <c r="P144" s="170"/>
      <c r="Q144" s="170"/>
      <c r="R144" s="170"/>
      <c r="S144" s="170"/>
      <c r="T144" s="170"/>
      <c r="U144" s="170"/>
      <c r="V144" s="170"/>
      <c r="W144" s="179">
        <f>SUM(X145)</f>
        <v>0</v>
      </c>
      <c r="X144" s="170"/>
      <c r="Y144" s="179">
        <f>SUM(Z145)</f>
        <v>0</v>
      </c>
      <c r="Z144" s="170"/>
      <c r="AA144" s="179">
        <f>SUM(AB145)</f>
        <v>0</v>
      </c>
      <c r="AB144" s="170"/>
      <c r="AC144" s="179">
        <f>SUM(AD145)</f>
        <v>0</v>
      </c>
      <c r="AD144" s="170"/>
      <c r="AE144" s="179">
        <f>SUM(AF145)</f>
        <v>0</v>
      </c>
      <c r="AF144" s="170"/>
      <c r="AG144" s="179">
        <f>SUM(AH145:AK145)</f>
        <v>0</v>
      </c>
      <c r="AH144" s="170"/>
      <c r="AI144" s="170"/>
      <c r="AJ144" s="170"/>
      <c r="AK144" s="170"/>
      <c r="AL144" s="179">
        <f>SUM(AM145)</f>
        <v>0</v>
      </c>
      <c r="AM144" s="170"/>
      <c r="AN144" s="179">
        <f>SUM(AO145)</f>
        <v>0</v>
      </c>
      <c r="AO144" s="170"/>
      <c r="AP144" s="179">
        <f>SUM(AQ145)</f>
        <v>0</v>
      </c>
      <c r="AQ144" s="170"/>
      <c r="AR144" s="179">
        <f>SUM(AS145)</f>
        <v>0</v>
      </c>
      <c r="AS144" s="170"/>
      <c r="AT144" s="179">
        <f>SUM(AU145)</f>
        <v>2542.9261661429678</v>
      </c>
      <c r="AU144" s="170"/>
      <c r="AV144" s="179">
        <f>SUM(AW145)</f>
        <v>0</v>
      </c>
      <c r="AW144" s="170"/>
      <c r="AX144" s="179">
        <f>SUM(AY145)</f>
        <v>0</v>
      </c>
      <c r="AY144" s="170"/>
      <c r="AZ144" s="171">
        <f>SUM(AZ145)</f>
        <v>2542.9261661429678</v>
      </c>
      <c r="BA144" s="171">
        <f t="shared" ref="BA144:BK144" si="41">SUM(BA145)</f>
        <v>80772.865040754696</v>
      </c>
      <c r="BB144" s="171">
        <f t="shared" si="41"/>
        <v>1739350.289314867</v>
      </c>
      <c r="BC144" s="171">
        <f t="shared" si="41"/>
        <v>0</v>
      </c>
      <c r="BD144" s="171">
        <f t="shared" si="41"/>
        <v>0</v>
      </c>
      <c r="BE144" s="171">
        <f t="shared" si="41"/>
        <v>50147.876967110991</v>
      </c>
      <c r="BF144" s="171">
        <f t="shared" si="41"/>
        <v>1870271.0313227326</v>
      </c>
      <c r="BG144" s="171">
        <f t="shared" si="41"/>
        <v>1872813.9574888756</v>
      </c>
      <c r="BH144" s="171">
        <f t="shared" si="41"/>
        <v>0</v>
      </c>
      <c r="BI144" s="171">
        <f t="shared" si="41"/>
        <v>0</v>
      </c>
      <c r="BJ144" s="171">
        <f t="shared" si="41"/>
        <v>3646802.7639983147</v>
      </c>
      <c r="BK144" s="171">
        <f t="shared" si="41"/>
        <v>3646802.7639983147</v>
      </c>
    </row>
    <row r="145" spans="1:63" s="187" customFormat="1">
      <c r="A145" s="184">
        <v>29</v>
      </c>
      <c r="B145" s="46" t="s">
        <v>19</v>
      </c>
      <c r="C145" s="154">
        <v>29</v>
      </c>
      <c r="D145" s="163"/>
      <c r="E145" s="184">
        <v>0</v>
      </c>
      <c r="F145" s="184">
        <v>0</v>
      </c>
      <c r="G145" s="184">
        <v>0</v>
      </c>
      <c r="H145" s="184">
        <v>0</v>
      </c>
      <c r="I145" s="184">
        <v>0</v>
      </c>
      <c r="J145" s="170"/>
      <c r="K145" s="184">
        <v>0</v>
      </c>
      <c r="L145" s="184">
        <v>0</v>
      </c>
      <c r="M145" s="184"/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70"/>
      <c r="X145" s="184">
        <v>0</v>
      </c>
      <c r="Y145" s="170"/>
      <c r="Z145" s="184">
        <v>0</v>
      </c>
      <c r="AA145" s="170"/>
      <c r="AB145" s="184">
        <v>0</v>
      </c>
      <c r="AC145" s="170"/>
      <c r="AD145" s="184">
        <v>0</v>
      </c>
      <c r="AE145" s="170"/>
      <c r="AF145" s="184">
        <v>0</v>
      </c>
      <c r="AG145" s="170"/>
      <c r="AH145" s="184">
        <v>0</v>
      </c>
      <c r="AI145" s="184">
        <v>0</v>
      </c>
      <c r="AJ145" s="184">
        <v>0</v>
      </c>
      <c r="AK145" s="184">
        <v>0</v>
      </c>
      <c r="AL145" s="170"/>
      <c r="AM145" s="184">
        <v>0</v>
      </c>
      <c r="AN145" s="170"/>
      <c r="AO145" s="184">
        <v>0</v>
      </c>
      <c r="AP145" s="170"/>
      <c r="AQ145" s="184">
        <v>0</v>
      </c>
      <c r="AR145" s="170"/>
      <c r="AS145" s="184">
        <v>0</v>
      </c>
      <c r="AT145" s="170"/>
      <c r="AU145" s="184">
        <v>2542.9261661429678</v>
      </c>
      <c r="AV145" s="170"/>
      <c r="AW145" s="184">
        <v>0</v>
      </c>
      <c r="AX145" s="170"/>
      <c r="AY145" s="184">
        <v>0</v>
      </c>
      <c r="AZ145" s="185">
        <f t="shared" si="20"/>
        <v>2542.9261661429678</v>
      </c>
      <c r="BA145" s="184">
        <v>80772.865040754696</v>
      </c>
      <c r="BB145" s="184">
        <v>1739350.289314867</v>
      </c>
      <c r="BC145" s="184">
        <v>0</v>
      </c>
      <c r="BD145" s="184">
        <v>0</v>
      </c>
      <c r="BE145" s="184">
        <v>50147.876967110991</v>
      </c>
      <c r="BF145" s="185">
        <f t="shared" si="21"/>
        <v>1870271.0313227326</v>
      </c>
      <c r="BG145" s="185">
        <f t="shared" si="22"/>
        <v>1872813.9574888756</v>
      </c>
      <c r="BH145" s="184"/>
      <c r="BI145" s="184"/>
      <c r="BJ145" s="186">
        <f>+AS159</f>
        <v>3646802.7639983147</v>
      </c>
      <c r="BK145" s="185">
        <f t="shared" si="23"/>
        <v>3646802.7639983147</v>
      </c>
    </row>
    <row r="146" spans="1:63" s="152" customFormat="1">
      <c r="A146" s="170"/>
      <c r="B146" s="163"/>
      <c r="C146" s="163">
        <v>16</v>
      </c>
      <c r="D146" s="180">
        <f>SUM(E147:I147)</f>
        <v>0</v>
      </c>
      <c r="E146" s="170"/>
      <c r="F146" s="170"/>
      <c r="G146" s="170"/>
      <c r="H146" s="170"/>
      <c r="I146" s="170"/>
      <c r="J146" s="179">
        <f>SUM(K147:L147)</f>
        <v>0</v>
      </c>
      <c r="K146" s="170"/>
      <c r="L146" s="170"/>
      <c r="M146" s="179">
        <f>SUM(N147:V147)</f>
        <v>0</v>
      </c>
      <c r="N146" s="170"/>
      <c r="O146" s="170"/>
      <c r="P146" s="170"/>
      <c r="Q146" s="170"/>
      <c r="R146" s="170"/>
      <c r="S146" s="170"/>
      <c r="T146" s="170"/>
      <c r="U146" s="170"/>
      <c r="V146" s="170"/>
      <c r="W146" s="179">
        <f>SUM(X147)</f>
        <v>76.861884044020314</v>
      </c>
      <c r="X146" s="170"/>
      <c r="Y146" s="179">
        <f>SUM(Z147)</f>
        <v>9.5927361524599508</v>
      </c>
      <c r="Z146" s="170"/>
      <c r="AA146" s="179">
        <f>SUM(AB147)</f>
        <v>0</v>
      </c>
      <c r="AB146" s="170"/>
      <c r="AC146" s="179">
        <f>SUM(AD147)</f>
        <v>0</v>
      </c>
      <c r="AD146" s="170"/>
      <c r="AE146" s="179">
        <f>SUM(AF147)</f>
        <v>46.138625234191792</v>
      </c>
      <c r="AF146" s="170"/>
      <c r="AG146" s="179">
        <f>SUM(AH147:AK147)</f>
        <v>7.6015286278065206</v>
      </c>
      <c r="AH146" s="170"/>
      <c r="AI146" s="170"/>
      <c r="AJ146" s="170"/>
      <c r="AK146" s="170"/>
      <c r="AL146" s="179">
        <f>SUM(AM147)</f>
        <v>0</v>
      </c>
      <c r="AM146" s="170"/>
      <c r="AN146" s="179">
        <f>SUM(AO147)</f>
        <v>468.37220364078394</v>
      </c>
      <c r="AO146" s="170"/>
      <c r="AP146" s="179">
        <f>SUM(AQ147)</f>
        <v>0</v>
      </c>
      <c r="AQ146" s="170"/>
      <c r="AR146" s="179">
        <f>SUM(AS147)</f>
        <v>841.88578686006201</v>
      </c>
      <c r="AS146" s="170"/>
      <c r="AT146" s="179">
        <f>SUM(AU147)</f>
        <v>250.40146444778085</v>
      </c>
      <c r="AU146" s="170"/>
      <c r="AV146" s="179">
        <f>SUM(AW147)</f>
        <v>0</v>
      </c>
      <c r="AW146" s="170"/>
      <c r="AX146" s="179">
        <f>SUM(AY147)</f>
        <v>0</v>
      </c>
      <c r="AY146" s="170"/>
      <c r="AZ146" s="171">
        <f>SUM(AZ147)</f>
        <v>1700.8542290071052</v>
      </c>
      <c r="BA146" s="171">
        <f t="shared" ref="BA146:BK146" si="42">SUM(BA147)</f>
        <v>99886.334498184471</v>
      </c>
      <c r="BB146" s="171">
        <f t="shared" si="42"/>
        <v>0</v>
      </c>
      <c r="BC146" s="171">
        <f t="shared" si="42"/>
        <v>0</v>
      </c>
      <c r="BD146" s="171">
        <f t="shared" si="42"/>
        <v>0</v>
      </c>
      <c r="BE146" s="171">
        <f t="shared" si="42"/>
        <v>41803.445302657565</v>
      </c>
      <c r="BF146" s="171">
        <f t="shared" si="42"/>
        <v>141689.77980084205</v>
      </c>
      <c r="BG146" s="171">
        <f t="shared" si="42"/>
        <v>143390.63402984914</v>
      </c>
      <c r="BH146" s="171">
        <f t="shared" si="42"/>
        <v>0</v>
      </c>
      <c r="BI146" s="171">
        <f t="shared" si="42"/>
        <v>0</v>
      </c>
      <c r="BJ146" s="171">
        <f t="shared" si="42"/>
        <v>241584.62225483032</v>
      </c>
      <c r="BK146" s="171">
        <f t="shared" si="42"/>
        <v>241584.62225483032</v>
      </c>
    </row>
    <row r="147" spans="1:63" s="187" customFormat="1">
      <c r="A147" s="184">
        <v>30</v>
      </c>
      <c r="B147" s="46" t="s">
        <v>76</v>
      </c>
      <c r="C147" s="154">
        <v>30</v>
      </c>
      <c r="D147" s="163"/>
      <c r="E147" s="184">
        <v>0</v>
      </c>
      <c r="F147" s="184">
        <v>0</v>
      </c>
      <c r="G147" s="184">
        <v>0</v>
      </c>
      <c r="H147" s="184">
        <v>0</v>
      </c>
      <c r="I147" s="184">
        <v>0</v>
      </c>
      <c r="J147" s="170"/>
      <c r="K147" s="184">
        <v>0</v>
      </c>
      <c r="L147" s="184">
        <v>0</v>
      </c>
      <c r="M147" s="184"/>
      <c r="N147" s="184">
        <v>0</v>
      </c>
      <c r="O147" s="184">
        <v>0</v>
      </c>
      <c r="P147" s="184">
        <v>0</v>
      </c>
      <c r="Q147" s="184">
        <v>0</v>
      </c>
      <c r="R147" s="184">
        <v>0</v>
      </c>
      <c r="S147" s="184">
        <v>0</v>
      </c>
      <c r="T147" s="184">
        <v>0</v>
      </c>
      <c r="U147" s="184">
        <v>0</v>
      </c>
      <c r="V147" s="184">
        <v>0</v>
      </c>
      <c r="W147" s="170"/>
      <c r="X147" s="184">
        <v>76.861884044020314</v>
      </c>
      <c r="Y147" s="170"/>
      <c r="Z147" s="184">
        <v>9.5927361524599508</v>
      </c>
      <c r="AA147" s="170"/>
      <c r="AB147" s="184">
        <v>0</v>
      </c>
      <c r="AC147" s="170"/>
      <c r="AD147" s="184">
        <v>0</v>
      </c>
      <c r="AE147" s="170"/>
      <c r="AF147" s="184">
        <v>46.138625234191792</v>
      </c>
      <c r="AG147" s="170"/>
      <c r="AH147" s="184">
        <v>0</v>
      </c>
      <c r="AI147" s="184">
        <v>0</v>
      </c>
      <c r="AJ147" s="184">
        <v>0</v>
      </c>
      <c r="AK147" s="184">
        <v>7.6015286278065206</v>
      </c>
      <c r="AL147" s="170"/>
      <c r="AM147" s="184">
        <v>0</v>
      </c>
      <c r="AN147" s="170"/>
      <c r="AO147" s="184">
        <v>468.37220364078394</v>
      </c>
      <c r="AP147" s="170"/>
      <c r="AQ147" s="184">
        <v>0</v>
      </c>
      <c r="AR147" s="170"/>
      <c r="AS147" s="184">
        <v>841.88578686006201</v>
      </c>
      <c r="AT147" s="170"/>
      <c r="AU147" s="184">
        <v>250.40146444778085</v>
      </c>
      <c r="AV147" s="170"/>
      <c r="AW147" s="184">
        <v>0</v>
      </c>
      <c r="AX147" s="170"/>
      <c r="AY147" s="184">
        <v>0</v>
      </c>
      <c r="AZ147" s="185">
        <f t="shared" si="20"/>
        <v>1700.8542290071052</v>
      </c>
      <c r="BA147" s="184">
        <v>99886.334498184471</v>
      </c>
      <c r="BB147" s="184">
        <v>0</v>
      </c>
      <c r="BC147" s="184">
        <v>0</v>
      </c>
      <c r="BD147" s="184">
        <v>0</v>
      </c>
      <c r="BE147" s="184">
        <v>41803.445302657565</v>
      </c>
      <c r="BF147" s="185">
        <f t="shared" si="21"/>
        <v>141689.77980084205</v>
      </c>
      <c r="BG147" s="185">
        <f t="shared" si="22"/>
        <v>143390.63402984914</v>
      </c>
      <c r="BH147" s="184"/>
      <c r="BI147" s="184"/>
      <c r="BJ147" s="186">
        <f>+AU159</f>
        <v>241584.62225483032</v>
      </c>
      <c r="BK147" s="185">
        <f t="shared" si="23"/>
        <v>241584.62225483032</v>
      </c>
    </row>
    <row r="148" spans="1:63" s="152" customFormat="1">
      <c r="A148" s="170"/>
      <c r="B148" s="163"/>
      <c r="C148" s="163">
        <v>15</v>
      </c>
      <c r="D148" s="180">
        <f>SUM(E149:I149)</f>
        <v>0</v>
      </c>
      <c r="E148" s="170"/>
      <c r="F148" s="170"/>
      <c r="G148" s="170"/>
      <c r="H148" s="170"/>
      <c r="I148" s="170"/>
      <c r="J148" s="179">
        <f>SUM(K149:L149)</f>
        <v>0</v>
      </c>
      <c r="K148" s="170"/>
      <c r="L148" s="170"/>
      <c r="M148" s="179">
        <f>SUM(N149:V149)</f>
        <v>0</v>
      </c>
      <c r="N148" s="170"/>
      <c r="O148" s="170"/>
      <c r="P148" s="170"/>
      <c r="Q148" s="170"/>
      <c r="R148" s="170"/>
      <c r="S148" s="170"/>
      <c r="T148" s="170"/>
      <c r="U148" s="170"/>
      <c r="V148" s="170"/>
      <c r="W148" s="179">
        <f>SUM(X149)</f>
        <v>0</v>
      </c>
      <c r="X148" s="170"/>
      <c r="Y148" s="179">
        <f>SUM(Z149)</f>
        <v>0</v>
      </c>
      <c r="Z148" s="170"/>
      <c r="AA148" s="179">
        <f>SUM(AB149)</f>
        <v>0</v>
      </c>
      <c r="AB148" s="170"/>
      <c r="AC148" s="179">
        <f>SUM(AD149)</f>
        <v>0</v>
      </c>
      <c r="AD148" s="170"/>
      <c r="AE148" s="179">
        <f>SUM(AF149)</f>
        <v>44913.119940789547</v>
      </c>
      <c r="AF148" s="170"/>
      <c r="AG148" s="179">
        <f>SUM(AH149:AK149)</f>
        <v>89.101858282464335</v>
      </c>
      <c r="AH148" s="170"/>
      <c r="AI148" s="170"/>
      <c r="AJ148" s="170"/>
      <c r="AK148" s="170"/>
      <c r="AL148" s="179">
        <f>SUM(AM149)</f>
        <v>0</v>
      </c>
      <c r="AM148" s="170"/>
      <c r="AN148" s="179">
        <f>SUM(AO149)</f>
        <v>7553.8512178739957</v>
      </c>
      <c r="AO148" s="170"/>
      <c r="AP148" s="179">
        <f>SUM(AQ149)</f>
        <v>0</v>
      </c>
      <c r="AQ148" s="170"/>
      <c r="AR148" s="179">
        <f>SUM(AS149)</f>
        <v>0</v>
      </c>
      <c r="AS148" s="170"/>
      <c r="AT148" s="179">
        <f>SUM(AU149)</f>
        <v>0</v>
      </c>
      <c r="AU148" s="170"/>
      <c r="AV148" s="179">
        <f>SUM(AW149)</f>
        <v>33593.943796204265</v>
      </c>
      <c r="AW148" s="170"/>
      <c r="AX148" s="179">
        <f>SUM(AY149)</f>
        <v>0</v>
      </c>
      <c r="AY148" s="170"/>
      <c r="AZ148" s="171">
        <f>SUM(AZ149)</f>
        <v>86150.016813150272</v>
      </c>
      <c r="BA148" s="171">
        <f t="shared" ref="BA148:BK148" si="43">SUM(BA149)</f>
        <v>1495320.9511331725</v>
      </c>
      <c r="BB148" s="171">
        <f t="shared" si="43"/>
        <v>0</v>
      </c>
      <c r="BC148" s="171">
        <f t="shared" si="43"/>
        <v>0</v>
      </c>
      <c r="BD148" s="171">
        <f t="shared" si="43"/>
        <v>0</v>
      </c>
      <c r="BE148" s="171">
        <f t="shared" si="43"/>
        <v>913689.89975973871</v>
      </c>
      <c r="BF148" s="171">
        <f t="shared" si="43"/>
        <v>2409010.8508929112</v>
      </c>
      <c r="BG148" s="171">
        <f t="shared" si="43"/>
        <v>2495160.8677060613</v>
      </c>
      <c r="BH148" s="171">
        <f t="shared" si="43"/>
        <v>0</v>
      </c>
      <c r="BI148" s="171">
        <f t="shared" si="43"/>
        <v>0</v>
      </c>
      <c r="BJ148" s="171">
        <f t="shared" si="43"/>
        <v>771679.86582078482</v>
      </c>
      <c r="BK148" s="171">
        <f t="shared" si="43"/>
        <v>771679.86582078482</v>
      </c>
    </row>
    <row r="149" spans="1:63" s="187" customFormat="1">
      <c r="A149" s="184">
        <v>31</v>
      </c>
      <c r="B149" s="46" t="s">
        <v>202</v>
      </c>
      <c r="C149" s="154">
        <v>31</v>
      </c>
      <c r="D149" s="163"/>
      <c r="E149" s="184">
        <v>0</v>
      </c>
      <c r="F149" s="184">
        <v>0</v>
      </c>
      <c r="G149" s="184">
        <v>0</v>
      </c>
      <c r="H149" s="184">
        <v>0</v>
      </c>
      <c r="I149" s="184">
        <v>0</v>
      </c>
      <c r="J149" s="170"/>
      <c r="K149" s="184">
        <v>0</v>
      </c>
      <c r="L149" s="184">
        <v>0</v>
      </c>
      <c r="M149" s="184"/>
      <c r="N149" s="184">
        <v>0</v>
      </c>
      <c r="O149" s="184">
        <v>0</v>
      </c>
      <c r="P149" s="184">
        <v>0</v>
      </c>
      <c r="Q149" s="184">
        <v>0</v>
      </c>
      <c r="R149" s="184">
        <v>0</v>
      </c>
      <c r="S149" s="184">
        <v>0</v>
      </c>
      <c r="T149" s="184">
        <v>0</v>
      </c>
      <c r="U149" s="184">
        <v>0</v>
      </c>
      <c r="V149" s="184">
        <v>0</v>
      </c>
      <c r="W149" s="170"/>
      <c r="X149" s="184">
        <v>0</v>
      </c>
      <c r="Y149" s="170"/>
      <c r="Z149" s="184">
        <v>0</v>
      </c>
      <c r="AA149" s="170"/>
      <c r="AB149" s="184">
        <v>0</v>
      </c>
      <c r="AC149" s="170"/>
      <c r="AD149" s="184">
        <v>0</v>
      </c>
      <c r="AE149" s="170"/>
      <c r="AF149" s="184">
        <v>44913.119940789547</v>
      </c>
      <c r="AG149" s="170"/>
      <c r="AH149" s="184">
        <v>0</v>
      </c>
      <c r="AI149" s="184">
        <v>0</v>
      </c>
      <c r="AJ149" s="184">
        <v>0</v>
      </c>
      <c r="AK149" s="184">
        <v>89.101858282464335</v>
      </c>
      <c r="AL149" s="170"/>
      <c r="AM149" s="184">
        <v>0</v>
      </c>
      <c r="AN149" s="170"/>
      <c r="AO149" s="184">
        <v>7553.8512178739957</v>
      </c>
      <c r="AP149" s="170"/>
      <c r="AQ149" s="184">
        <v>0</v>
      </c>
      <c r="AR149" s="170"/>
      <c r="AS149" s="184">
        <v>0</v>
      </c>
      <c r="AT149" s="170"/>
      <c r="AU149" s="184">
        <v>0</v>
      </c>
      <c r="AV149" s="170"/>
      <c r="AW149" s="184">
        <v>33593.943796204265</v>
      </c>
      <c r="AX149" s="170"/>
      <c r="AY149" s="184">
        <v>0</v>
      </c>
      <c r="AZ149" s="185">
        <f t="shared" si="20"/>
        <v>86150.016813150272</v>
      </c>
      <c r="BA149" s="184">
        <v>1495320.9511331725</v>
      </c>
      <c r="BB149" s="184">
        <v>0</v>
      </c>
      <c r="BC149" s="184">
        <v>0</v>
      </c>
      <c r="BD149" s="184">
        <v>0</v>
      </c>
      <c r="BE149" s="184">
        <v>913689.89975973871</v>
      </c>
      <c r="BF149" s="185">
        <f t="shared" si="21"/>
        <v>2409010.8508929112</v>
      </c>
      <c r="BG149" s="185">
        <f t="shared" si="22"/>
        <v>2495160.8677060613</v>
      </c>
      <c r="BH149" s="184"/>
      <c r="BI149" s="184"/>
      <c r="BJ149" s="186">
        <f>+AW159</f>
        <v>771679.86582078482</v>
      </c>
      <c r="BK149" s="185">
        <f t="shared" si="23"/>
        <v>771679.86582078482</v>
      </c>
    </row>
    <row r="150" spans="1:63" s="152" customFormat="1">
      <c r="A150" s="170"/>
      <c r="B150" s="163"/>
      <c r="C150" s="163">
        <v>17</v>
      </c>
      <c r="D150" s="180">
        <f>SUM(E151:I151)</f>
        <v>16565.838133713256</v>
      </c>
      <c r="E150" s="170"/>
      <c r="F150" s="170"/>
      <c r="G150" s="170"/>
      <c r="H150" s="170"/>
      <c r="I150" s="170"/>
      <c r="J150" s="179">
        <f>SUM(K151:L151)</f>
        <v>11353.389592273747</v>
      </c>
      <c r="K150" s="170"/>
      <c r="L150" s="170"/>
      <c r="M150" s="179">
        <f>SUM(N151:V151)</f>
        <v>226384.7584253324</v>
      </c>
      <c r="N150" s="170"/>
      <c r="O150" s="170"/>
      <c r="P150" s="170"/>
      <c r="Q150" s="170"/>
      <c r="R150" s="170"/>
      <c r="S150" s="170"/>
      <c r="T150" s="170"/>
      <c r="U150" s="170"/>
      <c r="V150" s="170"/>
      <c r="W150" s="179">
        <f>SUM(X151)</f>
        <v>3049.6120475210441</v>
      </c>
      <c r="X150" s="170"/>
      <c r="Y150" s="179">
        <f>SUM(Z151)</f>
        <v>91.027346150126903</v>
      </c>
      <c r="Z150" s="170"/>
      <c r="AA150" s="179">
        <f>SUM(AB151)</f>
        <v>10893.850716939623</v>
      </c>
      <c r="AB150" s="170"/>
      <c r="AC150" s="179">
        <f>SUM(AD151)</f>
        <v>156522.11983195067</v>
      </c>
      <c r="AD150" s="170"/>
      <c r="AE150" s="179">
        <f>SUM(AF151)</f>
        <v>116136.92594650494</v>
      </c>
      <c r="AF150" s="170"/>
      <c r="AG150" s="179">
        <f>SUM(AH151:AK151)</f>
        <v>117954.5726947326</v>
      </c>
      <c r="AH150" s="170"/>
      <c r="AI150" s="170"/>
      <c r="AJ150" s="170"/>
      <c r="AK150" s="170"/>
      <c r="AL150" s="179">
        <f>SUM(AM151)</f>
        <v>1766.7612568716177</v>
      </c>
      <c r="AM150" s="170"/>
      <c r="AN150" s="179">
        <f>SUM(AO151)</f>
        <v>61302.085434608976</v>
      </c>
      <c r="AO150" s="170"/>
      <c r="AP150" s="179">
        <f>SUM(AQ151)</f>
        <v>28116.305451684042</v>
      </c>
      <c r="AQ150" s="170"/>
      <c r="AR150" s="179">
        <f>SUM(AS151)</f>
        <v>0</v>
      </c>
      <c r="AS150" s="170"/>
      <c r="AT150" s="179">
        <f>SUM(AU151)</f>
        <v>425.37660422692608</v>
      </c>
      <c r="AU150" s="170"/>
      <c r="AV150" s="179">
        <f>SUM(AW151)</f>
        <v>1649.157240904573</v>
      </c>
      <c r="AW150" s="170"/>
      <c r="AX150" s="179">
        <f>SUM(AY151)</f>
        <v>15952.731772234412</v>
      </c>
      <c r="AY150" s="170"/>
      <c r="AZ150" s="171">
        <f>SUM(AZ151)</f>
        <v>768164.51249564881</v>
      </c>
      <c r="BA150" s="171">
        <f t="shared" ref="BA150:BK150" si="44">SUM(BA151)</f>
        <v>201274.46245878146</v>
      </c>
      <c r="BB150" s="171">
        <f t="shared" si="44"/>
        <v>0</v>
      </c>
      <c r="BC150" s="171">
        <f t="shared" si="44"/>
        <v>0</v>
      </c>
      <c r="BD150" s="171">
        <f t="shared" si="44"/>
        <v>0</v>
      </c>
      <c r="BE150" s="171">
        <f t="shared" si="44"/>
        <v>49305.377117689553</v>
      </c>
      <c r="BF150" s="171">
        <f t="shared" si="44"/>
        <v>250579.83957647101</v>
      </c>
      <c r="BG150" s="171">
        <f t="shared" si="44"/>
        <v>1018744.3520721198</v>
      </c>
      <c r="BH150" s="171">
        <f t="shared" si="44"/>
        <v>0</v>
      </c>
      <c r="BI150" s="171">
        <f t="shared" si="44"/>
        <v>0</v>
      </c>
      <c r="BJ150" s="171">
        <f t="shared" si="44"/>
        <v>734500.48799271579</v>
      </c>
      <c r="BK150" s="171">
        <f t="shared" si="44"/>
        <v>734500.48799271579</v>
      </c>
    </row>
    <row r="151" spans="1:63" s="187" customFormat="1">
      <c r="A151" s="184">
        <v>32</v>
      </c>
      <c r="B151" s="46" t="s">
        <v>78</v>
      </c>
      <c r="C151" s="154">
        <v>32</v>
      </c>
      <c r="D151" s="163"/>
      <c r="E151" s="184">
        <v>569.77708923687283</v>
      </c>
      <c r="F151" s="184">
        <v>2149.1888606564239</v>
      </c>
      <c r="G151" s="184">
        <v>9087.3278138428032</v>
      </c>
      <c r="H151" s="184">
        <v>866.82816291622953</v>
      </c>
      <c r="I151" s="184">
        <v>3892.7162070609274</v>
      </c>
      <c r="J151" s="170"/>
      <c r="K151" s="184">
        <v>10887.306660004924</v>
      </c>
      <c r="L151" s="184">
        <v>466.08293226882228</v>
      </c>
      <c r="M151" s="184"/>
      <c r="N151" s="184">
        <v>1.0362338428802336</v>
      </c>
      <c r="O151" s="184">
        <v>1638.0728013947228</v>
      </c>
      <c r="P151" s="184">
        <v>7628.211363511994</v>
      </c>
      <c r="Q151" s="184">
        <v>2135.4156026233813</v>
      </c>
      <c r="R151" s="184">
        <v>23950.241740923972</v>
      </c>
      <c r="S151" s="184">
        <v>3684.1964453960218</v>
      </c>
      <c r="T151" s="184">
        <v>184050.4416525035</v>
      </c>
      <c r="U151" s="184">
        <v>3119.6307758919402</v>
      </c>
      <c r="V151" s="184">
        <v>177.51180924397767</v>
      </c>
      <c r="W151" s="170"/>
      <c r="X151" s="184">
        <v>3049.6120475210441</v>
      </c>
      <c r="Y151" s="170"/>
      <c r="Z151" s="184">
        <v>91.027346150126903</v>
      </c>
      <c r="AA151" s="170"/>
      <c r="AB151" s="184">
        <v>10893.850716939623</v>
      </c>
      <c r="AC151" s="170"/>
      <c r="AD151" s="184">
        <v>156522.11983195067</v>
      </c>
      <c r="AE151" s="170"/>
      <c r="AF151" s="184">
        <v>116136.92594650494</v>
      </c>
      <c r="AG151" s="170"/>
      <c r="AH151" s="184">
        <v>33971.162131495897</v>
      </c>
      <c r="AI151" s="184">
        <v>63378.087352621718</v>
      </c>
      <c r="AJ151" s="184">
        <v>573.71566742903519</v>
      </c>
      <c r="AK151" s="184">
        <v>20031.607543185972</v>
      </c>
      <c r="AL151" s="170"/>
      <c r="AM151" s="184">
        <v>1766.7612568716177</v>
      </c>
      <c r="AN151" s="170"/>
      <c r="AO151" s="184">
        <v>61302.085434608976</v>
      </c>
      <c r="AP151" s="170"/>
      <c r="AQ151" s="184">
        <v>28116.305451684042</v>
      </c>
      <c r="AR151" s="170"/>
      <c r="AS151" s="184">
        <v>0</v>
      </c>
      <c r="AT151" s="170"/>
      <c r="AU151" s="184">
        <v>425.37660422692608</v>
      </c>
      <c r="AV151" s="170"/>
      <c r="AW151" s="184">
        <v>1649.157240904573</v>
      </c>
      <c r="AX151" s="170"/>
      <c r="AY151" s="184">
        <v>15952.731772234412</v>
      </c>
      <c r="AZ151" s="185">
        <f t="shared" si="20"/>
        <v>768164.51249564881</v>
      </c>
      <c r="BA151" s="184">
        <v>201274.46245878146</v>
      </c>
      <c r="BB151" s="184">
        <v>0</v>
      </c>
      <c r="BC151" s="184">
        <v>0</v>
      </c>
      <c r="BD151" s="184">
        <v>0</v>
      </c>
      <c r="BE151" s="184">
        <v>49305.377117689553</v>
      </c>
      <c r="BF151" s="185">
        <f t="shared" si="21"/>
        <v>250579.83957647101</v>
      </c>
      <c r="BG151" s="185">
        <f t="shared" si="22"/>
        <v>1018744.3520721198</v>
      </c>
      <c r="BH151" s="184"/>
      <c r="BI151" s="184"/>
      <c r="BJ151" s="186">
        <f>+AY159</f>
        <v>734500.48799271579</v>
      </c>
      <c r="BK151" s="185">
        <f t="shared" si="23"/>
        <v>734500.48799271579</v>
      </c>
    </row>
    <row r="152" spans="1:63">
      <c r="A152" s="533" t="s">
        <v>79</v>
      </c>
      <c r="B152" s="534"/>
      <c r="C152" s="155">
        <v>190</v>
      </c>
      <c r="D152" s="164">
        <f>SUM(E152:I152)</f>
        <v>985111.09540649445</v>
      </c>
      <c r="E152" s="44">
        <f t="shared" ref="E152:BK152" si="45">SUM(E105:E151)</f>
        <v>41303.118029140867</v>
      </c>
      <c r="F152" s="44">
        <f t="shared" si="45"/>
        <v>8837.1272550695321</v>
      </c>
      <c r="G152" s="44">
        <f t="shared" si="45"/>
        <v>856611.52290828433</v>
      </c>
      <c r="H152" s="44">
        <f t="shared" si="45"/>
        <v>4720.8087915581127</v>
      </c>
      <c r="I152" s="44">
        <f t="shared" si="45"/>
        <v>73638.518422441586</v>
      </c>
      <c r="J152" s="171">
        <f>SUM(K152:L152)</f>
        <v>1473530.5917050694</v>
      </c>
      <c r="K152" s="44">
        <f t="shared" si="45"/>
        <v>1264664.4803927678</v>
      </c>
      <c r="L152" s="44">
        <f t="shared" si="45"/>
        <v>208866.1113123016</v>
      </c>
      <c r="M152" s="171">
        <f>SUM(N152:V152)</f>
        <v>19700599.878587496</v>
      </c>
      <c r="N152" s="44">
        <f t="shared" si="45"/>
        <v>70631.407103627367</v>
      </c>
      <c r="O152" s="44">
        <f t="shared" si="45"/>
        <v>744032.68766444572</v>
      </c>
      <c r="P152" s="44">
        <f t="shared" si="45"/>
        <v>3259540.5628160872</v>
      </c>
      <c r="Q152" s="44">
        <f t="shared" si="45"/>
        <v>246156.85111349245</v>
      </c>
      <c r="R152" s="44">
        <f t="shared" si="45"/>
        <v>2216429.7138644243</v>
      </c>
      <c r="S152" s="44">
        <f t="shared" si="45"/>
        <v>1982630.47095382</v>
      </c>
      <c r="T152" s="44">
        <f t="shared" si="45"/>
        <v>2348921.4178765318</v>
      </c>
      <c r="U152" s="44">
        <f t="shared" si="45"/>
        <v>8133795.6796146519</v>
      </c>
      <c r="V152" s="44">
        <f t="shared" si="45"/>
        <v>698461.08758041717</v>
      </c>
      <c r="W152" s="171">
        <f>SUM(X152)</f>
        <v>204855.60082368049</v>
      </c>
      <c r="X152" s="44">
        <f t="shared" si="45"/>
        <v>204855.60082368049</v>
      </c>
      <c r="Y152" s="171">
        <f>SUM(Z152)</f>
        <v>9132.5864173678856</v>
      </c>
      <c r="Z152" s="44">
        <f t="shared" si="45"/>
        <v>9132.5864173678856</v>
      </c>
      <c r="AA152" s="171">
        <f>SUM(AB152)</f>
        <v>4227180.9806571752</v>
      </c>
      <c r="AB152" s="44">
        <f t="shared" si="45"/>
        <v>4227180.9806571752</v>
      </c>
      <c r="AC152" s="171">
        <f>SUM(AD152)</f>
        <v>701271.53556038416</v>
      </c>
      <c r="AD152" s="44">
        <f t="shared" si="45"/>
        <v>701271.53556038416</v>
      </c>
      <c r="AE152" s="171">
        <f>SUM(AF152)</f>
        <v>1812246.4101508439</v>
      </c>
      <c r="AF152" s="44">
        <f t="shared" si="45"/>
        <v>1812246.4101508439</v>
      </c>
      <c r="AG152" s="171">
        <f>SUM(AH152:AK152)</f>
        <v>1825015.0207906247</v>
      </c>
      <c r="AH152" s="44">
        <f t="shared" si="45"/>
        <v>320031.70649898169</v>
      </c>
      <c r="AI152" s="44">
        <f t="shared" si="45"/>
        <v>398844.99518909614</v>
      </c>
      <c r="AJ152" s="44">
        <f t="shared" si="45"/>
        <v>717984.75671808748</v>
      </c>
      <c r="AK152" s="44">
        <f t="shared" si="45"/>
        <v>388153.56238445936</v>
      </c>
      <c r="AL152" s="171">
        <f>SUM(AM152)</f>
        <v>49685.588646693635</v>
      </c>
      <c r="AM152" s="44">
        <f t="shared" si="45"/>
        <v>49685.588646693635</v>
      </c>
      <c r="AN152" s="171">
        <f>SUM(AO152)</f>
        <v>2546294.3949081297</v>
      </c>
      <c r="AO152" s="44">
        <f t="shared" si="45"/>
        <v>2546294.3949081297</v>
      </c>
      <c r="AP152" s="171">
        <f>SUM(AQ152)</f>
        <v>190801.95877147184</v>
      </c>
      <c r="AQ152" s="44">
        <f t="shared" si="45"/>
        <v>190801.95877147184</v>
      </c>
      <c r="AR152" s="171">
        <f>SUM(AS152)</f>
        <v>1716783.0377860079</v>
      </c>
      <c r="AS152" s="44">
        <f t="shared" si="45"/>
        <v>1716783.0377860079</v>
      </c>
      <c r="AT152" s="171">
        <f>SUM(AU152)</f>
        <v>37826.402088511531</v>
      </c>
      <c r="AU152" s="44">
        <f t="shared" si="45"/>
        <v>37826.402088511531</v>
      </c>
      <c r="AV152" s="171">
        <f>SUM(AW152)</f>
        <v>354916.24649846065</v>
      </c>
      <c r="AW152" s="44">
        <f t="shared" si="45"/>
        <v>354916.24649846065</v>
      </c>
      <c r="AX152" s="171">
        <f>SUM(AY152)</f>
        <v>140985.94064341974</v>
      </c>
      <c r="AY152" s="44">
        <f t="shared" si="45"/>
        <v>140985.94064341974</v>
      </c>
      <c r="AZ152" s="44">
        <f>SUM(AZ105:AZ151)</f>
        <v>71187021.804157212</v>
      </c>
      <c r="BA152" s="44">
        <f t="shared" si="45"/>
        <v>52264421.811740197</v>
      </c>
      <c r="BB152" s="44">
        <f t="shared" si="45"/>
        <v>5615574.4238014221</v>
      </c>
      <c r="BC152" s="44">
        <f t="shared" si="45"/>
        <v>50753296.877539672</v>
      </c>
      <c r="BD152" s="44">
        <f t="shared" si="45"/>
        <v>-92333940.580787659</v>
      </c>
      <c r="BE152" s="44">
        <f t="shared" si="45"/>
        <v>159731704.64389187</v>
      </c>
      <c r="BF152" s="44">
        <f t="shared" si="45"/>
        <v>176031057.17618543</v>
      </c>
      <c r="BG152" s="44">
        <f t="shared" si="45"/>
        <v>247218078.9803426</v>
      </c>
      <c r="BH152" s="44">
        <f t="shared" si="45"/>
        <v>0</v>
      </c>
      <c r="BI152" s="44">
        <f t="shared" si="45"/>
        <v>0</v>
      </c>
      <c r="BJ152" s="44">
        <f t="shared" si="45"/>
        <v>248918766.31438816</v>
      </c>
      <c r="BK152" s="44">
        <f t="shared" si="45"/>
        <v>248918766.31438816</v>
      </c>
    </row>
    <row r="153" spans="1:63">
      <c r="A153" s="533" t="s">
        <v>80</v>
      </c>
      <c r="B153" s="534"/>
      <c r="C153" s="155">
        <v>200</v>
      </c>
      <c r="D153" s="164">
        <f t="shared" ref="D153:D159" si="46">SUM(E153:I153)</f>
        <v>529658.73646920628</v>
      </c>
      <c r="E153" s="42">
        <f>+E86-E152</f>
        <v>22207.198162280518</v>
      </c>
      <c r="F153" s="42">
        <f t="shared" ref="F153:BF153" si="47">+F86-F152</f>
        <v>4751.4048697282124</v>
      </c>
      <c r="G153" s="42">
        <f t="shared" si="47"/>
        <v>460569.14695630921</v>
      </c>
      <c r="H153" s="42">
        <f t="shared" si="47"/>
        <v>2538.2087678320404</v>
      </c>
      <c r="I153" s="42">
        <f t="shared" si="47"/>
        <v>39592.777713056348</v>
      </c>
      <c r="J153" s="171">
        <f t="shared" ref="J153:J159" si="48">SUM(K153:L153)</f>
        <v>792264.29891054903</v>
      </c>
      <c r="K153" s="42">
        <f t="shared" si="47"/>
        <v>679964.51757140877</v>
      </c>
      <c r="L153" s="42">
        <f t="shared" si="47"/>
        <v>112299.78133914026</v>
      </c>
      <c r="M153" s="171">
        <f t="shared" ref="M153:M159" si="49">SUM(N153:V153)</f>
        <v>10592302.62255075</v>
      </c>
      <c r="N153" s="42">
        <f t="shared" si="47"/>
        <v>37975.962321399289</v>
      </c>
      <c r="O153" s="42">
        <f t="shared" si="47"/>
        <v>400039.56414431008</v>
      </c>
      <c r="P153" s="42">
        <f t="shared" si="47"/>
        <v>1752537.4995993711</v>
      </c>
      <c r="Q153" s="42">
        <f t="shared" si="47"/>
        <v>132349.66831858846</v>
      </c>
      <c r="R153" s="42">
        <f t="shared" si="47"/>
        <v>1191694.3857320151</v>
      </c>
      <c r="S153" s="42">
        <f t="shared" si="47"/>
        <v>1065988.9580245048</v>
      </c>
      <c r="T153" s="42">
        <f t="shared" si="47"/>
        <v>1262930.4004992112</v>
      </c>
      <c r="U153" s="42">
        <f t="shared" si="47"/>
        <v>4373248.8269109223</v>
      </c>
      <c r="V153" s="42">
        <f t="shared" si="47"/>
        <v>375537.35700042767</v>
      </c>
      <c r="W153" s="171">
        <f t="shared" ref="W153:W159" si="50">SUM(X153)</f>
        <v>110143.47437243917</v>
      </c>
      <c r="X153" s="42">
        <f t="shared" si="47"/>
        <v>110143.47437243917</v>
      </c>
      <c r="Y153" s="171">
        <f t="shared" ref="Y153:Y159" si="51">SUM(Z153)</f>
        <v>4910.2626141094443</v>
      </c>
      <c r="Z153" s="42">
        <f t="shared" si="47"/>
        <v>4910.2626141094443</v>
      </c>
      <c r="AA153" s="171">
        <f t="shared" ref="AA153:AA159" si="52">SUM(AB153)</f>
        <v>2272802.8823161917</v>
      </c>
      <c r="AB153" s="42">
        <f t="shared" si="47"/>
        <v>2272802.8823161917</v>
      </c>
      <c r="AC153" s="171">
        <f t="shared" ref="AC153:AC159" si="53">SUM(AD153)</f>
        <v>377048.43360176054</v>
      </c>
      <c r="AD153" s="42">
        <f t="shared" si="47"/>
        <v>377048.43360176054</v>
      </c>
      <c r="AE153" s="171">
        <f t="shared" ref="AE153:AE159" si="54">SUM(AF153)</f>
        <v>974379.58850242267</v>
      </c>
      <c r="AF153" s="42">
        <f t="shared" si="47"/>
        <v>974379.58850242267</v>
      </c>
      <c r="AG153" s="171">
        <f t="shared" ref="AG153:AG159" si="55">SUM(AH153:AK153)</f>
        <v>981244.81031290581</v>
      </c>
      <c r="AH153" s="42">
        <f t="shared" si="47"/>
        <v>172069.51590002055</v>
      </c>
      <c r="AI153" s="42">
        <f t="shared" si="47"/>
        <v>214444.58110762906</v>
      </c>
      <c r="AJ153" s="42">
        <f t="shared" si="47"/>
        <v>386034.53033947595</v>
      </c>
      <c r="AK153" s="42">
        <f t="shared" si="47"/>
        <v>208696.1829657802</v>
      </c>
      <c r="AL153" s="171">
        <f t="shared" ref="AL153:AL159" si="56">SUM(AM153)</f>
        <v>26714.150542053671</v>
      </c>
      <c r="AM153" s="42">
        <f t="shared" si="47"/>
        <v>26714.150542053671</v>
      </c>
      <c r="AN153" s="171">
        <f t="shared" ref="AN153:AN159" si="57">SUM(AO153)</f>
        <v>1369050.7377029909</v>
      </c>
      <c r="AO153" s="42">
        <f t="shared" si="47"/>
        <v>1369050.7377029909</v>
      </c>
      <c r="AP153" s="171">
        <f t="shared" ref="AP153:AP159" si="58">SUM(AQ153)</f>
        <v>102587.33747897352</v>
      </c>
      <c r="AQ153" s="42">
        <f t="shared" si="47"/>
        <v>102587.33747897352</v>
      </c>
      <c r="AR153" s="171">
        <f t="shared" ref="AR153:AR159" si="59">SUM(AS153)</f>
        <v>923052.37330647139</v>
      </c>
      <c r="AS153" s="42">
        <f t="shared" si="47"/>
        <v>923052.37330647139</v>
      </c>
      <c r="AT153" s="171">
        <f t="shared" ref="AT153:AT159" si="60">SUM(AU153)</f>
        <v>20337.893288177729</v>
      </c>
      <c r="AU153" s="42">
        <f t="shared" si="47"/>
        <v>20337.893288177729</v>
      </c>
      <c r="AV153" s="171">
        <f t="shared" ref="AV153:AV159" si="61">SUM(AW153)</f>
        <v>190825.67595606926</v>
      </c>
      <c r="AW153" s="42">
        <f t="shared" si="47"/>
        <v>190825.67595606926</v>
      </c>
      <c r="AX153" s="171">
        <f t="shared" ref="AX153:AX159" si="62">SUM(AY153)</f>
        <v>75803.059704959189</v>
      </c>
      <c r="AY153" s="42">
        <f t="shared" si="47"/>
        <v>75803.059704959189</v>
      </c>
      <c r="AZ153" s="44">
        <f>+AZ86-AZ152</f>
        <v>-15867658.197085336</v>
      </c>
      <c r="BA153" s="47">
        <f t="shared" si="47"/>
        <v>1935362.8172133639</v>
      </c>
      <c r="BB153" s="47">
        <f t="shared" si="47"/>
        <v>-73277.651522314176</v>
      </c>
      <c r="BC153" s="47">
        <f t="shared" si="47"/>
        <v>-662279.95954213291</v>
      </c>
      <c r="BD153" s="47">
        <f t="shared" si="47"/>
        <v>46238132.819374159</v>
      </c>
      <c r="BE153" s="47">
        <f t="shared" si="47"/>
        <v>-78320886.27828896</v>
      </c>
      <c r="BF153" s="47">
        <f t="shared" si="47"/>
        <v>-30882948.252765775</v>
      </c>
      <c r="BG153" s="47">
        <f>+AZ153+BA153+BC153+BB153</f>
        <v>-14667852.990936419</v>
      </c>
      <c r="BH153" s="47"/>
      <c r="BI153" s="47"/>
      <c r="BJ153" s="47"/>
      <c r="BK153" s="47"/>
    </row>
    <row r="154" spans="1:63">
      <c r="A154" s="531" t="s">
        <v>81</v>
      </c>
      <c r="B154" s="532"/>
      <c r="C154" s="155">
        <v>201</v>
      </c>
      <c r="D154" s="164">
        <f t="shared" si="46"/>
        <v>1173749.8020669753</v>
      </c>
      <c r="E154" s="42">
        <v>136650.54158825494</v>
      </c>
      <c r="F154" s="42">
        <v>154922.13399801045</v>
      </c>
      <c r="G154" s="42">
        <v>159498.08647634581</v>
      </c>
      <c r="H154" s="42">
        <v>21352.640734478286</v>
      </c>
      <c r="I154" s="42">
        <v>701326.39926988585</v>
      </c>
      <c r="J154" s="171">
        <f t="shared" si="48"/>
        <v>773748.28309953329</v>
      </c>
      <c r="K154" s="42">
        <v>522816.91806774249</v>
      </c>
      <c r="L154" s="42">
        <v>250931.36503179086</v>
      </c>
      <c r="M154" s="171">
        <f t="shared" si="49"/>
        <v>4146451.4506837563</v>
      </c>
      <c r="N154" s="42">
        <v>18840.515869276089</v>
      </c>
      <c r="O154" s="42">
        <v>268055.91375080554</v>
      </c>
      <c r="P154" s="42">
        <v>582670.87664040842</v>
      </c>
      <c r="Q154" s="42">
        <v>44546.489296051535</v>
      </c>
      <c r="R154" s="42">
        <v>652552.96479628142</v>
      </c>
      <c r="S154" s="42">
        <v>503713.81068374863</v>
      </c>
      <c r="T154" s="42">
        <v>534567.53276422736</v>
      </c>
      <c r="U154" s="42">
        <v>1450230.735957457</v>
      </c>
      <c r="V154" s="42">
        <v>91272.610925500674</v>
      </c>
      <c r="W154" s="171">
        <f t="shared" si="50"/>
        <v>93073.554547216088</v>
      </c>
      <c r="X154" s="42">
        <v>93073.554547216088</v>
      </c>
      <c r="Y154" s="171">
        <f t="shared" si="51"/>
        <v>3490.7976504569451</v>
      </c>
      <c r="Z154" s="42">
        <v>3490.7976504569451</v>
      </c>
      <c r="AA154" s="171">
        <f t="shared" si="52"/>
        <v>2827761.2639940274</v>
      </c>
      <c r="AB154" s="42">
        <v>2827761.2639940274</v>
      </c>
      <c r="AC154" s="171">
        <f t="shared" si="53"/>
        <v>1972140.7355222609</v>
      </c>
      <c r="AD154" s="42">
        <v>1972140.7355222609</v>
      </c>
      <c r="AE154" s="171">
        <f t="shared" si="54"/>
        <v>1029904.011796128</v>
      </c>
      <c r="AF154" s="42">
        <v>1029904.011796128</v>
      </c>
      <c r="AG154" s="171">
        <f t="shared" si="55"/>
        <v>796062.06043087528</v>
      </c>
      <c r="AH154" s="42">
        <v>309484.11898880568</v>
      </c>
      <c r="AI154" s="42">
        <v>191587.68114437515</v>
      </c>
      <c r="AJ154" s="42">
        <v>190144.66969931012</v>
      </c>
      <c r="AK154" s="42">
        <v>104845.59059838434</v>
      </c>
      <c r="AL154" s="171">
        <f t="shared" si="56"/>
        <v>131177.95953230342</v>
      </c>
      <c r="AM154" s="42">
        <v>131177.95953230342</v>
      </c>
      <c r="AN154" s="171">
        <f t="shared" si="57"/>
        <v>1153984.1771519587</v>
      </c>
      <c r="AO154" s="42">
        <v>1153984.1771519587</v>
      </c>
      <c r="AP154" s="171">
        <f t="shared" si="58"/>
        <v>384311.78043959331</v>
      </c>
      <c r="AQ154" s="42">
        <v>384311.78043959331</v>
      </c>
      <c r="AR154" s="171">
        <f t="shared" si="59"/>
        <v>0</v>
      </c>
      <c r="AS154" s="42">
        <v>0</v>
      </c>
      <c r="AT154" s="171">
        <f t="shared" si="60"/>
        <v>176864.92887338324</v>
      </c>
      <c r="AU154" s="42">
        <v>176864.92887338324</v>
      </c>
      <c r="AV154" s="171">
        <f t="shared" si="61"/>
        <v>137123.72236614017</v>
      </c>
      <c r="AW154" s="42">
        <v>137123.72236614017</v>
      </c>
      <c r="AX154" s="171">
        <f t="shared" si="62"/>
        <v>365554.65614437824</v>
      </c>
      <c r="AY154" s="42">
        <v>365554.65614437824</v>
      </c>
      <c r="AZ154" s="44">
        <f>SUM(E154:AY154)</f>
        <v>29157048.566530995</v>
      </c>
      <c r="BA154" s="47"/>
      <c r="BB154" s="47"/>
      <c r="BC154" s="47"/>
      <c r="BD154" s="47"/>
      <c r="BE154" s="47"/>
      <c r="BF154" s="47">
        <f>+BF153+AZ153</f>
        <v>-46750606.449851111</v>
      </c>
      <c r="BG154" s="47"/>
      <c r="BH154" s="47"/>
      <c r="BI154" s="47"/>
      <c r="BJ154" s="47"/>
      <c r="BK154" s="47"/>
    </row>
    <row r="155" spans="1:63">
      <c r="A155" s="531" t="s">
        <v>82</v>
      </c>
      <c r="B155" s="532"/>
      <c r="C155" s="155">
        <v>202</v>
      </c>
      <c r="D155" s="164">
        <f t="shared" si="46"/>
        <v>1267513.2686016734</v>
      </c>
      <c r="E155" s="42">
        <v>45304.653821787419</v>
      </c>
      <c r="F155" s="42">
        <v>31242.215199442588</v>
      </c>
      <c r="G155" s="42">
        <v>335409.88670108054</v>
      </c>
      <c r="H155" s="42">
        <v>18867.217987263572</v>
      </c>
      <c r="I155" s="42">
        <v>836689.29489209934</v>
      </c>
      <c r="J155" s="171">
        <f t="shared" si="48"/>
        <v>4789416.7946495209</v>
      </c>
      <c r="K155" s="42">
        <v>4380076.9836996291</v>
      </c>
      <c r="L155" s="42">
        <v>409339.81094989215</v>
      </c>
      <c r="M155" s="171">
        <f t="shared" si="49"/>
        <v>28231732.264359988</v>
      </c>
      <c r="N155" s="42">
        <v>74866.347849601865</v>
      </c>
      <c r="O155" s="42">
        <v>243170.74813512212</v>
      </c>
      <c r="P155" s="42">
        <v>2266950.8117280728</v>
      </c>
      <c r="Q155" s="42">
        <v>373203.40204632684</v>
      </c>
      <c r="R155" s="42">
        <v>1577168.052849981</v>
      </c>
      <c r="S155" s="42">
        <v>2162338.2576495633</v>
      </c>
      <c r="T155" s="42">
        <v>4456950.2873774637</v>
      </c>
      <c r="U155" s="42">
        <v>16210024.459333509</v>
      </c>
      <c r="V155" s="42">
        <v>867059.89739034756</v>
      </c>
      <c r="W155" s="171">
        <f t="shared" si="50"/>
        <v>150688.5170867758</v>
      </c>
      <c r="X155" s="42">
        <v>150688.5170867758</v>
      </c>
      <c r="Y155" s="171">
        <f t="shared" si="51"/>
        <v>21439.361708535573</v>
      </c>
      <c r="Z155" s="42">
        <v>21439.361708535573</v>
      </c>
      <c r="AA155" s="171">
        <f t="shared" si="52"/>
        <v>2033907.1157521615</v>
      </c>
      <c r="AB155" s="42">
        <v>2033907.1157521615</v>
      </c>
      <c r="AC155" s="171">
        <f t="shared" si="53"/>
        <v>9619932.2714068294</v>
      </c>
      <c r="AD155" s="42">
        <v>9619932.2714068294</v>
      </c>
      <c r="AE155" s="171">
        <f t="shared" si="54"/>
        <v>871053.98055339674</v>
      </c>
      <c r="AF155" s="42">
        <v>871053.98055339674</v>
      </c>
      <c r="AG155" s="171">
        <f t="shared" si="55"/>
        <v>1318174.0282266755</v>
      </c>
      <c r="AH155" s="42">
        <v>784761.29304427933</v>
      </c>
      <c r="AI155" s="42">
        <v>288245.84782264597</v>
      </c>
      <c r="AJ155" s="42">
        <v>172554.74541854687</v>
      </c>
      <c r="AK155" s="42">
        <v>72612.141941203343</v>
      </c>
      <c r="AL155" s="171">
        <f t="shared" si="56"/>
        <v>191019.08951511115</v>
      </c>
      <c r="AM155" s="42">
        <v>191019.08951511115</v>
      </c>
      <c r="AN155" s="171">
        <f t="shared" si="57"/>
        <v>1365883.8814068558</v>
      </c>
      <c r="AO155" s="42">
        <v>1365883.8814068558</v>
      </c>
      <c r="AP155" s="171">
        <f t="shared" si="58"/>
        <v>557365.44393566856</v>
      </c>
      <c r="AQ155" s="42">
        <v>557365.44393566856</v>
      </c>
      <c r="AR155" s="171">
        <f t="shared" si="59"/>
        <v>0</v>
      </c>
      <c r="AS155" s="42">
        <v>0</v>
      </c>
      <c r="AT155" s="171">
        <f t="shared" si="60"/>
        <v>-17304.215797482346</v>
      </c>
      <c r="AU155" s="42">
        <v>-17304.215797482346</v>
      </c>
      <c r="AV155" s="171">
        <f t="shared" si="61"/>
        <v>84399.964184218508</v>
      </c>
      <c r="AW155" s="42">
        <v>84399.964184218508</v>
      </c>
      <c r="AX155" s="171">
        <f t="shared" si="62"/>
        <v>112667.90259547326</v>
      </c>
      <c r="AY155" s="42">
        <v>112667.90259547326</v>
      </c>
      <c r="AZ155" s="44">
        <f>SUM(E155:AY155)</f>
        <v>99928266.06776914</v>
      </c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</row>
    <row r="156" spans="1:63">
      <c r="A156" s="531" t="s">
        <v>83</v>
      </c>
      <c r="B156" s="532"/>
      <c r="C156" s="155">
        <v>203</v>
      </c>
      <c r="D156" s="164">
        <f t="shared" si="46"/>
        <v>473212.33356865653</v>
      </c>
      <c r="E156" s="42">
        <v>586.5560344383448</v>
      </c>
      <c r="F156" s="42">
        <v>536.65284316467921</v>
      </c>
      <c r="G156" s="42">
        <v>25380.972678051847</v>
      </c>
      <c r="H156" s="42">
        <v>299.13052532849679</v>
      </c>
      <c r="I156" s="42">
        <v>446409.02148767316</v>
      </c>
      <c r="J156" s="171">
        <f t="shared" si="48"/>
        <v>281714.17329803581</v>
      </c>
      <c r="K156" s="42">
        <v>187519.3537502457</v>
      </c>
      <c r="L156" s="42">
        <v>94194.819547790117</v>
      </c>
      <c r="M156" s="171">
        <f t="shared" si="49"/>
        <v>714601.57706228271</v>
      </c>
      <c r="N156" s="42">
        <v>1997.0114901597331</v>
      </c>
      <c r="O156" s="42">
        <v>3356.7305397236546</v>
      </c>
      <c r="P156" s="42">
        <v>41245.839086381195</v>
      </c>
      <c r="Q156" s="42">
        <v>15977.541269151247</v>
      </c>
      <c r="R156" s="42">
        <v>77507.343956620985</v>
      </c>
      <c r="S156" s="42">
        <v>92791.433827529298</v>
      </c>
      <c r="T156" s="42">
        <v>253653.33913392387</v>
      </c>
      <c r="U156" s="42">
        <v>77491.691432831547</v>
      </c>
      <c r="V156" s="42">
        <v>150580.64632596119</v>
      </c>
      <c r="W156" s="171">
        <f t="shared" si="50"/>
        <v>95036.015855355334</v>
      </c>
      <c r="X156" s="42">
        <v>95036.015855355334</v>
      </c>
      <c r="Y156" s="171">
        <f t="shared" si="51"/>
        <v>17354.937282344163</v>
      </c>
      <c r="Z156" s="42">
        <v>17354.937282344163</v>
      </c>
      <c r="AA156" s="171">
        <f t="shared" si="52"/>
        <v>73802.309645084417</v>
      </c>
      <c r="AB156" s="42">
        <v>73802.309645084417</v>
      </c>
      <c r="AC156" s="171">
        <f t="shared" si="53"/>
        <v>149403.63084982435</v>
      </c>
      <c r="AD156" s="42">
        <v>149403.63084982435</v>
      </c>
      <c r="AE156" s="171">
        <f t="shared" si="54"/>
        <v>491515.11963631184</v>
      </c>
      <c r="AF156" s="42">
        <v>491515.11963631184</v>
      </c>
      <c r="AG156" s="171">
        <f t="shared" si="55"/>
        <v>585566.95275280066</v>
      </c>
      <c r="AH156" s="42">
        <v>336841.20470366027</v>
      </c>
      <c r="AI156" s="42">
        <v>189638.18666220451</v>
      </c>
      <c r="AJ156" s="42">
        <v>29239.241951485787</v>
      </c>
      <c r="AK156" s="42">
        <v>29848.319435450092</v>
      </c>
      <c r="AL156" s="171">
        <f t="shared" si="56"/>
        <v>8848.8315762235234</v>
      </c>
      <c r="AM156" s="42">
        <v>8848.8315762235234</v>
      </c>
      <c r="AN156" s="171">
        <f t="shared" si="57"/>
        <v>75861.925015380024</v>
      </c>
      <c r="AO156" s="42">
        <v>75861.925015380024</v>
      </c>
      <c r="AP156" s="171">
        <f t="shared" si="58"/>
        <v>121937.88886309598</v>
      </c>
      <c r="AQ156" s="42">
        <v>121937.88886309598</v>
      </c>
      <c r="AR156" s="171">
        <f t="shared" si="59"/>
        <v>0</v>
      </c>
      <c r="AS156" s="42">
        <v>0</v>
      </c>
      <c r="AT156" s="171">
        <f t="shared" si="60"/>
        <v>21475.832709600898</v>
      </c>
      <c r="AU156" s="42">
        <v>21475.832709600898</v>
      </c>
      <c r="AV156" s="171">
        <f t="shared" si="61"/>
        <v>3882.04145511447</v>
      </c>
      <c r="AW156" s="42">
        <v>3882.04145511447</v>
      </c>
      <c r="AX156" s="171">
        <f t="shared" si="62"/>
        <v>31243.987704647716</v>
      </c>
      <c r="AY156" s="42">
        <v>31243.987704647716</v>
      </c>
      <c r="AZ156" s="44">
        <f>SUM(E156:AY156)</f>
        <v>5817702.7809808599</v>
      </c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</row>
    <row r="157" spans="1:63">
      <c r="A157" s="531" t="s">
        <v>84</v>
      </c>
      <c r="B157" s="532"/>
      <c r="C157" s="155">
        <v>204</v>
      </c>
      <c r="D157" s="164">
        <f t="shared" si="46"/>
        <v>519744.28843721614</v>
      </c>
      <c r="E157" s="42">
        <v>181.22956190980642</v>
      </c>
      <c r="F157" s="42">
        <v>2424.7538865457582</v>
      </c>
      <c r="G157" s="42">
        <v>18873.030965730868</v>
      </c>
      <c r="H157" s="42">
        <v>347.51928677869483</v>
      </c>
      <c r="I157" s="42">
        <v>497917.75473625102</v>
      </c>
      <c r="J157" s="171">
        <f t="shared" si="48"/>
        <v>92095.083949610664</v>
      </c>
      <c r="K157" s="42">
        <v>19244.542119385271</v>
      </c>
      <c r="L157" s="42">
        <v>72850.541830225397</v>
      </c>
      <c r="M157" s="171">
        <f t="shared" si="49"/>
        <v>395948.44438370096</v>
      </c>
      <c r="N157" s="42">
        <v>426.46399458212824</v>
      </c>
      <c r="O157" s="42">
        <v>4549.4975182336975</v>
      </c>
      <c r="P157" s="42">
        <v>15431.306612449682</v>
      </c>
      <c r="Q157" s="42">
        <v>1639.7265656531986</v>
      </c>
      <c r="R157" s="42">
        <v>39004.846287059379</v>
      </c>
      <c r="S157" s="42">
        <v>55779.931652504063</v>
      </c>
      <c r="T157" s="42">
        <v>263556.02820525545</v>
      </c>
      <c r="U157" s="42">
        <v>12169.26995599263</v>
      </c>
      <c r="V157" s="42">
        <v>3391.3735919706919</v>
      </c>
      <c r="W157" s="171">
        <f t="shared" si="50"/>
        <v>22562.651136621684</v>
      </c>
      <c r="X157" s="42">
        <v>22562.651136621684</v>
      </c>
      <c r="Y157" s="171">
        <f t="shared" si="51"/>
        <v>81.703888982658128</v>
      </c>
      <c r="Z157" s="42">
        <v>81.703888982658128</v>
      </c>
      <c r="AA157" s="171">
        <f t="shared" si="52"/>
        <v>340371.27278276742</v>
      </c>
      <c r="AB157" s="42">
        <v>340371.27278276742</v>
      </c>
      <c r="AC157" s="171">
        <f t="shared" si="53"/>
        <v>4185.8267932995832</v>
      </c>
      <c r="AD157" s="42">
        <v>4185.8267932995832</v>
      </c>
      <c r="AE157" s="171">
        <f t="shared" si="54"/>
        <v>41932.729526457057</v>
      </c>
      <c r="AF157" s="42">
        <v>41932.729526457057</v>
      </c>
      <c r="AG157" s="171">
        <f t="shared" si="55"/>
        <v>210549.12582228374</v>
      </c>
      <c r="AH157" s="42">
        <v>74397.74981267142</v>
      </c>
      <c r="AI157" s="42">
        <v>51469.280490192075</v>
      </c>
      <c r="AJ157" s="42">
        <v>82278.503651050676</v>
      </c>
      <c r="AK157" s="42">
        <v>2403.591868369544</v>
      </c>
      <c r="AL157" s="171">
        <f t="shared" si="56"/>
        <v>1736.4379101942031</v>
      </c>
      <c r="AM157" s="42">
        <v>1736.4379101942031</v>
      </c>
      <c r="AN157" s="171">
        <f t="shared" si="57"/>
        <v>19931.400880694542</v>
      </c>
      <c r="AO157" s="42">
        <v>19931.400880694542</v>
      </c>
      <c r="AP157" s="171">
        <f t="shared" si="58"/>
        <v>38500.646567258882</v>
      </c>
      <c r="AQ157" s="42">
        <v>38500.646567258882</v>
      </c>
      <c r="AR157" s="171">
        <f t="shared" si="59"/>
        <v>1006967.3529058355</v>
      </c>
      <c r="AS157" s="42">
        <v>1006967.3529058355</v>
      </c>
      <c r="AT157" s="171">
        <f t="shared" si="60"/>
        <v>2383.7810926392876</v>
      </c>
      <c r="AU157" s="42">
        <v>2383.7810926392876</v>
      </c>
      <c r="AV157" s="171">
        <f t="shared" si="61"/>
        <v>532.2153607818226</v>
      </c>
      <c r="AW157" s="42">
        <v>532.2153607818226</v>
      </c>
      <c r="AX157" s="171">
        <f t="shared" si="62"/>
        <v>8244.941199837589</v>
      </c>
      <c r="AY157" s="42">
        <v>8244.941199837589</v>
      </c>
      <c r="AZ157" s="44">
        <f>SUM(E157:AY157)</f>
        <v>4891791.5168391466</v>
      </c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</row>
    <row r="158" spans="1:63">
      <c r="A158" s="533" t="s">
        <v>85</v>
      </c>
      <c r="B158" s="534"/>
      <c r="C158" s="155">
        <v>209</v>
      </c>
      <c r="D158" s="164">
        <f t="shared" si="46"/>
        <v>3434219.6926745214</v>
      </c>
      <c r="E158" s="44">
        <f t="shared" ref="E158:AY158" si="63">SUM(E154:E157)</f>
        <v>182722.9810063905</v>
      </c>
      <c r="F158" s="44">
        <f t="shared" si="63"/>
        <v>189125.75592716347</v>
      </c>
      <c r="G158" s="44">
        <f t="shared" si="63"/>
        <v>539161.97682120907</v>
      </c>
      <c r="H158" s="44">
        <f t="shared" si="63"/>
        <v>40866.508533849046</v>
      </c>
      <c r="I158" s="44">
        <f t="shared" si="63"/>
        <v>2482342.4703859095</v>
      </c>
      <c r="J158" s="171">
        <f t="shared" si="48"/>
        <v>5936974.3349967012</v>
      </c>
      <c r="K158" s="44">
        <f t="shared" si="63"/>
        <v>5109657.7976370025</v>
      </c>
      <c r="L158" s="44">
        <f t="shared" si="63"/>
        <v>827316.53735969844</v>
      </c>
      <c r="M158" s="171">
        <f t="shared" si="49"/>
        <v>33488733.736489728</v>
      </c>
      <c r="N158" s="44">
        <f t="shared" si="63"/>
        <v>96130.339203619806</v>
      </c>
      <c r="O158" s="44">
        <f t="shared" si="63"/>
        <v>519132.88994388503</v>
      </c>
      <c r="P158" s="44">
        <f t="shared" si="63"/>
        <v>2906298.8340673121</v>
      </c>
      <c r="Q158" s="44">
        <f t="shared" si="63"/>
        <v>435367.15917718288</v>
      </c>
      <c r="R158" s="44">
        <f t="shared" si="63"/>
        <v>2346233.2078899429</v>
      </c>
      <c r="S158" s="44">
        <f t="shared" si="63"/>
        <v>2814623.4338133452</v>
      </c>
      <c r="T158" s="44">
        <f t="shared" si="63"/>
        <v>5508727.1874808697</v>
      </c>
      <c r="U158" s="44">
        <f t="shared" si="63"/>
        <v>17749916.15667979</v>
      </c>
      <c r="V158" s="44">
        <f t="shared" si="63"/>
        <v>1112304.5282337801</v>
      </c>
      <c r="W158" s="171">
        <f t="shared" si="50"/>
        <v>361360.73862596886</v>
      </c>
      <c r="X158" s="44">
        <f t="shared" si="63"/>
        <v>361360.73862596886</v>
      </c>
      <c r="Y158" s="171">
        <f t="shared" si="51"/>
        <v>42366.800530319342</v>
      </c>
      <c r="Z158" s="44">
        <f t="shared" si="63"/>
        <v>42366.800530319342</v>
      </c>
      <c r="AA158" s="171">
        <f t="shared" si="52"/>
        <v>5275841.9621740412</v>
      </c>
      <c r="AB158" s="44">
        <f t="shared" si="63"/>
        <v>5275841.9621740412</v>
      </c>
      <c r="AC158" s="171">
        <f t="shared" si="53"/>
        <v>11745662.464572215</v>
      </c>
      <c r="AD158" s="44">
        <f t="shared" si="63"/>
        <v>11745662.464572215</v>
      </c>
      <c r="AE158" s="171">
        <f t="shared" si="54"/>
        <v>2434405.8415122936</v>
      </c>
      <c r="AF158" s="44">
        <f t="shared" si="63"/>
        <v>2434405.8415122936</v>
      </c>
      <c r="AG158" s="171">
        <f t="shared" si="55"/>
        <v>2910352.1672326354</v>
      </c>
      <c r="AH158" s="44">
        <f t="shared" si="63"/>
        <v>1505484.3665494167</v>
      </c>
      <c r="AI158" s="44">
        <f t="shared" si="63"/>
        <v>720940.99611941772</v>
      </c>
      <c r="AJ158" s="44">
        <f t="shared" si="63"/>
        <v>474217.16072039347</v>
      </c>
      <c r="AK158" s="44">
        <f t="shared" si="63"/>
        <v>209709.64384340734</v>
      </c>
      <c r="AL158" s="171">
        <f t="shared" si="56"/>
        <v>332782.31853383232</v>
      </c>
      <c r="AM158" s="44">
        <f t="shared" si="63"/>
        <v>332782.31853383232</v>
      </c>
      <c r="AN158" s="171">
        <f t="shared" si="57"/>
        <v>2615661.3844548888</v>
      </c>
      <c r="AO158" s="44">
        <f t="shared" si="63"/>
        <v>2615661.3844548888</v>
      </c>
      <c r="AP158" s="171">
        <f t="shared" si="58"/>
        <v>1102115.7598056169</v>
      </c>
      <c r="AQ158" s="44">
        <f t="shared" si="63"/>
        <v>1102115.7598056169</v>
      </c>
      <c r="AR158" s="171">
        <f t="shared" si="59"/>
        <v>1006967.3529058355</v>
      </c>
      <c r="AS158" s="44">
        <f t="shared" si="63"/>
        <v>1006967.3529058355</v>
      </c>
      <c r="AT158" s="171">
        <f t="shared" si="60"/>
        <v>183420.32687814106</v>
      </c>
      <c r="AU158" s="44">
        <f t="shared" si="63"/>
        <v>183420.32687814106</v>
      </c>
      <c r="AV158" s="171">
        <f t="shared" si="61"/>
        <v>225937.94336625494</v>
      </c>
      <c r="AW158" s="44">
        <f t="shared" si="63"/>
        <v>225937.94336625494</v>
      </c>
      <c r="AX158" s="171">
        <f t="shared" si="62"/>
        <v>517711.48764433683</v>
      </c>
      <c r="AY158" s="44">
        <f t="shared" si="63"/>
        <v>517711.48764433683</v>
      </c>
      <c r="AZ158" s="44">
        <f>SUM(E158:AY158)</f>
        <v>139794808.93212017</v>
      </c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</row>
    <row r="159" spans="1:63">
      <c r="A159" s="533" t="s">
        <v>86</v>
      </c>
      <c r="B159" s="534"/>
      <c r="C159" s="155">
        <v>210</v>
      </c>
      <c r="D159" s="164">
        <f t="shared" si="46"/>
        <v>4948989.5245502219</v>
      </c>
      <c r="E159" s="44">
        <f t="shared" ref="E159:AY159" si="64">+E158+E152+E153</f>
        <v>246233.29719781189</v>
      </c>
      <c r="F159" s="44">
        <f t="shared" si="64"/>
        <v>202714.28805196122</v>
      </c>
      <c r="G159" s="44">
        <f t="shared" si="64"/>
        <v>1856342.6466858026</v>
      </c>
      <c r="H159" s="44">
        <f t="shared" si="64"/>
        <v>48125.526093239198</v>
      </c>
      <c r="I159" s="44">
        <f t="shared" si="64"/>
        <v>2595573.7665214073</v>
      </c>
      <c r="J159" s="171">
        <f t="shared" si="48"/>
        <v>8202769.22561232</v>
      </c>
      <c r="K159" s="44">
        <f t="shared" si="64"/>
        <v>7054286.7956011798</v>
      </c>
      <c r="L159" s="44">
        <f t="shared" si="64"/>
        <v>1148482.4300111402</v>
      </c>
      <c r="M159" s="171">
        <f t="shared" si="49"/>
        <v>63781636.237627976</v>
      </c>
      <c r="N159" s="44">
        <f t="shared" si="64"/>
        <v>204737.70862864645</v>
      </c>
      <c r="O159" s="44">
        <f t="shared" si="64"/>
        <v>1663205.1417526407</v>
      </c>
      <c r="P159" s="44">
        <f t="shared" si="64"/>
        <v>7918376.8964827703</v>
      </c>
      <c r="Q159" s="44">
        <f t="shared" si="64"/>
        <v>813873.67860926385</v>
      </c>
      <c r="R159" s="44">
        <f t="shared" si="64"/>
        <v>5754357.3074863832</v>
      </c>
      <c r="S159" s="44">
        <f t="shared" si="64"/>
        <v>5863242.8627916696</v>
      </c>
      <c r="T159" s="44">
        <f t="shared" si="64"/>
        <v>9120579.0058566127</v>
      </c>
      <c r="U159" s="44">
        <f t="shared" si="64"/>
        <v>30256960.663205363</v>
      </c>
      <c r="V159" s="44">
        <f t="shared" si="64"/>
        <v>2186302.9728146251</v>
      </c>
      <c r="W159" s="171">
        <f t="shared" si="50"/>
        <v>676359.81382208853</v>
      </c>
      <c r="X159" s="44">
        <f t="shared" si="64"/>
        <v>676359.81382208853</v>
      </c>
      <c r="Y159" s="171">
        <f t="shared" si="51"/>
        <v>56409.649561796672</v>
      </c>
      <c r="Z159" s="44">
        <f t="shared" si="64"/>
        <v>56409.649561796672</v>
      </c>
      <c r="AA159" s="171">
        <f t="shared" si="52"/>
        <v>11775825.825147409</v>
      </c>
      <c r="AB159" s="44">
        <f t="shared" si="64"/>
        <v>11775825.825147409</v>
      </c>
      <c r="AC159" s="171">
        <f t="shared" si="53"/>
        <v>12823982.433734361</v>
      </c>
      <c r="AD159" s="44">
        <f t="shared" si="64"/>
        <v>12823982.433734361</v>
      </c>
      <c r="AE159" s="171">
        <f t="shared" si="54"/>
        <v>5221031.8401655601</v>
      </c>
      <c r="AF159" s="44">
        <f t="shared" si="64"/>
        <v>5221031.8401655601</v>
      </c>
      <c r="AG159" s="171">
        <f t="shared" si="55"/>
        <v>5716611.9983361652</v>
      </c>
      <c r="AH159" s="44">
        <f t="shared" si="64"/>
        <v>1997585.5889484189</v>
      </c>
      <c r="AI159" s="44">
        <f t="shared" si="64"/>
        <v>1334230.5724161428</v>
      </c>
      <c r="AJ159" s="44">
        <f t="shared" si="64"/>
        <v>1578236.447777957</v>
      </c>
      <c r="AK159" s="44">
        <f t="shared" si="64"/>
        <v>806559.38919364684</v>
      </c>
      <c r="AL159" s="171">
        <f t="shared" si="56"/>
        <v>409182.05772257963</v>
      </c>
      <c r="AM159" s="44">
        <f t="shared" si="64"/>
        <v>409182.05772257963</v>
      </c>
      <c r="AN159" s="171">
        <f t="shared" si="57"/>
        <v>6531006.5170660093</v>
      </c>
      <c r="AO159" s="44">
        <f t="shared" si="64"/>
        <v>6531006.5170660093</v>
      </c>
      <c r="AP159" s="171">
        <f t="shared" si="58"/>
        <v>1395505.0560560622</v>
      </c>
      <c r="AQ159" s="44">
        <f t="shared" si="64"/>
        <v>1395505.0560560622</v>
      </c>
      <c r="AR159" s="171">
        <f t="shared" si="59"/>
        <v>3646802.7639983147</v>
      </c>
      <c r="AS159" s="44">
        <f t="shared" si="64"/>
        <v>3646802.7639983147</v>
      </c>
      <c r="AT159" s="171">
        <f t="shared" si="60"/>
        <v>241584.62225483032</v>
      </c>
      <c r="AU159" s="44">
        <f t="shared" si="64"/>
        <v>241584.62225483032</v>
      </c>
      <c r="AV159" s="171">
        <f t="shared" si="61"/>
        <v>771679.86582078482</v>
      </c>
      <c r="AW159" s="44">
        <f t="shared" si="64"/>
        <v>771679.86582078482</v>
      </c>
      <c r="AX159" s="171">
        <f t="shared" si="62"/>
        <v>734500.48799271579</v>
      </c>
      <c r="AY159" s="44">
        <f t="shared" si="64"/>
        <v>734500.48799271579</v>
      </c>
      <c r="AZ159" s="44">
        <f>+AZ158+AZ152+AZ153</f>
        <v>195114172.53919208</v>
      </c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</row>
    <row r="161" spans="1:61" s="36" customFormat="1" ht="12.75">
      <c r="A161" s="138"/>
      <c r="C161" s="138"/>
      <c r="D161" s="161"/>
      <c r="E161" s="36">
        <v>182722.98100639053</v>
      </c>
      <c r="F161" s="36">
        <v>189125.75592716347</v>
      </c>
      <c r="G161" s="36">
        <v>539161.97682120907</v>
      </c>
      <c r="H161" s="36">
        <v>40866.508533849046</v>
      </c>
      <c r="I161" s="36">
        <v>2482342.4703859091</v>
      </c>
      <c r="J161" s="161"/>
      <c r="K161" s="36">
        <v>5109657.7976370025</v>
      </c>
      <c r="L161" s="36">
        <v>827316.53735969844</v>
      </c>
      <c r="M161" s="161"/>
      <c r="N161" s="36">
        <v>96130.33920361982</v>
      </c>
      <c r="O161" s="36">
        <v>519132.88994388503</v>
      </c>
      <c r="P161" s="36">
        <v>2906298.8340673121</v>
      </c>
      <c r="Q161" s="36">
        <v>435367.15917718282</v>
      </c>
      <c r="R161" s="36">
        <v>2346233.2078899425</v>
      </c>
      <c r="S161" s="36">
        <v>2814623.4338133452</v>
      </c>
      <c r="T161" s="36">
        <v>5508727.1874808697</v>
      </c>
      <c r="U161" s="36">
        <v>17749916.15667979</v>
      </c>
      <c r="V161" s="36">
        <v>1112304.5282337801</v>
      </c>
      <c r="W161" s="161"/>
      <c r="X161" s="36">
        <v>361360.73862596892</v>
      </c>
      <c r="Y161" s="161"/>
      <c r="Z161" s="36">
        <v>42366.800530319342</v>
      </c>
      <c r="AA161" s="161"/>
      <c r="AB161" s="36">
        <v>5275841.9621740412</v>
      </c>
      <c r="AC161" s="161"/>
      <c r="AD161" s="36">
        <v>11745662.464572215</v>
      </c>
      <c r="AE161" s="161"/>
      <c r="AF161" s="36">
        <v>2434405.8415122936</v>
      </c>
      <c r="AG161" s="161"/>
      <c r="AH161" s="36">
        <v>1505484.3665494167</v>
      </c>
      <c r="AI161" s="36">
        <v>720940.99611941772</v>
      </c>
      <c r="AJ161" s="36">
        <v>474217.16072039353</v>
      </c>
      <c r="AK161" s="36">
        <v>209709.64384340734</v>
      </c>
      <c r="AL161" s="161"/>
      <c r="AM161" s="36">
        <v>332782.31853383227</v>
      </c>
      <c r="AN161" s="161"/>
      <c r="AO161" s="36">
        <v>2615661.3844548892</v>
      </c>
      <c r="AP161" s="161"/>
      <c r="AQ161" s="36">
        <v>1102115.7598056167</v>
      </c>
      <c r="AR161" s="161"/>
      <c r="AS161" s="36">
        <v>1006967.3529058355</v>
      </c>
      <c r="AT161" s="161"/>
      <c r="AU161" s="36">
        <v>183420.32687814109</v>
      </c>
      <c r="AV161" s="161"/>
      <c r="AW161" s="36">
        <v>225937.94336625497</v>
      </c>
      <c r="AX161" s="161"/>
      <c r="AY161" s="36">
        <v>517711.48764433688</v>
      </c>
      <c r="BA161" s="36">
        <v>54199784.628953561</v>
      </c>
      <c r="BB161" s="36">
        <v>5542296.7722791079</v>
      </c>
      <c r="BC161" s="36">
        <v>50091016.917997539</v>
      </c>
      <c r="BD161" s="36">
        <v>-46095807.7614135</v>
      </c>
      <c r="BE161" s="36">
        <v>81410818.365602911</v>
      </c>
      <c r="BH161" s="36">
        <v>73533594.611022249</v>
      </c>
      <c r="BI161" s="36">
        <v>12823982.433734361</v>
      </c>
    </row>
  </sheetData>
  <mergeCells count="27">
    <mergeCell ref="A40:B40"/>
    <mergeCell ref="A3:B3"/>
    <mergeCell ref="A36:B36"/>
    <mergeCell ref="A37:B37"/>
    <mergeCell ref="A38:B38"/>
    <mergeCell ref="A39:B39"/>
    <mergeCell ref="A93:B93"/>
    <mergeCell ref="A41:B41"/>
    <mergeCell ref="A42:B42"/>
    <mergeCell ref="A43:B43"/>
    <mergeCell ref="A53:B53"/>
    <mergeCell ref="A86:B86"/>
    <mergeCell ref="A87:B87"/>
    <mergeCell ref="A88:B88"/>
    <mergeCell ref="A89:B89"/>
    <mergeCell ref="A90:B90"/>
    <mergeCell ref="A91:B91"/>
    <mergeCell ref="A92:B92"/>
    <mergeCell ref="A157:B157"/>
    <mergeCell ref="A158:B158"/>
    <mergeCell ref="A159:B159"/>
    <mergeCell ref="A103:B103"/>
    <mergeCell ref="A152:B152"/>
    <mergeCell ref="A153:B153"/>
    <mergeCell ref="A154:B154"/>
    <mergeCell ref="A155:B155"/>
    <mergeCell ref="A156:B1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89"/>
  <sheetViews>
    <sheetView zoomScale="60" zoomScaleNormal="60" workbookViewId="0">
      <selection activeCell="G11" sqref="G11"/>
    </sheetView>
  </sheetViews>
  <sheetFormatPr defaultRowHeight="15"/>
  <cols>
    <col min="1" max="1" width="7.28515625" bestFit="1" customWidth="1"/>
    <col min="2" max="2" width="34.42578125" bestFit="1" customWidth="1"/>
    <col min="3" max="3" width="16.85546875" customWidth="1"/>
    <col min="4" max="4" width="34.42578125" bestFit="1" customWidth="1"/>
    <col min="5" max="5" width="13.85546875" bestFit="1" customWidth="1"/>
    <col min="6" max="6" width="40.7109375" customWidth="1"/>
    <col min="7" max="7" width="22.28515625" bestFit="1" customWidth="1"/>
    <col min="8" max="8" width="45.5703125" bestFit="1" customWidth="1"/>
    <col min="9" max="9" width="27.28515625" bestFit="1" customWidth="1"/>
    <col min="10" max="10" width="10.7109375" bestFit="1" customWidth="1"/>
    <col min="11" max="11" width="4" bestFit="1" customWidth="1"/>
    <col min="12" max="12" width="22" bestFit="1" customWidth="1"/>
    <col min="13" max="13" width="15.28515625" customWidth="1"/>
    <col min="14" max="14" width="3" bestFit="1" customWidth="1"/>
    <col min="15" max="15" width="15.28515625" bestFit="1" customWidth="1"/>
    <col min="16" max="16" width="3" customWidth="1"/>
    <col min="17" max="17" width="16.85546875" bestFit="1" customWidth="1"/>
    <col min="18" max="18" width="29.7109375" bestFit="1" customWidth="1"/>
  </cols>
  <sheetData>
    <row r="1" spans="1:18">
      <c r="A1" s="542" t="s">
        <v>230</v>
      </c>
      <c r="B1" s="542"/>
      <c r="C1" s="542"/>
      <c r="D1" s="542"/>
      <c r="E1" s="542"/>
      <c r="F1" s="542"/>
      <c r="G1" s="542"/>
    </row>
    <row r="2" spans="1:18">
      <c r="A2" s="270" t="s">
        <v>13</v>
      </c>
      <c r="B2" s="271">
        <v>45970887.259999998</v>
      </c>
      <c r="C2" s="271"/>
      <c r="D2" s="271"/>
      <c r="E2" s="33"/>
      <c r="F2" s="270" t="s">
        <v>231</v>
      </c>
      <c r="G2" s="272">
        <v>75278704.010000005</v>
      </c>
    </row>
    <row r="3" spans="1:18">
      <c r="F3" s="270" t="s">
        <v>232</v>
      </c>
      <c r="G3" s="272">
        <v>1254091.56</v>
      </c>
    </row>
    <row r="4" spans="1:18">
      <c r="F4" s="270" t="s">
        <v>5</v>
      </c>
      <c r="G4" s="272">
        <v>50994749.259999998</v>
      </c>
      <c r="H4" s="273"/>
      <c r="I4" s="273">
        <v>205397984.23000002</v>
      </c>
      <c r="L4" s="274">
        <v>205397984.23000002</v>
      </c>
    </row>
    <row r="5" spans="1:18">
      <c r="F5" s="270" t="s">
        <v>6</v>
      </c>
      <c r="G5" s="272">
        <v>44016120.149999999</v>
      </c>
    </row>
    <row r="6" spans="1:18">
      <c r="F6" s="270" t="s">
        <v>8</v>
      </c>
      <c r="G6" s="272">
        <v>2402786.37</v>
      </c>
      <c r="H6" s="275" t="s">
        <v>16</v>
      </c>
      <c r="I6" s="276" t="s">
        <v>233</v>
      </c>
    </row>
    <row r="7" spans="1:18">
      <c r="F7" s="270" t="s">
        <v>9</v>
      </c>
      <c r="G7" s="14">
        <v>31451532.879999999</v>
      </c>
      <c r="H7" s="237" t="s">
        <v>234</v>
      </c>
      <c r="I7" s="237" t="s">
        <v>235</v>
      </c>
    </row>
    <row r="8" spans="1:18">
      <c r="F8" s="277"/>
      <c r="G8" s="278">
        <f>SUM(G2:G7)</f>
        <v>205397984.23000002</v>
      </c>
      <c r="H8" s="278">
        <f>G8-B2</f>
        <v>159427096.97000003</v>
      </c>
      <c r="I8" s="278">
        <f>H8+B2</f>
        <v>205397984.23000002</v>
      </c>
    </row>
    <row r="9" spans="1:18">
      <c r="F9" s="277" t="s">
        <v>236</v>
      </c>
      <c r="G9" s="279">
        <f>G8-B2</f>
        <v>159427096.97000003</v>
      </c>
      <c r="H9" s="278">
        <f>O38</f>
        <v>159427096.97</v>
      </c>
    </row>
    <row r="10" spans="1:18">
      <c r="F10" s="277" t="s">
        <v>237</v>
      </c>
      <c r="G10" s="279">
        <f>G9+B2</f>
        <v>205397984.23000002</v>
      </c>
    </row>
    <row r="12" spans="1:18" s="280" customFormat="1" ht="60">
      <c r="A12" s="543" t="s">
        <v>238</v>
      </c>
      <c r="B12" s="543"/>
      <c r="C12" s="543"/>
      <c r="H12" s="281" t="s">
        <v>239</v>
      </c>
      <c r="I12" s="281" t="s">
        <v>240</v>
      </c>
      <c r="J12" s="281" t="s">
        <v>241</v>
      </c>
      <c r="K12" s="281"/>
      <c r="L12" s="282" t="s">
        <v>242</v>
      </c>
      <c r="M12" s="283" t="s">
        <v>243</v>
      </c>
      <c r="N12" s="284"/>
      <c r="O12" s="285" t="s">
        <v>244</v>
      </c>
      <c r="P12" s="284"/>
      <c r="Q12" s="286" t="s">
        <v>245</v>
      </c>
    </row>
    <row r="13" spans="1:18">
      <c r="A13" s="287">
        <v>1</v>
      </c>
      <c r="B13" s="288" t="s">
        <v>0</v>
      </c>
      <c r="C13" s="289">
        <v>19253336.809999999</v>
      </c>
      <c r="F13" s="290" t="s">
        <v>0</v>
      </c>
      <c r="G13">
        <v>1</v>
      </c>
      <c r="H13" s="291">
        <v>15197662</v>
      </c>
      <c r="I13" s="291">
        <v>19915373</v>
      </c>
      <c r="J13" s="274">
        <f>I13/H13</f>
        <v>1.3104234717155836</v>
      </c>
      <c r="K13">
        <v>1</v>
      </c>
      <c r="L13" s="20">
        <v>19253336.809999999</v>
      </c>
      <c r="M13" s="20">
        <f>L13/L$37</f>
        <v>0.12076577430010516</v>
      </c>
      <c r="N13">
        <v>1</v>
      </c>
      <c r="O13" s="273">
        <f>M13*L$38</f>
        <v>19253336.809999999</v>
      </c>
      <c r="P13">
        <v>1</v>
      </c>
      <c r="Q13" s="292">
        <f>J13*O13</f>
        <v>25230024.464669637</v>
      </c>
      <c r="R13" s="276" t="s">
        <v>246</v>
      </c>
    </row>
    <row r="14" spans="1:18">
      <c r="A14" s="293">
        <v>2</v>
      </c>
      <c r="B14" s="288" t="s">
        <v>247</v>
      </c>
      <c r="C14" s="289">
        <v>7150469.9000000004</v>
      </c>
      <c r="F14" s="290" t="s">
        <v>247</v>
      </c>
      <c r="G14">
        <v>2</v>
      </c>
      <c r="H14" s="291">
        <v>6071057</v>
      </c>
      <c r="I14" s="291">
        <v>8206235</v>
      </c>
      <c r="J14" s="274">
        <f t="shared" ref="J14:J36" si="0">I14/H14</f>
        <v>1.3516979003820917</v>
      </c>
      <c r="K14">
        <v>2</v>
      </c>
      <c r="L14" s="20">
        <v>7150469.9000000004</v>
      </c>
      <c r="M14" s="20">
        <f t="shared" ref="M14:M36" si="1">L14/L$37</f>
        <v>4.4851032452441451E-2</v>
      </c>
      <c r="N14">
        <v>2</v>
      </c>
      <c r="O14" s="273">
        <f t="shared" ref="O14:O36" si="2">M14*L$38</f>
        <v>7150469.9000000004</v>
      </c>
      <c r="P14">
        <v>2</v>
      </c>
      <c r="Q14" s="292">
        <f t="shared" ref="Q14:Q36" si="3">J14*O14</f>
        <v>9665275.1505753454</v>
      </c>
      <c r="R14" s="276" t="s">
        <v>248</v>
      </c>
    </row>
    <row r="15" spans="1:18">
      <c r="A15" s="287">
        <v>3</v>
      </c>
      <c r="B15" s="294" t="s">
        <v>249</v>
      </c>
      <c r="C15" s="289">
        <v>2027492.63</v>
      </c>
      <c r="F15" s="295" t="s">
        <v>249</v>
      </c>
      <c r="G15">
        <v>3</v>
      </c>
      <c r="H15" s="291">
        <v>1791574</v>
      </c>
      <c r="I15" s="291">
        <v>2560567</v>
      </c>
      <c r="J15" s="274">
        <f t="shared" si="0"/>
        <v>1.4292275953993527</v>
      </c>
      <c r="K15">
        <v>3</v>
      </c>
      <c r="L15" s="20">
        <v>2027492.63</v>
      </c>
      <c r="M15" s="20">
        <f t="shared" si="1"/>
        <v>1.2717365294442519E-2</v>
      </c>
      <c r="N15">
        <v>3</v>
      </c>
      <c r="O15" s="273">
        <f t="shared" si="2"/>
        <v>2027492.63</v>
      </c>
      <c r="P15">
        <v>3</v>
      </c>
      <c r="Q15" s="292">
        <f t="shared" si="3"/>
        <v>2897748.4162648092</v>
      </c>
    </row>
    <row r="16" spans="1:18" ht="15.75">
      <c r="A16" s="287">
        <v>4</v>
      </c>
      <c r="B16" s="296" t="s">
        <v>1</v>
      </c>
      <c r="C16" s="297">
        <v>149106.29</v>
      </c>
      <c r="F16" s="27" t="s">
        <v>1</v>
      </c>
      <c r="G16">
        <v>4</v>
      </c>
      <c r="H16" s="291">
        <v>111793</v>
      </c>
      <c r="I16" s="291">
        <v>206066</v>
      </c>
      <c r="J16" s="274">
        <f t="shared" si="0"/>
        <v>1.8432817797178713</v>
      </c>
      <c r="K16">
        <v>4</v>
      </c>
      <c r="L16" s="20">
        <v>149106.29</v>
      </c>
      <c r="M16" s="20">
        <f t="shared" si="1"/>
        <v>9.3526315685255122E-4</v>
      </c>
      <c r="N16">
        <v>4</v>
      </c>
      <c r="O16" s="273">
        <f t="shared" si="2"/>
        <v>149106.29</v>
      </c>
      <c r="P16">
        <v>4</v>
      </c>
      <c r="Q16" s="292">
        <f t="shared" si="3"/>
        <v>274844.90759832907</v>
      </c>
    </row>
    <row r="17" spans="1:17">
      <c r="A17" s="293">
        <v>5</v>
      </c>
      <c r="B17" s="288" t="s">
        <v>4</v>
      </c>
      <c r="C17" s="289">
        <v>10938032.92</v>
      </c>
      <c r="F17" s="290" t="s">
        <v>4</v>
      </c>
      <c r="G17">
        <v>5</v>
      </c>
      <c r="H17" s="291">
        <v>9034832</v>
      </c>
      <c r="I17" s="291">
        <v>11201600</v>
      </c>
      <c r="J17" s="274">
        <f t="shared" si="0"/>
        <v>1.2398238284895613</v>
      </c>
      <c r="K17">
        <v>5</v>
      </c>
      <c r="L17" s="20">
        <v>10938032.92</v>
      </c>
      <c r="M17" s="20">
        <f t="shared" si="1"/>
        <v>6.8608367886534696E-2</v>
      </c>
      <c r="N17">
        <v>5</v>
      </c>
      <c r="O17" s="273">
        <f t="shared" si="2"/>
        <v>10938032.920000002</v>
      </c>
      <c r="P17">
        <v>5</v>
      </c>
      <c r="Q17" s="292">
        <f t="shared" si="3"/>
        <v>13561233.851019258</v>
      </c>
    </row>
    <row r="18" spans="1:17">
      <c r="A18" s="293">
        <v>6</v>
      </c>
      <c r="B18" s="298" t="s">
        <v>208</v>
      </c>
      <c r="C18" s="289">
        <v>272747.46999999997</v>
      </c>
      <c r="F18" s="299" t="s">
        <v>208</v>
      </c>
      <c r="G18">
        <v>6</v>
      </c>
      <c r="H18" s="291">
        <v>258630</v>
      </c>
      <c r="I18" s="291">
        <v>321436</v>
      </c>
      <c r="J18" s="274">
        <f t="shared" si="0"/>
        <v>1.2428411243861888</v>
      </c>
      <c r="K18">
        <v>6</v>
      </c>
      <c r="L18" s="20">
        <v>272747.46999999997</v>
      </c>
      <c r="M18" s="20">
        <f t="shared" si="1"/>
        <v>1.710797443996135E-3</v>
      </c>
      <c r="N18">
        <v>6</v>
      </c>
      <c r="O18" s="273">
        <f t="shared" si="2"/>
        <v>272747.46999999997</v>
      </c>
      <c r="P18">
        <v>6</v>
      </c>
      <c r="Q18" s="292">
        <f t="shared" si="3"/>
        <v>338981.77228828828</v>
      </c>
    </row>
    <row r="19" spans="1:17">
      <c r="A19" s="293">
        <v>7</v>
      </c>
      <c r="B19" s="298" t="s">
        <v>209</v>
      </c>
      <c r="C19" s="289">
        <v>7360823.4800000004</v>
      </c>
      <c r="F19" s="299" t="s">
        <v>209</v>
      </c>
      <c r="G19">
        <v>7</v>
      </c>
      <c r="H19" s="291">
        <v>5559966</v>
      </c>
      <c r="I19" s="291">
        <v>8247862</v>
      </c>
      <c r="J19" s="274">
        <f t="shared" si="0"/>
        <v>1.4834374886465134</v>
      </c>
      <c r="K19">
        <v>7</v>
      </c>
      <c r="L19" s="20">
        <v>7360823.4800000004</v>
      </c>
      <c r="M19" s="20">
        <f t="shared" si="1"/>
        <v>4.6170466751866618E-2</v>
      </c>
      <c r="N19">
        <v>7</v>
      </c>
      <c r="O19" s="273">
        <f t="shared" si="2"/>
        <v>7360823.4800000004</v>
      </c>
      <c r="P19">
        <v>7</v>
      </c>
      <c r="Q19" s="292">
        <f t="shared" si="3"/>
        <v>10919321.497541489</v>
      </c>
    </row>
    <row r="20" spans="1:17">
      <c r="A20" s="287">
        <v>8</v>
      </c>
      <c r="B20" s="294" t="s">
        <v>210</v>
      </c>
      <c r="C20" s="289">
        <v>1169478.6200000001</v>
      </c>
      <c r="F20" s="295" t="s">
        <v>210</v>
      </c>
      <c r="G20">
        <v>8</v>
      </c>
      <c r="H20" s="291">
        <v>807864</v>
      </c>
      <c r="I20" s="291">
        <v>950353</v>
      </c>
      <c r="J20" s="274">
        <f t="shared" si="0"/>
        <v>1.1763774595724033</v>
      </c>
      <c r="K20">
        <v>8</v>
      </c>
      <c r="L20" s="20">
        <v>1169478.6200000001</v>
      </c>
      <c r="M20" s="20">
        <f t="shared" si="1"/>
        <v>7.3355072144358578E-3</v>
      </c>
      <c r="N20">
        <v>8</v>
      </c>
      <c r="O20" s="273">
        <f t="shared" si="2"/>
        <v>1169478.6200000001</v>
      </c>
      <c r="P20">
        <v>8</v>
      </c>
      <c r="Q20" s="292">
        <f t="shared" si="3"/>
        <v>1375748.2880198401</v>
      </c>
    </row>
    <row r="21" spans="1:17">
      <c r="A21" s="300">
        <v>9</v>
      </c>
      <c r="B21" s="296" t="s">
        <v>211</v>
      </c>
      <c r="C21" s="289">
        <v>19492461.559999999</v>
      </c>
      <c r="F21" s="27" t="s">
        <v>211</v>
      </c>
      <c r="G21">
        <v>9</v>
      </c>
      <c r="H21" s="291">
        <v>12369817</v>
      </c>
      <c r="I21" s="291">
        <v>47698397</v>
      </c>
      <c r="J21" s="274">
        <f t="shared" si="0"/>
        <v>3.856030934006542</v>
      </c>
      <c r="K21">
        <v>9</v>
      </c>
      <c r="L21" s="20">
        <v>19492461.559999999</v>
      </c>
      <c r="M21" s="20">
        <f t="shared" si="1"/>
        <v>0.12226567459650833</v>
      </c>
      <c r="N21">
        <v>9</v>
      </c>
      <c r="O21" s="273">
        <f t="shared" si="2"/>
        <v>19492461.559999999</v>
      </c>
      <c r="P21">
        <v>9</v>
      </c>
      <c r="Q21" s="292">
        <f t="shared" si="3"/>
        <v>75163534.755293414</v>
      </c>
    </row>
    <row r="22" spans="1:17">
      <c r="A22" s="293">
        <v>10</v>
      </c>
      <c r="B22" s="296" t="s">
        <v>212</v>
      </c>
      <c r="C22" s="289">
        <v>1275654.9099999999</v>
      </c>
      <c r="F22" s="27" t="s">
        <v>212</v>
      </c>
      <c r="G22">
        <v>10</v>
      </c>
      <c r="H22" s="291">
        <v>838180</v>
      </c>
      <c r="I22" s="291">
        <v>2767104</v>
      </c>
      <c r="J22" s="274">
        <f t="shared" si="0"/>
        <v>3.3013242978835096</v>
      </c>
      <c r="K22">
        <v>10</v>
      </c>
      <c r="L22" s="20">
        <v>1275654.9099999999</v>
      </c>
      <c r="M22" s="20">
        <f t="shared" si="1"/>
        <v>8.0014936873625993E-3</v>
      </c>
      <c r="N22">
        <v>10</v>
      </c>
      <c r="O22" s="273">
        <f t="shared" si="2"/>
        <v>1275654.9099999999</v>
      </c>
      <c r="P22">
        <v>10</v>
      </c>
      <c r="Q22" s="292">
        <f t="shared" si="3"/>
        <v>4211350.5500974013</v>
      </c>
    </row>
    <row r="23" spans="1:17">
      <c r="A23" s="300">
        <v>11</v>
      </c>
      <c r="B23" s="296" t="s">
        <v>7</v>
      </c>
      <c r="C23" s="289">
        <v>163557.79</v>
      </c>
      <c r="F23" s="27" t="s">
        <v>7</v>
      </c>
      <c r="G23">
        <v>11</v>
      </c>
      <c r="H23" s="291">
        <v>124510</v>
      </c>
      <c r="I23" s="291">
        <v>202196</v>
      </c>
      <c r="J23" s="274">
        <f t="shared" si="0"/>
        <v>1.6239338205766605</v>
      </c>
      <c r="K23">
        <v>11</v>
      </c>
      <c r="L23" s="20">
        <v>163557.79</v>
      </c>
      <c r="M23" s="20">
        <f t="shared" si="1"/>
        <v>1.0259096045057967E-3</v>
      </c>
      <c r="N23">
        <v>11</v>
      </c>
      <c r="O23" s="273">
        <f t="shared" si="2"/>
        <v>163557.79</v>
      </c>
      <c r="P23">
        <v>11</v>
      </c>
      <c r="Q23" s="292">
        <f t="shared" si="3"/>
        <v>265607.02679977514</v>
      </c>
    </row>
    <row r="24" spans="1:17">
      <c r="A24" s="300">
        <v>12</v>
      </c>
      <c r="B24" s="296" t="s">
        <v>213</v>
      </c>
      <c r="C24" s="289">
        <v>9109827.8399999999</v>
      </c>
      <c r="F24" s="27" t="s">
        <v>213</v>
      </c>
      <c r="G24">
        <v>12</v>
      </c>
      <c r="H24" s="291">
        <v>5595249</v>
      </c>
      <c r="I24" s="291">
        <v>17192520</v>
      </c>
      <c r="J24" s="274">
        <f t="shared" si="0"/>
        <v>3.0726997136320473</v>
      </c>
      <c r="K24">
        <v>12</v>
      </c>
      <c r="L24" s="20">
        <v>9109827.8399999999</v>
      </c>
      <c r="M24" s="20">
        <f t="shared" si="1"/>
        <v>5.7141025667137565E-2</v>
      </c>
      <c r="N24">
        <v>12</v>
      </c>
      <c r="O24" s="273">
        <f t="shared" si="2"/>
        <v>9109827.8399999999</v>
      </c>
      <c r="P24">
        <v>12</v>
      </c>
      <c r="Q24" s="292">
        <f t="shared" si="3"/>
        <v>27991765.395205252</v>
      </c>
    </row>
    <row r="25" spans="1:17">
      <c r="A25" s="300">
        <v>13</v>
      </c>
      <c r="B25" s="296" t="s">
        <v>214</v>
      </c>
      <c r="C25" s="289">
        <v>25946462.530000001</v>
      </c>
      <c r="F25" s="27" t="s">
        <v>214</v>
      </c>
      <c r="G25">
        <v>13</v>
      </c>
      <c r="H25" s="291">
        <v>16130906</v>
      </c>
      <c r="I25" s="291">
        <v>18413599</v>
      </c>
      <c r="J25" s="274">
        <f t="shared" si="0"/>
        <v>1.1415105264391225</v>
      </c>
      <c r="K25">
        <v>13</v>
      </c>
      <c r="L25" s="20">
        <v>25946462.530000001</v>
      </c>
      <c r="M25" s="20">
        <f t="shared" si="1"/>
        <v>0.16274813393160165</v>
      </c>
      <c r="N25">
        <v>13</v>
      </c>
      <c r="O25" s="273">
        <f t="shared" si="2"/>
        <v>25946462.530000001</v>
      </c>
      <c r="P25">
        <v>13</v>
      </c>
      <c r="Q25" s="292">
        <f t="shared" si="3"/>
        <v>29618160.10185327</v>
      </c>
    </row>
    <row r="26" spans="1:17">
      <c r="A26" s="300">
        <v>14</v>
      </c>
      <c r="B26" s="301" t="s">
        <v>11</v>
      </c>
      <c r="C26" s="289">
        <v>2045051.21</v>
      </c>
      <c r="F26" s="302" t="s">
        <v>11</v>
      </c>
      <c r="G26">
        <v>14</v>
      </c>
      <c r="H26" s="291">
        <v>1376144</v>
      </c>
      <c r="I26" s="291">
        <v>3709773</v>
      </c>
      <c r="J26" s="274">
        <f t="shared" si="0"/>
        <v>2.6957738434349894</v>
      </c>
      <c r="K26">
        <v>14</v>
      </c>
      <c r="L26" s="20">
        <v>2045051.21</v>
      </c>
      <c r="M26" s="20">
        <f t="shared" si="1"/>
        <v>1.2827500775384658E-2</v>
      </c>
      <c r="N26">
        <v>14</v>
      </c>
      <c r="O26" s="273">
        <f t="shared" si="2"/>
        <v>2045051.21</v>
      </c>
      <c r="P26">
        <v>14</v>
      </c>
      <c r="Q26" s="292">
        <f t="shared" si="3"/>
        <v>5512995.5604030751</v>
      </c>
    </row>
    <row r="27" spans="1:17">
      <c r="A27" s="300">
        <v>15</v>
      </c>
      <c r="B27" s="296" t="s">
        <v>250</v>
      </c>
      <c r="C27" s="289">
        <v>358047.59</v>
      </c>
      <c r="F27" s="27" t="s">
        <v>250</v>
      </c>
      <c r="G27">
        <v>15</v>
      </c>
      <c r="H27" s="291">
        <v>226440</v>
      </c>
      <c r="I27" s="291">
        <v>351701</v>
      </c>
      <c r="J27" s="274">
        <f t="shared" si="0"/>
        <v>1.5531752340575871</v>
      </c>
      <c r="K27">
        <v>15</v>
      </c>
      <c r="L27" s="20">
        <v>358047.59</v>
      </c>
      <c r="M27" s="20">
        <f t="shared" si="1"/>
        <v>2.2458389872543135E-3</v>
      </c>
      <c r="N27">
        <v>15</v>
      </c>
      <c r="O27" s="273">
        <f t="shared" si="2"/>
        <v>358047.59</v>
      </c>
      <c r="P27">
        <v>15</v>
      </c>
      <c r="Q27" s="292">
        <f t="shared" si="3"/>
        <v>556110.64940200502</v>
      </c>
    </row>
    <row r="28" spans="1:17">
      <c r="A28" s="287">
        <v>16</v>
      </c>
      <c r="B28" s="296" t="s">
        <v>215</v>
      </c>
      <c r="C28" s="289">
        <v>10923791.640000001</v>
      </c>
      <c r="F28" s="27" t="s">
        <v>215</v>
      </c>
      <c r="G28">
        <v>16</v>
      </c>
      <c r="H28" s="291">
        <v>6043003</v>
      </c>
      <c r="I28" s="291">
        <v>10559989</v>
      </c>
      <c r="J28" s="274">
        <f t="shared" si="0"/>
        <v>1.7474737311896089</v>
      </c>
      <c r="K28">
        <v>16</v>
      </c>
      <c r="L28" s="20">
        <v>10923791.640000001</v>
      </c>
      <c r="M28" s="20">
        <f>L28/L$37</f>
        <v>6.8519040035305748E-2</v>
      </c>
      <c r="N28">
        <v>16</v>
      </c>
      <c r="O28" s="273">
        <f t="shared" si="2"/>
        <v>10923791.640000002</v>
      </c>
      <c r="P28">
        <v>16</v>
      </c>
      <c r="Q28" s="292">
        <f t="shared" si="3"/>
        <v>19089038.935888663</v>
      </c>
    </row>
    <row r="29" spans="1:17">
      <c r="A29" s="287">
        <v>17</v>
      </c>
      <c r="B29" s="296" t="s">
        <v>14</v>
      </c>
      <c r="C29" s="289">
        <v>2059102.94</v>
      </c>
      <c r="F29" s="27" t="s">
        <v>14</v>
      </c>
      <c r="G29">
        <v>17</v>
      </c>
      <c r="H29" s="291">
        <v>1273373</v>
      </c>
      <c r="I29" s="291">
        <v>2121619</v>
      </c>
      <c r="J29" s="274">
        <f t="shared" si="0"/>
        <v>1.6661410285909941</v>
      </c>
      <c r="K29">
        <v>17</v>
      </c>
      <c r="L29" s="20">
        <v>2059102.94</v>
      </c>
      <c r="M29" s="20">
        <f t="shared" si="1"/>
        <v>1.2915639681926022E-2</v>
      </c>
      <c r="N29">
        <v>17</v>
      </c>
      <c r="O29" s="273">
        <f t="shared" si="2"/>
        <v>2059102.94</v>
      </c>
      <c r="P29">
        <v>17</v>
      </c>
      <c r="Q29" s="292">
        <f t="shared" si="3"/>
        <v>3430755.89042634</v>
      </c>
    </row>
    <row r="30" spans="1:17">
      <c r="A30" s="287">
        <v>18</v>
      </c>
      <c r="B30" s="296" t="s">
        <v>15</v>
      </c>
      <c r="C30" s="289">
        <v>6178588.8700000001</v>
      </c>
      <c r="F30" s="27" t="s">
        <v>15</v>
      </c>
      <c r="G30">
        <v>18</v>
      </c>
      <c r="H30" s="291">
        <v>3026915</v>
      </c>
      <c r="I30" s="291">
        <v>3467872</v>
      </c>
      <c r="J30" s="274">
        <f t="shared" si="0"/>
        <v>1.1456786860549437</v>
      </c>
      <c r="K30">
        <v>18</v>
      </c>
      <c r="L30" s="303">
        <v>6178588.8700000001</v>
      </c>
      <c r="M30" s="20">
        <f t="shared" si="1"/>
        <v>3.8754948107489209E-2</v>
      </c>
      <c r="N30">
        <v>18</v>
      </c>
      <c r="O30" s="273">
        <f t="shared" si="2"/>
        <v>6178588.8700000001</v>
      </c>
      <c r="P30">
        <v>18</v>
      </c>
      <c r="Q30" s="292">
        <f t="shared" si="3"/>
        <v>7078677.5782552995</v>
      </c>
    </row>
    <row r="31" spans="1:17">
      <c r="A31" s="300">
        <v>19</v>
      </c>
      <c r="B31" s="296" t="s">
        <v>216</v>
      </c>
      <c r="C31" s="289">
        <v>1124073.3500000001</v>
      </c>
      <c r="F31" s="27" t="s">
        <v>216</v>
      </c>
      <c r="G31">
        <v>19</v>
      </c>
      <c r="H31" s="291">
        <v>1006082</v>
      </c>
      <c r="I31" s="291">
        <v>1421968</v>
      </c>
      <c r="J31" s="274">
        <f t="shared" si="0"/>
        <v>1.4133718722728366</v>
      </c>
      <c r="K31">
        <v>19</v>
      </c>
      <c r="L31" s="20">
        <v>1124073.3500000001</v>
      </c>
      <c r="M31" s="20">
        <f t="shared" si="1"/>
        <v>7.0507044998223941E-3</v>
      </c>
      <c r="N31">
        <v>19</v>
      </c>
      <c r="O31" s="273">
        <f t="shared" si="2"/>
        <v>1124073.3500000001</v>
      </c>
      <c r="P31">
        <v>19</v>
      </c>
      <c r="Q31" s="292">
        <f t="shared" si="3"/>
        <v>1588733.6552614996</v>
      </c>
    </row>
    <row r="32" spans="1:17">
      <c r="A32" s="304">
        <v>20</v>
      </c>
      <c r="B32" s="296" t="s">
        <v>217</v>
      </c>
      <c r="C32" s="289">
        <v>0</v>
      </c>
      <c r="F32" s="33" t="s">
        <v>217</v>
      </c>
      <c r="G32" s="33">
        <v>20</v>
      </c>
      <c r="H32" s="305">
        <v>166887</v>
      </c>
      <c r="I32" s="305">
        <v>201668</v>
      </c>
      <c r="J32" s="274">
        <f t="shared" si="0"/>
        <v>1.2084104813436636</v>
      </c>
      <c r="K32" s="33">
        <v>20</v>
      </c>
      <c r="L32" s="306">
        <v>0</v>
      </c>
      <c r="M32" s="20">
        <f t="shared" si="1"/>
        <v>0</v>
      </c>
      <c r="N32" s="33">
        <v>20</v>
      </c>
      <c r="O32" s="273">
        <f t="shared" si="2"/>
        <v>0</v>
      </c>
      <c r="P32" s="33">
        <v>20</v>
      </c>
      <c r="Q32" s="292">
        <f t="shared" si="3"/>
        <v>0</v>
      </c>
    </row>
    <row r="33" spans="1:17">
      <c r="A33" s="300">
        <v>21</v>
      </c>
      <c r="B33" s="307" t="s">
        <v>218</v>
      </c>
      <c r="C33" s="289">
        <v>4023847.99</v>
      </c>
      <c r="F33" s="33" t="s">
        <v>218</v>
      </c>
      <c r="G33" s="33">
        <v>21</v>
      </c>
      <c r="H33" s="305">
        <v>2387548</v>
      </c>
      <c r="I33" s="305">
        <v>2706974</v>
      </c>
      <c r="J33" s="274">
        <f t="shared" si="0"/>
        <v>1.1337883049890516</v>
      </c>
      <c r="K33" s="33">
        <v>21</v>
      </c>
      <c r="L33" s="20">
        <v>4023847.99</v>
      </c>
      <c r="M33" s="20">
        <f t="shared" si="1"/>
        <v>2.5239423325616867E-2</v>
      </c>
      <c r="N33" s="33">
        <v>21</v>
      </c>
      <c r="O33" s="273">
        <f t="shared" si="2"/>
        <v>4023847.99</v>
      </c>
      <c r="P33" s="33">
        <v>21</v>
      </c>
      <c r="Q33" s="292">
        <f t="shared" si="3"/>
        <v>4562191.7921157023</v>
      </c>
    </row>
    <row r="34" spans="1:17">
      <c r="A34" s="300">
        <v>22</v>
      </c>
      <c r="B34" s="307" t="s">
        <v>18</v>
      </c>
      <c r="C34" s="289">
        <v>476755.31</v>
      </c>
      <c r="F34" s="33" t="s">
        <v>18</v>
      </c>
      <c r="G34" s="33">
        <v>22</v>
      </c>
      <c r="H34" s="305">
        <v>293011</v>
      </c>
      <c r="I34" s="305">
        <v>395339</v>
      </c>
      <c r="J34" s="274">
        <f t="shared" si="0"/>
        <v>1.349229209824887</v>
      </c>
      <c r="K34" s="33">
        <v>22</v>
      </c>
      <c r="L34" s="20">
        <v>476755.31</v>
      </c>
      <c r="M34" s="20">
        <f t="shared" si="1"/>
        <v>2.9904283466298883E-3</v>
      </c>
      <c r="N34" s="33">
        <v>22</v>
      </c>
      <c r="O34" s="273">
        <f t="shared" si="2"/>
        <v>476755.30999999994</v>
      </c>
      <c r="P34" s="33">
        <v>22</v>
      </c>
      <c r="Q34" s="292">
        <f t="shared" si="3"/>
        <v>643252.19019111898</v>
      </c>
    </row>
    <row r="35" spans="1:17">
      <c r="A35" s="308">
        <v>23</v>
      </c>
      <c r="B35" s="301" t="s">
        <v>19</v>
      </c>
      <c r="C35" s="289">
        <v>26874382.280000001</v>
      </c>
      <c r="F35" s="33" t="s">
        <v>19</v>
      </c>
      <c r="G35" s="33">
        <v>23</v>
      </c>
      <c r="H35" s="305">
        <v>14796274</v>
      </c>
      <c r="I35" s="305">
        <v>22152551</v>
      </c>
      <c r="J35" s="274">
        <f t="shared" si="0"/>
        <v>1.4971709093789423</v>
      </c>
      <c r="K35" s="33">
        <v>23</v>
      </c>
      <c r="L35" s="306">
        <v>26874382.280000001</v>
      </c>
      <c r="M35" s="20">
        <f>L35/L$37</f>
        <v>0.16856847293065277</v>
      </c>
      <c r="N35" s="33">
        <v>23</v>
      </c>
      <c r="O35" s="273">
        <f t="shared" si="2"/>
        <v>26874382.280000001</v>
      </c>
      <c r="P35" s="33">
        <v>23</v>
      </c>
      <c r="Q35" s="292">
        <f t="shared" si="3"/>
        <v>40235543.357144937</v>
      </c>
    </row>
    <row r="36" spans="1:17">
      <c r="A36" s="309">
        <v>24</v>
      </c>
      <c r="B36" s="310" t="s">
        <v>219</v>
      </c>
      <c r="C36" s="311">
        <v>1054003.04</v>
      </c>
      <c r="F36" s="33" t="s">
        <v>219</v>
      </c>
      <c r="G36" s="33">
        <v>24</v>
      </c>
      <c r="H36" s="305">
        <v>266626</v>
      </c>
      <c r="I36" s="305">
        <v>349577</v>
      </c>
      <c r="J36" s="274">
        <f t="shared" si="0"/>
        <v>1.311113694838463</v>
      </c>
      <c r="K36" s="33">
        <v>24</v>
      </c>
      <c r="L36" s="306">
        <v>1054003.04</v>
      </c>
      <c r="M36" s="20">
        <f t="shared" si="1"/>
        <v>6.6111913221272274E-3</v>
      </c>
      <c r="N36" s="33">
        <v>24</v>
      </c>
      <c r="O36" s="273">
        <f t="shared" si="2"/>
        <v>1054003.04</v>
      </c>
      <c r="P36" s="33">
        <v>24</v>
      </c>
      <c r="Q36" s="292">
        <f t="shared" si="3"/>
        <v>1381917.8201453723</v>
      </c>
    </row>
    <row r="37" spans="1:17">
      <c r="A37" s="26"/>
      <c r="B37" s="27"/>
      <c r="C37" s="306">
        <f>SUM(C13:C36)</f>
        <v>159427096.97</v>
      </c>
      <c r="H37" s="312">
        <f>SUM(H13:H36)</f>
        <v>104754343</v>
      </c>
      <c r="I37" s="312">
        <f>SUM(I13:I36)</f>
        <v>185322339</v>
      </c>
      <c r="L37" s="278">
        <f>SUM(L13:L36)</f>
        <v>159427096.97</v>
      </c>
      <c r="M37" s="278"/>
      <c r="N37" s="278"/>
      <c r="O37" s="313"/>
      <c r="P37" s="278"/>
      <c r="Q37" s="314">
        <f>SUM(Q13:Q36)</f>
        <v>285592813.60646009</v>
      </c>
    </row>
    <row r="38" spans="1:17">
      <c r="L38" s="279">
        <v>159427096.97</v>
      </c>
      <c r="M38" s="542" t="s">
        <v>251</v>
      </c>
      <c r="N38" s="542"/>
      <c r="O38" s="315">
        <f>SUM(O13:O36)</f>
        <v>159427096.97</v>
      </c>
    </row>
    <row r="39" spans="1:17">
      <c r="C39" s="274"/>
      <c r="L39" s="15">
        <f>L37-L38</f>
        <v>0</v>
      </c>
    </row>
    <row r="41" spans="1:17">
      <c r="P41">
        <v>1</v>
      </c>
      <c r="Q41" s="274">
        <v>19253336.809999999</v>
      </c>
    </row>
    <row r="42" spans="1:17">
      <c r="P42">
        <v>2</v>
      </c>
      <c r="Q42" s="274">
        <v>7150469.9000000004</v>
      </c>
    </row>
    <row r="43" spans="1:17">
      <c r="P43">
        <v>3</v>
      </c>
      <c r="Q43" s="274">
        <v>2027492.63</v>
      </c>
    </row>
    <row r="44" spans="1:17">
      <c r="P44">
        <v>4</v>
      </c>
      <c r="Q44" s="274">
        <v>149106.29</v>
      </c>
    </row>
    <row r="45" spans="1:17">
      <c r="P45">
        <v>5</v>
      </c>
      <c r="Q45" s="274">
        <v>10938032.92</v>
      </c>
    </row>
    <row r="46" spans="1:17">
      <c r="P46">
        <v>6</v>
      </c>
      <c r="Q46" s="274">
        <v>272747.46999999997</v>
      </c>
    </row>
    <row r="47" spans="1:17">
      <c r="P47">
        <v>7</v>
      </c>
      <c r="Q47" s="274">
        <v>7360823.4800000004</v>
      </c>
    </row>
    <row r="48" spans="1:17">
      <c r="P48">
        <v>8</v>
      </c>
      <c r="Q48" s="274">
        <v>1169478.6200000001</v>
      </c>
    </row>
    <row r="49" spans="16:17">
      <c r="P49">
        <v>9</v>
      </c>
      <c r="Q49" s="274">
        <v>19492461.559999999</v>
      </c>
    </row>
    <row r="50" spans="16:17">
      <c r="P50">
        <v>10</v>
      </c>
      <c r="Q50" s="274">
        <v>1275654.9099999999</v>
      </c>
    </row>
    <row r="51" spans="16:17">
      <c r="P51">
        <v>11</v>
      </c>
      <c r="Q51" s="274">
        <v>163557.79</v>
      </c>
    </row>
    <row r="52" spans="16:17">
      <c r="P52">
        <v>12</v>
      </c>
      <c r="Q52" s="274">
        <v>9109827.8399999999</v>
      </c>
    </row>
    <row r="53" spans="16:17">
      <c r="P53">
        <v>13</v>
      </c>
      <c r="Q53" s="274">
        <v>25946462.530000001</v>
      </c>
    </row>
    <row r="54" spans="16:17">
      <c r="P54">
        <v>14</v>
      </c>
      <c r="Q54" s="274">
        <v>2045051.21</v>
      </c>
    </row>
    <row r="55" spans="16:17">
      <c r="P55">
        <v>15</v>
      </c>
      <c r="Q55" s="274">
        <v>358047.59</v>
      </c>
    </row>
    <row r="56" spans="16:17">
      <c r="P56">
        <v>16</v>
      </c>
      <c r="Q56" s="274">
        <v>10923791.640000001</v>
      </c>
    </row>
    <row r="57" spans="16:17">
      <c r="P57">
        <v>17</v>
      </c>
      <c r="Q57" s="274">
        <v>2059102.94</v>
      </c>
    </row>
    <row r="58" spans="16:17">
      <c r="P58">
        <v>18</v>
      </c>
      <c r="Q58" s="274">
        <v>6178588.8700000001</v>
      </c>
    </row>
    <row r="59" spans="16:17">
      <c r="P59">
        <v>19</v>
      </c>
      <c r="Q59" s="274">
        <v>1124073.3500000001</v>
      </c>
    </row>
    <row r="60" spans="16:17">
      <c r="P60">
        <v>20</v>
      </c>
      <c r="Q60" s="274">
        <v>0</v>
      </c>
    </row>
    <row r="61" spans="16:17">
      <c r="P61">
        <v>21</v>
      </c>
      <c r="Q61" s="274">
        <v>4023847.99</v>
      </c>
    </row>
    <row r="62" spans="16:17">
      <c r="P62">
        <v>22</v>
      </c>
      <c r="Q62" s="274">
        <v>476755.31</v>
      </c>
    </row>
    <row r="63" spans="16:17">
      <c r="P63">
        <v>23</v>
      </c>
      <c r="Q63" s="274">
        <v>26874382.280000001</v>
      </c>
    </row>
    <row r="64" spans="16:17">
      <c r="P64">
        <v>24</v>
      </c>
      <c r="Q64" s="274">
        <v>1054003.04</v>
      </c>
    </row>
    <row r="66" spans="16:17">
      <c r="P66">
        <v>1</v>
      </c>
      <c r="Q66">
        <v>25230024.464669637</v>
      </c>
    </row>
    <row r="67" spans="16:17">
      <c r="P67">
        <v>2</v>
      </c>
      <c r="Q67">
        <v>9665275.1505753454</v>
      </c>
    </row>
    <row r="68" spans="16:17">
      <c r="P68">
        <v>3</v>
      </c>
      <c r="Q68">
        <v>2897748.4162648092</v>
      </c>
    </row>
    <row r="69" spans="16:17">
      <c r="P69">
        <v>4</v>
      </c>
      <c r="Q69">
        <v>274844.90759832907</v>
      </c>
    </row>
    <row r="70" spans="16:17">
      <c r="P70">
        <v>5</v>
      </c>
      <c r="Q70">
        <v>13561233.851019258</v>
      </c>
    </row>
    <row r="71" spans="16:17">
      <c r="P71">
        <v>6</v>
      </c>
      <c r="Q71">
        <v>338981.77228828828</v>
      </c>
    </row>
    <row r="72" spans="16:17">
      <c r="P72">
        <v>7</v>
      </c>
      <c r="Q72">
        <v>10919321.497541489</v>
      </c>
    </row>
    <row r="73" spans="16:17">
      <c r="P73">
        <v>8</v>
      </c>
      <c r="Q73">
        <v>1375748.2880198401</v>
      </c>
    </row>
    <row r="74" spans="16:17">
      <c r="P74">
        <v>9</v>
      </c>
      <c r="Q74">
        <v>75163534.755293414</v>
      </c>
    </row>
    <row r="75" spans="16:17">
      <c r="P75">
        <v>10</v>
      </c>
      <c r="Q75">
        <v>4211350.5500974013</v>
      </c>
    </row>
    <row r="76" spans="16:17">
      <c r="P76">
        <v>11</v>
      </c>
      <c r="Q76">
        <v>265607.02679977514</v>
      </c>
    </row>
    <row r="77" spans="16:17">
      <c r="P77">
        <v>12</v>
      </c>
      <c r="Q77">
        <v>27991765.395205252</v>
      </c>
    </row>
    <row r="78" spans="16:17">
      <c r="P78">
        <v>13</v>
      </c>
      <c r="Q78">
        <v>29618160.10185327</v>
      </c>
    </row>
    <row r="79" spans="16:17">
      <c r="P79">
        <v>14</v>
      </c>
      <c r="Q79">
        <v>5512995.5604030751</v>
      </c>
    </row>
    <row r="80" spans="16:17">
      <c r="P80">
        <v>15</v>
      </c>
      <c r="Q80">
        <v>556110.64940200502</v>
      </c>
    </row>
    <row r="81" spans="16:17">
      <c r="P81">
        <v>16</v>
      </c>
      <c r="Q81">
        <v>19089038.935888663</v>
      </c>
    </row>
    <row r="82" spans="16:17">
      <c r="P82">
        <v>17</v>
      </c>
      <c r="Q82">
        <v>3430755.89042634</v>
      </c>
    </row>
    <row r="83" spans="16:17">
      <c r="P83">
        <v>18</v>
      </c>
      <c r="Q83">
        <v>7078677.5782552995</v>
      </c>
    </row>
    <row r="84" spans="16:17">
      <c r="P84">
        <v>19</v>
      </c>
      <c r="Q84">
        <v>1588733.6552614996</v>
      </c>
    </row>
    <row r="85" spans="16:17">
      <c r="P85">
        <v>20</v>
      </c>
      <c r="Q85">
        <v>0</v>
      </c>
    </row>
    <row r="86" spans="16:17">
      <c r="P86">
        <v>21</v>
      </c>
      <c r="Q86">
        <v>4562191.7921157023</v>
      </c>
    </row>
    <row r="87" spans="16:17">
      <c r="P87">
        <v>22</v>
      </c>
      <c r="Q87">
        <v>643252.19019111898</v>
      </c>
    </row>
    <row r="88" spans="16:17">
      <c r="P88">
        <v>23</v>
      </c>
      <c r="Q88">
        <v>40235543.357144937</v>
      </c>
    </row>
    <row r="89" spans="16:17">
      <c r="P89">
        <v>24</v>
      </c>
      <c r="Q89">
        <v>1381917.8201453723</v>
      </c>
    </row>
  </sheetData>
  <mergeCells count="3">
    <mergeCell ref="A1:G1"/>
    <mergeCell ref="A12:C12"/>
    <mergeCell ref="M38:N38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50"/>
  <sheetViews>
    <sheetView zoomScale="70" zoomScaleNormal="70" workbookViewId="0">
      <pane xSplit="2" ySplit="6" topLeftCell="C22" activePane="bottomRight" state="frozen"/>
      <selection pane="topRight" activeCell="C1" sqref="C1"/>
      <selection pane="bottomLeft" activeCell="A5" sqref="A5"/>
      <selection pane="bottomRight" activeCell="C45" sqref="C45"/>
    </sheetView>
  </sheetViews>
  <sheetFormatPr defaultRowHeight="12.75"/>
  <cols>
    <col min="1" max="1" width="55" style="75" customWidth="1"/>
    <col min="2" max="2" width="7" style="80" customWidth="1"/>
    <col min="3" max="3" width="15.7109375" style="72" customWidth="1"/>
    <col min="4" max="4" width="14.5703125" style="72" customWidth="1"/>
    <col min="5" max="5" width="16" style="72" customWidth="1"/>
    <col min="6" max="6" width="12.85546875" style="72" bestFit="1" customWidth="1"/>
    <col min="7" max="7" width="15.85546875" style="72" customWidth="1"/>
    <col min="8" max="8" width="14.140625" style="72" customWidth="1"/>
    <col min="9" max="9" width="14.85546875" style="72" customWidth="1"/>
    <col min="10" max="10" width="12.140625" style="72" customWidth="1"/>
    <col min="11" max="11" width="17" style="72" customWidth="1"/>
    <col min="12" max="12" width="14" style="72" customWidth="1"/>
    <col min="13" max="13" width="13.140625" style="72" customWidth="1"/>
    <col min="14" max="14" width="15.140625" style="72" customWidth="1"/>
    <col min="15" max="15" width="16" style="72" customWidth="1"/>
    <col min="16" max="16" width="15.140625" style="72" customWidth="1"/>
    <col min="17" max="17" width="14.140625" style="72" customWidth="1"/>
    <col min="18" max="18" width="16.140625" style="72" customWidth="1"/>
    <col min="19" max="19" width="14.28515625" style="72" customWidth="1"/>
    <col min="20" max="20" width="15.140625" style="72" customWidth="1"/>
    <col min="21" max="21" width="15.42578125" style="72" customWidth="1"/>
    <col min="22" max="22" width="15.5703125" style="72" customWidth="1"/>
    <col min="23" max="23" width="15.7109375" style="72" customWidth="1"/>
    <col min="24" max="24" width="12.85546875" style="72" bestFit="1" customWidth="1"/>
    <col min="25" max="25" width="17.28515625" style="72" customWidth="1"/>
    <col min="26" max="26" width="12.85546875" style="72" bestFit="1" customWidth="1"/>
    <col min="27" max="27" width="21" style="77" customWidth="1"/>
    <col min="28" max="28" width="18" style="75" customWidth="1"/>
    <col min="29" max="29" width="17" style="75" customWidth="1"/>
    <col min="30" max="31" width="18.7109375" style="75" customWidth="1"/>
    <col min="32" max="32" width="18" style="75" customWidth="1"/>
    <col min="33" max="33" width="22.85546875" style="75" customWidth="1"/>
    <col min="34" max="34" width="17.85546875" style="75" customWidth="1"/>
    <col min="35" max="36" width="19.140625" style="75" customWidth="1"/>
    <col min="37" max="37" width="17.85546875" style="75" customWidth="1"/>
    <col min="38" max="38" width="15.42578125" style="75" customWidth="1"/>
    <col min="39" max="47" width="9.140625" style="75"/>
    <col min="48" max="48" width="18.140625" style="77" customWidth="1"/>
    <col min="49" max="49" width="17.7109375" style="193" customWidth="1"/>
    <col min="50" max="16384" width="9.140625" style="75"/>
  </cols>
  <sheetData>
    <row r="1" spans="1:49" ht="15">
      <c r="A1" s="192" t="s">
        <v>263</v>
      </c>
    </row>
    <row r="2" spans="1:49" ht="15">
      <c r="A2" s="192" t="s">
        <v>90</v>
      </c>
    </row>
    <row r="3" spans="1:49" ht="15">
      <c r="A3" s="192" t="s">
        <v>203</v>
      </c>
    </row>
    <row r="4" spans="1:49">
      <c r="A4" s="72"/>
    </row>
    <row r="5" spans="1:49" ht="13.5" thickBot="1">
      <c r="A5" s="72"/>
    </row>
    <row r="6" spans="1:49" s="84" customFormat="1" ht="16.5" thickTop="1" thickBot="1">
      <c r="A6" s="194" t="s">
        <v>52</v>
      </c>
      <c r="B6" s="195" t="s">
        <v>92</v>
      </c>
      <c r="C6" s="84">
        <v>1</v>
      </c>
      <c r="D6" s="84">
        <v>2</v>
      </c>
      <c r="E6" s="84">
        <v>3</v>
      </c>
      <c r="F6" s="84">
        <v>4</v>
      </c>
      <c r="G6" s="84">
        <v>5</v>
      </c>
      <c r="H6" s="84">
        <v>6</v>
      </c>
      <c r="I6" s="84">
        <v>7</v>
      </c>
      <c r="J6" s="84">
        <v>8</v>
      </c>
      <c r="K6" s="84">
        <v>9</v>
      </c>
      <c r="L6" s="84">
        <v>10</v>
      </c>
      <c r="M6" s="84">
        <v>11</v>
      </c>
      <c r="N6" s="84">
        <v>12</v>
      </c>
      <c r="O6" s="84">
        <v>13</v>
      </c>
      <c r="P6" s="84">
        <v>14</v>
      </c>
      <c r="Q6" s="84">
        <v>15</v>
      </c>
      <c r="R6" s="84">
        <v>16</v>
      </c>
      <c r="S6" s="84">
        <v>17</v>
      </c>
      <c r="T6" s="84">
        <v>18</v>
      </c>
      <c r="U6" s="84">
        <v>19</v>
      </c>
      <c r="V6" s="84">
        <v>20</v>
      </c>
      <c r="W6" s="84">
        <v>21</v>
      </c>
      <c r="X6" s="84">
        <v>22</v>
      </c>
      <c r="Y6" s="84">
        <v>23</v>
      </c>
      <c r="Z6" s="84">
        <v>24</v>
      </c>
      <c r="AA6" s="86">
        <v>180</v>
      </c>
      <c r="AB6" s="84">
        <v>301</v>
      </c>
      <c r="AC6" s="84">
        <v>302</v>
      </c>
      <c r="AD6" s="84">
        <v>303</v>
      </c>
      <c r="AE6" s="84">
        <v>304</v>
      </c>
      <c r="AF6" s="84">
        <v>3051</v>
      </c>
      <c r="AG6" s="84">
        <v>3052</v>
      </c>
      <c r="AH6" s="84">
        <v>306</v>
      </c>
      <c r="AI6" s="84">
        <v>3059</v>
      </c>
      <c r="AJ6" s="84">
        <v>309</v>
      </c>
      <c r="AK6" s="84">
        <v>310</v>
      </c>
      <c r="AL6" s="84">
        <v>4011</v>
      </c>
      <c r="AM6" s="84">
        <v>4012</v>
      </c>
      <c r="AN6" s="84">
        <v>4019</v>
      </c>
      <c r="AO6" s="84">
        <v>402</v>
      </c>
      <c r="AP6" s="84">
        <v>403</v>
      </c>
      <c r="AQ6" s="84">
        <v>404</v>
      </c>
      <c r="AR6" s="84">
        <v>409</v>
      </c>
      <c r="AS6" s="84">
        <v>501</v>
      </c>
      <c r="AT6" s="84">
        <v>502</v>
      </c>
      <c r="AU6" s="84">
        <v>509</v>
      </c>
      <c r="AV6" s="86">
        <v>600</v>
      </c>
      <c r="AW6" s="86">
        <v>700</v>
      </c>
    </row>
    <row r="7" spans="1:49" ht="15.75" thickTop="1">
      <c r="A7" s="196" t="s">
        <v>0</v>
      </c>
      <c r="B7" s="197">
        <v>1</v>
      </c>
      <c r="C7" s="347">
        <f>'[1]I-O SULSEL 24 SEKTOR'!C7/'[1]I-O SULSEL 24 SEKTOR'!C$39</f>
        <v>7.0287084357113963E-2</v>
      </c>
      <c r="D7" s="347">
        <f>'[1]I-O SULSEL 24 SEKTOR'!D7/'[1]I-O SULSEL 24 SEKTOR'!$D$39</f>
        <v>0</v>
      </c>
      <c r="E7" s="347">
        <f>'[1]I-O SULSEL 24 SEKTOR'!E7/'[1]I-O SULSEL 24 SEKTOR'!$E$39</f>
        <v>0.12642873294375906</v>
      </c>
      <c r="F7" s="348">
        <f>'[1]I-O SULSEL 24 SEKTOR'!F7/'[1]I-O SULSEL 24 SEKTOR'!$F$39</f>
        <v>0</v>
      </c>
      <c r="G7" s="347">
        <f>'[1]I-O SULSEL 24 SEKTOR'!G7/'[1]I-O SULSEL 24 SEKTOR'!G$39</f>
        <v>4.1562808744928514E-3</v>
      </c>
      <c r="H7" s="347">
        <f>'[1]I-O SULSEL 24 SEKTOR'!H7/'[1]I-O SULSEL 24 SEKTOR'!H$39</f>
        <v>0</v>
      </c>
      <c r="I7" s="347">
        <f>'[1]I-O SULSEL 24 SEKTOR'!I7/'[1]I-O SULSEL 24 SEKTOR'!I$39</f>
        <v>0</v>
      </c>
      <c r="J7" s="347">
        <f>'[1]I-O SULSEL 24 SEKTOR'!J7/'[1]I-O SULSEL 24 SEKTOR'!J$39</f>
        <v>0</v>
      </c>
      <c r="K7" s="347">
        <f>'[1]I-O SULSEL 24 SEKTOR'!K7/'[1]I-O SULSEL 24 SEKTOR'!K$39</f>
        <v>0.23890157461925129</v>
      </c>
      <c r="L7" s="347">
        <f>'[1]I-O SULSEL 24 SEKTOR'!L7/'[1]I-O SULSEL 24 SEKTOR'!L$39</f>
        <v>0</v>
      </c>
      <c r="M7" s="347">
        <f>'[1]I-O SULSEL 24 SEKTOR'!M7/'[1]I-O SULSEL 24 SEKTOR'!M$39</f>
        <v>0</v>
      </c>
      <c r="N7" s="347">
        <f>'[1]I-O SULSEL 24 SEKTOR'!N7/'[1]I-O SULSEL 24 SEKTOR'!N$39</f>
        <v>0</v>
      </c>
      <c r="O7" s="347">
        <f>'[1]I-O SULSEL 24 SEKTOR'!O7/'[1]I-O SULSEL 24 SEKTOR'!O$39</f>
        <v>2.2475219827852362E-3</v>
      </c>
      <c r="P7" s="347">
        <f>'[1]I-O SULSEL 24 SEKTOR'!P7/'[1]I-O SULSEL 24 SEKTOR'!P$39</f>
        <v>5.529799262650302E-2</v>
      </c>
      <c r="Q7" s="347">
        <f>'[1]I-O SULSEL 24 SEKTOR'!Q7/'[1]I-O SULSEL 24 SEKTOR'!Q$39</f>
        <v>4.6380437873187373E-2</v>
      </c>
      <c r="R7" s="347">
        <f>'[1]I-O SULSEL 24 SEKTOR'!R7/'[1]I-O SULSEL 24 SEKTOR'!R$39</f>
        <v>5.0662945954663197E-5</v>
      </c>
      <c r="S7" s="347">
        <f>'[1]I-O SULSEL 24 SEKTOR'!S7/'[1]I-O SULSEL 24 SEKTOR'!S$39</f>
        <v>0</v>
      </c>
      <c r="T7" s="347">
        <f>'[1]I-O SULSEL 24 SEKTOR'!T7/'[1]I-O SULSEL 24 SEKTOR'!T$39</f>
        <v>0</v>
      </c>
      <c r="U7" s="347">
        <f>'[1]I-O SULSEL 24 SEKTOR'!U7/'[1]I-O SULSEL 24 SEKTOR'!U$39</f>
        <v>0</v>
      </c>
      <c r="V7" s="347">
        <f>'[1]I-O SULSEL 24 SEKTOR'!V7/'[1]I-O SULSEL 24 SEKTOR'!V$39</f>
        <v>0</v>
      </c>
      <c r="W7" s="347">
        <f>'[1]I-O SULSEL 24 SEKTOR'!W7/'[1]I-O SULSEL 24 SEKTOR'!W$39</f>
        <v>0</v>
      </c>
      <c r="X7" s="347">
        <f>'[1]I-O SULSEL 24 SEKTOR'!X7/'[1]I-O SULSEL 24 SEKTOR'!X$39</f>
        <v>0</v>
      </c>
      <c r="Y7" s="347">
        <f>'[1]I-O SULSEL 24 SEKTOR'!Y7/'[1]I-O SULSEL 24 SEKTOR'!Y$39</f>
        <v>1.9865352680340613E-2</v>
      </c>
      <c r="Z7" s="347">
        <f>'[1]I-O SULSEL 24 SEKTOR'!Z7/'[1]I-O SULSEL 24 SEKTOR'!Z$39</f>
        <v>2.0049601954328443E-2</v>
      </c>
      <c r="AA7" s="349">
        <f>'[1]I-O SULSEL 24 SEKTOR'!AA7/'[1]I-O SULSEL 24 SEKTOR'!AA$39</f>
        <v>7.487398861560908E-2</v>
      </c>
      <c r="AB7" s="347">
        <f>'[1]I-O SULSEL 24 SEKTOR'!AB7/'[1]I-O SULSEL 24 SEKTOR'!AB$31</f>
        <v>0.10302194899744282</v>
      </c>
      <c r="AC7" s="347">
        <f>'[1]I-O SULSEL 24 SEKTOR'!AC7/'[1]I-O SULSEL 24 SEKTOR'!AC$31</f>
        <v>0</v>
      </c>
      <c r="AD7" s="347">
        <f>'[1]I-O SULSEL 24 SEKTOR'!AD7/'[1]I-O SULSEL 24 SEKTOR'!AD$31</f>
        <v>0</v>
      </c>
      <c r="AE7" s="347">
        <f>'[1]I-O SULSEL 24 SEKTOR'!AE7/'[1]I-O SULSEL 24 SEKTOR'!AE$31</f>
        <v>0.13441257719167268</v>
      </c>
      <c r="AF7" s="347">
        <f>'[1]I-O SULSEL 24 SEKTOR'!AF7/'[1]I-O SULSEL 24 SEKTOR'!AF$31</f>
        <v>6.9205509706819889E-3</v>
      </c>
      <c r="AG7" s="347">
        <f>'[1]I-O SULSEL 24 SEKTOR'!AG7/'[1]I-O SULSEL 24 SEKTOR'!AG$31</f>
        <v>4.000170114628189E-2</v>
      </c>
      <c r="AH7" s="347">
        <f>'[1]I-O SULSEL 24 SEKTOR'!AH7/'[1]I-O SULSEL 24 SEKTOR'!AH$31</f>
        <v>0</v>
      </c>
      <c r="AI7" s="347">
        <f>'[1]I-O SULSEL 24 SEKTOR'!AI7/'[1]I-O SULSEL 24 SEKTOR'!AI$31</f>
        <v>2.6776412182327888E-2</v>
      </c>
      <c r="AJ7" s="347">
        <f>'[1]I-O SULSEL 24 SEKTOR'!AJ7/'[1]I-O SULSEL 24 SEKTOR'!AJ$31</f>
        <v>4.720446742601387E-2</v>
      </c>
      <c r="AK7" s="347">
        <f>'[1]I-O SULSEL 24 SEKTOR'!AK7/'[1]I-O SULSEL 24 SEKTOR'!AK$31</f>
        <v>0.10746342350017501</v>
      </c>
      <c r="AL7" s="78">
        <v>0</v>
      </c>
      <c r="AM7" s="78">
        <v>0</v>
      </c>
      <c r="AN7" s="78">
        <v>0</v>
      </c>
      <c r="AO7" s="78">
        <v>0</v>
      </c>
      <c r="AP7" s="78">
        <v>0</v>
      </c>
      <c r="AQ7" s="78">
        <v>0</v>
      </c>
      <c r="AR7" s="78">
        <v>0</v>
      </c>
      <c r="AS7" s="78">
        <v>0</v>
      </c>
      <c r="AT7" s="78">
        <v>0</v>
      </c>
      <c r="AU7" s="78">
        <v>0</v>
      </c>
      <c r="AV7" s="347">
        <f>'[1]I-O SULSEL 24 SEKTOR'!AV7/'[1]I-O SULSEL 24 SEKTOR'!AV$31</f>
        <v>0.10746342350017501</v>
      </c>
      <c r="AW7" s="350">
        <f>'[1]I-O SULSEL 24 SEKTOR'!AW7/'[1]I-O SULSEL 24 SEKTOR'!AW$31</f>
        <v>0.10746342350017501</v>
      </c>
    </row>
    <row r="8" spans="1:49" ht="15">
      <c r="A8" s="204" t="s">
        <v>206</v>
      </c>
      <c r="B8" s="351">
        <v>2</v>
      </c>
      <c r="C8" s="348">
        <f>'[1]I-O SULSEL 24 SEKTOR'!C8/'[1]I-O SULSEL 24 SEKTOR'!C$39</f>
        <v>1.5213611150944329E-5</v>
      </c>
      <c r="D8" s="348">
        <f>'[1]I-O SULSEL 24 SEKTOR'!D8/'[1]I-O SULSEL 24 SEKTOR'!$D$39</f>
        <v>4.7882500060319994E-2</v>
      </c>
      <c r="E8" s="348">
        <f>'[1]I-O SULSEL 24 SEKTOR'!E8/'[1]I-O SULSEL 24 SEKTOR'!$E$39</f>
        <v>1.0360962175263114E-3</v>
      </c>
      <c r="F8" s="348">
        <f>'[1]I-O SULSEL 24 SEKTOR'!F8/'[1]I-O SULSEL 24 SEKTOR'!$F$39</f>
        <v>0</v>
      </c>
      <c r="G8" s="348">
        <f>'[1]I-O SULSEL 24 SEKTOR'!G8/'[1]I-O SULSEL 24 SEKTOR'!$G$39</f>
        <v>1.606913154646376E-6</v>
      </c>
      <c r="H8" s="348">
        <f>'[1]I-O SULSEL 24 SEKTOR'!H8/'[1]I-O SULSEL 24 SEKTOR'!$H$39</f>
        <v>0</v>
      </c>
      <c r="I8" s="348">
        <f>'[1]I-O SULSEL 24 SEKTOR'!I8/'[1]I-O SULSEL 24 SEKTOR'!$D$39</f>
        <v>0</v>
      </c>
      <c r="J8" s="348">
        <f>'[1]I-O SULSEL 24 SEKTOR'!J8/'[1]I-O SULSEL 24 SEKTOR'!$D$39</f>
        <v>0</v>
      </c>
      <c r="K8" s="348">
        <f>'[1]I-O SULSEL 24 SEKTOR'!K8/'[1]I-O SULSEL 24 SEKTOR'!$D$39</f>
        <v>0.18047925516138097</v>
      </c>
      <c r="L8" s="348">
        <f>'[1]I-O SULSEL 24 SEKTOR'!L8/'[1]I-O SULSEL 24 SEKTOR'!$D$39</f>
        <v>0</v>
      </c>
      <c r="M8" s="348">
        <f>'[1]I-O SULSEL 24 SEKTOR'!M8/'[1]I-O SULSEL 24 SEKTOR'!$D$39</f>
        <v>0</v>
      </c>
      <c r="N8" s="348">
        <f>'[1]I-O SULSEL 24 SEKTOR'!N8/'[1]I-O SULSEL 24 SEKTOR'!$D$39</f>
        <v>0</v>
      </c>
      <c r="O8" s="348">
        <f>'[1]I-O SULSEL 24 SEKTOR'!O8/'[1]I-O SULSEL 24 SEKTOR'!$D$39</f>
        <v>2.2909412527110488E-5</v>
      </c>
      <c r="P8" s="348">
        <f>'[1]I-O SULSEL 24 SEKTOR'!P8/'[1]I-O SULSEL 24 SEKTOR'!$D$39</f>
        <v>1.987537767019561E-2</v>
      </c>
      <c r="Q8" s="348">
        <f>'[1]I-O SULSEL 24 SEKTOR'!Q8/'[1]I-O SULSEL 24 SEKTOR'!$D$39</f>
        <v>1.1832467853098022E-4</v>
      </c>
      <c r="R8" s="348">
        <f>'[1]I-O SULSEL 24 SEKTOR'!R8/'[1]I-O SULSEL 24 SEKTOR'!$D$39</f>
        <v>1.1454706263555244E-5</v>
      </c>
      <c r="S8" s="348">
        <f>'[1]I-O SULSEL 24 SEKTOR'!S8/'[1]I-O SULSEL 24 SEKTOR'!$D$39</f>
        <v>0</v>
      </c>
      <c r="T8" s="348">
        <f>'[1]I-O SULSEL 24 SEKTOR'!T8/'[1]I-O SULSEL 24 SEKTOR'!$D$39</f>
        <v>0</v>
      </c>
      <c r="U8" s="348">
        <f>'[1]I-O SULSEL 24 SEKTOR'!U8/'[1]I-O SULSEL 24 SEKTOR'!$D$39</f>
        <v>0</v>
      </c>
      <c r="V8" s="348">
        <f>'[1]I-O SULSEL 24 SEKTOR'!V8/'[1]I-O SULSEL 24 SEKTOR'!$D$39</f>
        <v>0</v>
      </c>
      <c r="W8" s="348">
        <f>'[1]I-O SULSEL 24 SEKTOR'!W8/'[1]I-O SULSEL 24 SEKTOR'!$D$39</f>
        <v>0</v>
      </c>
      <c r="X8" s="348">
        <f>'[1]I-O SULSEL 24 SEKTOR'!X8/'[1]I-O SULSEL 24 SEKTOR'!$D$39</f>
        <v>0</v>
      </c>
      <c r="Y8" s="348">
        <f>'[1]I-O SULSEL 24 SEKTOR'!Y8/'[1]I-O SULSEL 24 SEKTOR'!$D$39</f>
        <v>6.0368739180481569E-4</v>
      </c>
      <c r="Z8" s="348">
        <f>'[1]I-O SULSEL 24 SEKTOR'!Z8/'[1]I-O SULSEL 24 SEKTOR'!$D$39</f>
        <v>1.3404443499905072E-6</v>
      </c>
      <c r="AA8" s="352">
        <f>'[1]I-O SULSEL 24 SEKTOR'!AA8/'[1]I-O SULSEL 24 SEKTOR'!AA$39</f>
        <v>1.1041755499497435E-2</v>
      </c>
      <c r="AB8" s="348">
        <f>'[1]I-O SULSEL 24 SEKTOR'!AB8/'[1]I-O SULSEL 24 SEKTOR'!AB$31</f>
        <v>7.964132356540447E-3</v>
      </c>
      <c r="AC8" s="348">
        <f>'[1]I-O SULSEL 24 SEKTOR'!AC8/'[1]I-O SULSEL 24 SEKTOR'!AC$31</f>
        <v>0</v>
      </c>
      <c r="AD8" s="348">
        <f>'[1]I-O SULSEL 24 SEKTOR'!AD8/'[1]I-O SULSEL 24 SEKTOR'!AD$31</f>
        <v>2.7129244730336858E-3</v>
      </c>
      <c r="AE8" s="348">
        <f>'[1]I-O SULSEL 24 SEKTOR'!AE8/'[1]I-O SULSEL 24 SEKTOR'!AE$31</f>
        <v>7.1543743324826159E-2</v>
      </c>
      <c r="AF8" s="348">
        <f>'[1]I-O SULSEL 24 SEKTOR'!AF8/'[1]I-O SULSEL 24 SEKTOR'!AF$31</f>
        <v>0.28414540213559553</v>
      </c>
      <c r="AG8" s="348">
        <f>'[1]I-O SULSEL 24 SEKTOR'!AG8/'[1]I-O SULSEL 24 SEKTOR'!AG$31</f>
        <v>3.9543617403090876E-2</v>
      </c>
      <c r="AH8" s="348">
        <f>'[1]I-O SULSEL 24 SEKTOR'!AH8/'[1]I-O SULSEL 24 SEKTOR'!AH$31</f>
        <v>0</v>
      </c>
      <c r="AI8" s="348">
        <f>'[1]I-O SULSEL 24 SEKTOR'!AI8/'[1]I-O SULSEL 24 SEKTOR'!AI$31</f>
        <v>0.13733130818816749</v>
      </c>
      <c r="AJ8" s="348">
        <f>'[1]I-O SULSEL 24 SEKTOR'!AJ8/'[1]I-O SULSEL 24 SEKTOR'!AJ$31</f>
        <v>4.8145508576854498E-2</v>
      </c>
      <c r="AK8" s="348">
        <f>'[1]I-O SULSEL 24 SEKTOR'!AK8/'[1]I-O SULSEL 24 SEKTOR'!AK$31</f>
        <v>4.4280873230290924E-2</v>
      </c>
      <c r="AL8" s="78">
        <v>0</v>
      </c>
      <c r="AM8" s="78">
        <v>0</v>
      </c>
      <c r="AN8" s="78">
        <v>0</v>
      </c>
      <c r="AO8" s="78">
        <v>0</v>
      </c>
      <c r="AP8" s="78">
        <v>0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348">
        <f>'[1]I-O SULSEL 24 SEKTOR'!AV8/'[1]I-O SULSEL 24 SEKTOR'!AV$31</f>
        <v>4.4280873230290924E-2</v>
      </c>
      <c r="AW8" s="353">
        <f>'[1]I-O SULSEL 24 SEKTOR'!AW8/'[1]I-O SULSEL 24 SEKTOR'!AW$31</f>
        <v>4.4280873230290924E-2</v>
      </c>
    </row>
    <row r="9" spans="1:49" ht="15">
      <c r="A9" s="210" t="s">
        <v>207</v>
      </c>
      <c r="B9" s="351">
        <v>3</v>
      </c>
      <c r="C9" s="348">
        <f>'[1]I-O SULSEL 24 SEKTOR'!C9/'[1]I-O SULSEL 24 SEKTOR'!C$39</f>
        <v>1.2503780808315729E-3</v>
      </c>
      <c r="D9" s="348">
        <f>'[1]I-O SULSEL 24 SEKTOR'!D9/'[1]I-O SULSEL 24 SEKTOR'!$D$39</f>
        <v>2.9989395866605802E-4</v>
      </c>
      <c r="E9" s="348">
        <f>'[1]I-O SULSEL 24 SEKTOR'!E9/'[1]I-O SULSEL 24 SEKTOR'!$E$39</f>
        <v>7.0309262809535214E-2</v>
      </c>
      <c r="F9" s="348">
        <f>'[1]I-O SULSEL 24 SEKTOR'!F9/'[1]I-O SULSEL 24 SEKTOR'!$F$39</f>
        <v>0</v>
      </c>
      <c r="G9" s="348">
        <f>'[1]I-O SULSEL 24 SEKTOR'!G9/'[1]I-O SULSEL 24 SEKTOR'!$G$39</f>
        <v>2.0505997312348476E-4</v>
      </c>
      <c r="H9" s="348">
        <f>'[1]I-O SULSEL 24 SEKTOR'!H9/'[1]I-O SULSEL 24 SEKTOR'!$H$39</f>
        <v>0</v>
      </c>
      <c r="I9" s="348">
        <f>'[1]I-O SULSEL 24 SEKTOR'!I9/'[1]I-O SULSEL 24 SEKTOR'!$D$39</f>
        <v>0</v>
      </c>
      <c r="J9" s="348">
        <f>'[1]I-O SULSEL 24 SEKTOR'!J9/'[1]I-O SULSEL 24 SEKTOR'!$D$39</f>
        <v>0</v>
      </c>
      <c r="K9" s="348">
        <f>'[1]I-O SULSEL 24 SEKTOR'!K9/'[1]I-O SULSEL 24 SEKTOR'!$D$39</f>
        <v>7.6170993905365122E-2</v>
      </c>
      <c r="L9" s="348">
        <f>'[1]I-O SULSEL 24 SEKTOR'!L9/'[1]I-O SULSEL 24 SEKTOR'!$D$39</f>
        <v>0</v>
      </c>
      <c r="M9" s="348">
        <f>'[1]I-O SULSEL 24 SEKTOR'!M9/'[1]I-O SULSEL 24 SEKTOR'!$D$39</f>
        <v>0</v>
      </c>
      <c r="N9" s="348">
        <f>'[1]I-O SULSEL 24 SEKTOR'!N9/'[1]I-O SULSEL 24 SEKTOR'!$D$39</f>
        <v>0</v>
      </c>
      <c r="O9" s="348">
        <f>'[1]I-O SULSEL 24 SEKTOR'!O9/'[1]I-O SULSEL 24 SEKTOR'!$D$39</f>
        <v>0</v>
      </c>
      <c r="P9" s="348">
        <f>'[1]I-O SULSEL 24 SEKTOR'!P9/'[1]I-O SULSEL 24 SEKTOR'!$D$39</f>
        <v>3.4851553099753188E-5</v>
      </c>
      <c r="Q9" s="348">
        <f>'[1]I-O SULSEL 24 SEKTOR'!Q9/'[1]I-O SULSEL 24 SEKTOR'!$D$39</f>
        <v>4.0213330499715212E-6</v>
      </c>
      <c r="R9" s="348">
        <f>'[1]I-O SULSEL 24 SEKTOR'!R9/'[1]I-O SULSEL 24 SEKTOR'!$D$39</f>
        <v>1.7060200818061E-6</v>
      </c>
      <c r="S9" s="348">
        <f>'[1]I-O SULSEL 24 SEKTOR'!S9/'[1]I-O SULSEL 24 SEKTOR'!$D$39</f>
        <v>0</v>
      </c>
      <c r="T9" s="348">
        <f>'[1]I-O SULSEL 24 SEKTOR'!T9/'[1]I-O SULSEL 24 SEKTOR'!$D$39</f>
        <v>0</v>
      </c>
      <c r="U9" s="348">
        <f>'[1]I-O SULSEL 24 SEKTOR'!U9/'[1]I-O SULSEL 24 SEKTOR'!$D$39</f>
        <v>0</v>
      </c>
      <c r="V9" s="348">
        <f>'[1]I-O SULSEL 24 SEKTOR'!V9/'[1]I-O SULSEL 24 SEKTOR'!$D$39</f>
        <v>0</v>
      </c>
      <c r="W9" s="348">
        <f>'[1]I-O SULSEL 24 SEKTOR'!W9/'[1]I-O SULSEL 24 SEKTOR'!$D$39</f>
        <v>0</v>
      </c>
      <c r="X9" s="348">
        <f>'[1]I-O SULSEL 24 SEKTOR'!X9/'[1]I-O SULSEL 24 SEKTOR'!$D$39</f>
        <v>0</v>
      </c>
      <c r="Y9" s="348">
        <f>'[1]I-O SULSEL 24 SEKTOR'!Y9/'[1]I-O SULSEL 24 SEKTOR'!$D$39</f>
        <v>2.5090681060276857E-4</v>
      </c>
      <c r="Z9" s="348">
        <f>'[1]I-O SULSEL 24 SEKTOR'!Z9/'[1]I-O SULSEL 24 SEKTOR'!$D$39</f>
        <v>3.2901815863403359E-6</v>
      </c>
      <c r="AA9" s="352">
        <f>'[1]I-O SULSEL 24 SEKTOR'!AA9/'[1]I-O SULSEL 24 SEKTOR'!AA$39</f>
        <v>4.5174747224084036E-3</v>
      </c>
      <c r="AB9" s="348">
        <f>'[1]I-O SULSEL 24 SEKTOR'!AB9/'[1]I-O SULSEL 24 SEKTOR'!AB$31</f>
        <v>2.7676924142016949E-2</v>
      </c>
      <c r="AC9" s="348">
        <f>'[1]I-O SULSEL 24 SEKTOR'!AC9/'[1]I-O SULSEL 24 SEKTOR'!AC$31</f>
        <v>0</v>
      </c>
      <c r="AD9" s="348">
        <f>'[1]I-O SULSEL 24 SEKTOR'!AD9/'[1]I-O SULSEL 24 SEKTOR'!AD$31</f>
        <v>5.7330585672384386E-3</v>
      </c>
      <c r="AE9" s="348">
        <f>'[1]I-O SULSEL 24 SEKTOR'!AE9/'[1]I-O SULSEL 24 SEKTOR'!AE$31</f>
        <v>6.3313770348483511E-2</v>
      </c>
      <c r="AF9" s="348">
        <f>'[1]I-O SULSEL 24 SEKTOR'!AF9/'[1]I-O SULSEL 24 SEKTOR'!AF$31</f>
        <v>1.3708924285890943E-4</v>
      </c>
      <c r="AG9" s="348">
        <f>'[1]I-O SULSEL 24 SEKTOR'!AG9/'[1]I-O SULSEL 24 SEKTOR'!AG$31</f>
        <v>8.1577583761887895E-3</v>
      </c>
      <c r="AH9" s="348">
        <f>'[1]I-O SULSEL 24 SEKTOR'!AH9/'[1]I-O SULSEL 24 SEKTOR'!AH$31</f>
        <v>0</v>
      </c>
      <c r="AI9" s="348">
        <f>'[1]I-O SULSEL 24 SEKTOR'!AI9/'[1]I-O SULSEL 24 SEKTOR'!AI$31</f>
        <v>4.9512293888504403E-3</v>
      </c>
      <c r="AJ9" s="348">
        <f>'[1]I-O SULSEL 24 SEKTOR'!AJ9/'[1]I-O SULSEL 24 SEKTOR'!AJ$31</f>
        <v>1.3469735437856949E-2</v>
      </c>
      <c r="AK9" s="348">
        <f>'[1]I-O SULSEL 24 SEKTOR'!AK9/'[1]I-O SULSEL 24 SEKTOR'!AK$31</f>
        <v>1.3816828633918763E-2</v>
      </c>
      <c r="AL9" s="78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0</v>
      </c>
      <c r="AU9" s="78">
        <v>0</v>
      </c>
      <c r="AV9" s="348">
        <f>'[1]I-O SULSEL 24 SEKTOR'!AV9/'[1]I-O SULSEL 24 SEKTOR'!AV$31</f>
        <v>1.3816828633918763E-2</v>
      </c>
      <c r="AW9" s="353">
        <f>'[1]I-O SULSEL 24 SEKTOR'!AW9/'[1]I-O SULSEL 24 SEKTOR'!AW$31</f>
        <v>1.3816828633918763E-2</v>
      </c>
    </row>
    <row r="10" spans="1:49" ht="15">
      <c r="A10" s="204" t="s">
        <v>1</v>
      </c>
      <c r="B10" s="351">
        <v>4</v>
      </c>
      <c r="C10" s="348">
        <f>'[1]I-O SULSEL 24 SEKTOR'!C10/'[1]I-O SULSEL 24 SEKTOR'!C$39</f>
        <v>1.1347445940968377E-5</v>
      </c>
      <c r="D10" s="348">
        <f>'[1]I-O SULSEL 24 SEKTOR'!D10/'[1]I-O SULSEL 24 SEKTOR'!$D$39</f>
        <v>3.0099068586150479E-5</v>
      </c>
      <c r="E10" s="348">
        <f>'[1]I-O SULSEL 24 SEKTOR'!E10/'[1]I-O SULSEL 24 SEKTOR'!$E$39</f>
        <v>8.9823644941971977E-6</v>
      </c>
      <c r="F10" s="348">
        <f>'[1]I-O SULSEL 24 SEKTOR'!F10/'[1]I-O SULSEL 24 SEKTOR'!$F$39</f>
        <v>7.0029846400232951E-3</v>
      </c>
      <c r="G10" s="348">
        <f>'[1]I-O SULSEL 24 SEKTOR'!G10/'[1]I-O SULSEL 24 SEKTOR'!$G$39</f>
        <v>1.8836593090576964E-4</v>
      </c>
      <c r="H10" s="348">
        <f>'[1]I-O SULSEL 24 SEKTOR'!H10/'[1]I-O SULSEL 24 SEKTOR'!$H$39</f>
        <v>0</v>
      </c>
      <c r="I10" s="348">
        <f>'[1]I-O SULSEL 24 SEKTOR'!I10/'[1]I-O SULSEL 24 SEKTOR'!$D$39</f>
        <v>0</v>
      </c>
      <c r="J10" s="348">
        <f>'[1]I-O SULSEL 24 SEKTOR'!J10/'[1]I-O SULSEL 24 SEKTOR'!$D$39</f>
        <v>1.986294809531388E-5</v>
      </c>
      <c r="K10" s="348">
        <f>'[1]I-O SULSEL 24 SEKTOR'!K10/'[1]I-O SULSEL 24 SEKTOR'!$D$39</f>
        <v>1.3661443239371435E-2</v>
      </c>
      <c r="L10" s="348">
        <f>'[1]I-O SULSEL 24 SEKTOR'!L10/'[1]I-O SULSEL 24 SEKTOR'!$D$39</f>
        <v>0</v>
      </c>
      <c r="M10" s="348">
        <f>'[1]I-O SULSEL 24 SEKTOR'!M10/'[1]I-O SULSEL 24 SEKTOR'!$D$39</f>
        <v>0</v>
      </c>
      <c r="N10" s="348">
        <f>'[1]I-O SULSEL 24 SEKTOR'!N10/'[1]I-O SULSEL 24 SEKTOR'!$D$39</f>
        <v>1.3098578470952694E-3</v>
      </c>
      <c r="O10" s="348">
        <f>'[1]I-O SULSEL 24 SEKTOR'!O10/'[1]I-O SULSEL 24 SEKTOR'!$D$39</f>
        <v>6.092928863593215E-7</v>
      </c>
      <c r="P10" s="348">
        <f>'[1]I-O SULSEL 24 SEKTOR'!P10/'[1]I-O SULSEL 24 SEKTOR'!$D$39</f>
        <v>1.2917009190817615E-5</v>
      </c>
      <c r="Q10" s="348">
        <f>'[1]I-O SULSEL 24 SEKTOR'!Q10/'[1]I-O SULSEL 24 SEKTOR'!$D$39</f>
        <v>3.6557573181559288E-7</v>
      </c>
      <c r="R10" s="348">
        <f>'[1]I-O SULSEL 24 SEKTOR'!R10/'[1]I-O SULSEL 24 SEKTOR'!$D$39</f>
        <v>0</v>
      </c>
      <c r="S10" s="348">
        <f>'[1]I-O SULSEL 24 SEKTOR'!S10/'[1]I-O SULSEL 24 SEKTOR'!$D$39</f>
        <v>0</v>
      </c>
      <c r="T10" s="348">
        <f>'[1]I-O SULSEL 24 SEKTOR'!T10/'[1]I-O SULSEL 24 SEKTOR'!$D$39</f>
        <v>0</v>
      </c>
      <c r="U10" s="348">
        <f>'[1]I-O SULSEL 24 SEKTOR'!U10/'[1]I-O SULSEL 24 SEKTOR'!$D$39</f>
        <v>0</v>
      </c>
      <c r="V10" s="348">
        <f>'[1]I-O SULSEL 24 SEKTOR'!V10/'[1]I-O SULSEL 24 SEKTOR'!$D$39</f>
        <v>0</v>
      </c>
      <c r="W10" s="348">
        <f>'[1]I-O SULSEL 24 SEKTOR'!W10/'[1]I-O SULSEL 24 SEKTOR'!$D$39</f>
        <v>0</v>
      </c>
      <c r="X10" s="348">
        <f>'[1]I-O SULSEL 24 SEKTOR'!X10/'[1]I-O SULSEL 24 SEKTOR'!$D$39</f>
        <v>0</v>
      </c>
      <c r="Y10" s="348">
        <f>'[1]I-O SULSEL 24 SEKTOR'!Y10/'[1]I-O SULSEL 24 SEKTOR'!$D$39</f>
        <v>3.2901815863403359E-6</v>
      </c>
      <c r="Z10" s="348">
        <f>'[1]I-O SULSEL 24 SEKTOR'!Z10/'[1]I-O SULSEL 24 SEKTOR'!$D$39</f>
        <v>6.2147874408650785E-6</v>
      </c>
      <c r="AA10" s="352">
        <f>'[1]I-O SULSEL 24 SEKTOR'!AA10/'[1]I-O SULSEL 24 SEKTOR'!AA$39</f>
        <v>6.8670618954995617E-4</v>
      </c>
      <c r="AB10" s="348">
        <f>'[1]I-O SULSEL 24 SEKTOR'!AB10/'[1]I-O SULSEL 24 SEKTOR'!AB$31</f>
        <v>1.1574874303564553E-3</v>
      </c>
      <c r="AC10" s="348">
        <f>'[1]I-O SULSEL 24 SEKTOR'!AC10/'[1]I-O SULSEL 24 SEKTOR'!AC$31</f>
        <v>0</v>
      </c>
      <c r="AD10" s="348">
        <f>'[1]I-O SULSEL 24 SEKTOR'!AD10/'[1]I-O SULSEL 24 SEKTOR'!AD$31</f>
        <v>0</v>
      </c>
      <c r="AE10" s="348">
        <f>'[1]I-O SULSEL 24 SEKTOR'!AE10/'[1]I-O SULSEL 24 SEKTOR'!AE$31</f>
        <v>-2.9261859089427423E-4</v>
      </c>
      <c r="AF10" s="348">
        <f>'[1]I-O SULSEL 24 SEKTOR'!AF10/'[1]I-O SULSEL 24 SEKTOR'!AF$31</f>
        <v>1.8051016222973137E-3</v>
      </c>
      <c r="AG10" s="348">
        <f>'[1]I-O SULSEL 24 SEKTOR'!AG10/'[1]I-O SULSEL 24 SEKTOR'!AG$31</f>
        <v>7.4539028904703216E-7</v>
      </c>
      <c r="AH10" s="348">
        <f>'[1]I-O SULSEL 24 SEKTOR'!AH10/'[1]I-O SULSEL 24 SEKTOR'!AH$31</f>
        <v>0</v>
      </c>
      <c r="AI10" s="348">
        <f>'[1]I-O SULSEL 24 SEKTOR'!AI10/'[1]I-O SULSEL 24 SEKTOR'!AI$31</f>
        <v>7.2209674704512507E-4</v>
      </c>
      <c r="AJ10" s="348">
        <f>'[1]I-O SULSEL 24 SEKTOR'!AJ10/'[1]I-O SULSEL 24 SEKTOR'!AJ$31</f>
        <v>6.1592351268548108E-4</v>
      </c>
      <c r="AK10" s="348">
        <f>'[1]I-O SULSEL 24 SEKTOR'!AK10/'[1]I-O SULSEL 24 SEKTOR'!AK$31</f>
        <v>1.1119328684924487E-3</v>
      </c>
      <c r="AL10" s="78">
        <v>0</v>
      </c>
      <c r="AM10" s="78">
        <v>0</v>
      </c>
      <c r="AN10" s="78">
        <v>0</v>
      </c>
      <c r="AO10" s="78">
        <v>0</v>
      </c>
      <c r="AP10" s="78">
        <v>0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348">
        <f>'[1]I-O SULSEL 24 SEKTOR'!AV10/'[1]I-O SULSEL 24 SEKTOR'!AV$31</f>
        <v>1.1119328684924487E-3</v>
      </c>
      <c r="AW10" s="353">
        <f>'[1]I-O SULSEL 24 SEKTOR'!AW10/'[1]I-O SULSEL 24 SEKTOR'!AW$31</f>
        <v>1.1119328684924487E-3</v>
      </c>
    </row>
    <row r="11" spans="1:49" ht="15">
      <c r="A11" s="204" t="s">
        <v>4</v>
      </c>
      <c r="B11" s="351">
        <v>5</v>
      </c>
      <c r="C11" s="348">
        <f>'[1]I-O SULSEL 24 SEKTOR'!C11/'[1]I-O SULSEL 24 SEKTOR'!C$39</f>
        <v>5.1781006745403885E-3</v>
      </c>
      <c r="D11" s="348">
        <f>'[1]I-O SULSEL 24 SEKTOR'!D11/'[1]I-O SULSEL 24 SEKTOR'!$D$39</f>
        <v>1.8734537669776417E-3</v>
      </c>
      <c r="E11" s="348">
        <f>'[1]I-O SULSEL 24 SEKTOR'!E11/'[1]I-O SULSEL 24 SEKTOR'!$E$39</f>
        <v>4.8543822027335287E-4</v>
      </c>
      <c r="F11" s="348">
        <f>'[1]I-O SULSEL 24 SEKTOR'!F11/'[1]I-O SULSEL 24 SEKTOR'!$F$39</f>
        <v>5.9217199291451313E-2</v>
      </c>
      <c r="G11" s="348">
        <f>'[1]I-O SULSEL 24 SEKTOR'!G11/'[1]I-O SULSEL 24 SEKTOR'!$G$39</f>
        <v>3.8985320044875725E-2</v>
      </c>
      <c r="H11" s="348">
        <f>'[1]I-O SULSEL 24 SEKTOR'!H11/'[1]I-O SULSEL 24 SEKTOR'!$H$39</f>
        <v>0</v>
      </c>
      <c r="I11" s="348">
        <f>'[1]I-O SULSEL 24 SEKTOR'!I11/'[1]I-O SULSEL 24 SEKTOR'!$D$39</f>
        <v>0</v>
      </c>
      <c r="J11" s="348">
        <f>'[1]I-O SULSEL 24 SEKTOR'!J11/'[1]I-O SULSEL 24 SEKTOR'!$D$39</f>
        <v>0</v>
      </c>
      <c r="K11" s="348">
        <f>'[1]I-O SULSEL 24 SEKTOR'!K11/'[1]I-O SULSEL 24 SEKTOR'!$D$39</f>
        <v>0.21171623914209611</v>
      </c>
      <c r="L11" s="348">
        <f>'[1]I-O SULSEL 24 SEKTOR'!L11/'[1]I-O SULSEL 24 SEKTOR'!$D$39</f>
        <v>0</v>
      </c>
      <c r="M11" s="348">
        <f>'[1]I-O SULSEL 24 SEKTOR'!M11/'[1]I-O SULSEL 24 SEKTOR'!$D$39</f>
        <v>0</v>
      </c>
      <c r="N11" s="348">
        <f>'[1]I-O SULSEL 24 SEKTOR'!N11/'[1]I-O SULSEL 24 SEKTOR'!$D$39</f>
        <v>0</v>
      </c>
      <c r="O11" s="348">
        <f>'[1]I-O SULSEL 24 SEKTOR'!O11/'[1]I-O SULSEL 24 SEKTOR'!$D$39</f>
        <v>0</v>
      </c>
      <c r="P11" s="348">
        <f>'[1]I-O SULSEL 24 SEKTOR'!P11/'[1]I-O SULSEL 24 SEKTOR'!$D$39</f>
        <v>3.0521430414974762E-2</v>
      </c>
      <c r="Q11" s="348">
        <f>'[1]I-O SULSEL 24 SEKTOR'!Q11/'[1]I-O SULSEL 24 SEKTOR'!$D$39</f>
        <v>4.5148602879225723E-4</v>
      </c>
      <c r="R11" s="348">
        <f>'[1]I-O SULSEL 24 SEKTOR'!R11/'[1]I-O SULSEL 24 SEKTOR'!$D$39</f>
        <v>7.6246911799005489E-4</v>
      </c>
      <c r="S11" s="348">
        <f>'[1]I-O SULSEL 24 SEKTOR'!S11/'[1]I-O SULSEL 24 SEKTOR'!$D$39</f>
        <v>0</v>
      </c>
      <c r="T11" s="348">
        <f>'[1]I-O SULSEL 24 SEKTOR'!T11/'[1]I-O SULSEL 24 SEKTOR'!$D$39</f>
        <v>0</v>
      </c>
      <c r="U11" s="348">
        <f>'[1]I-O SULSEL 24 SEKTOR'!U11/'[1]I-O SULSEL 24 SEKTOR'!$D$39</f>
        <v>0</v>
      </c>
      <c r="V11" s="348">
        <f>'[1]I-O SULSEL 24 SEKTOR'!V11/'[1]I-O SULSEL 24 SEKTOR'!$D$39</f>
        <v>0</v>
      </c>
      <c r="W11" s="348">
        <f>'[1]I-O SULSEL 24 SEKTOR'!W11/'[1]I-O SULSEL 24 SEKTOR'!$D$39</f>
        <v>0</v>
      </c>
      <c r="X11" s="348">
        <f>'[1]I-O SULSEL 24 SEKTOR'!X11/'[1]I-O SULSEL 24 SEKTOR'!$D$39</f>
        <v>0</v>
      </c>
      <c r="Y11" s="348">
        <f>'[1]I-O SULSEL 24 SEKTOR'!Y11/'[1]I-O SULSEL 24 SEKTOR'!$D$39</f>
        <v>1.1111065075648586E-2</v>
      </c>
      <c r="Z11" s="348">
        <f>'[1]I-O SULSEL 24 SEKTOR'!Z11/'[1]I-O SULSEL 24 SEKTOR'!$D$39</f>
        <v>1.2185857727186428E-7</v>
      </c>
      <c r="AA11" s="352">
        <f>'[1]I-O SULSEL 24 SEKTOR'!AA11/'[1]I-O SULSEL 24 SEKTOR'!AA$39</f>
        <v>1.4340677745478321E-2</v>
      </c>
      <c r="AB11" s="348">
        <f>'[1]I-O SULSEL 24 SEKTOR'!AB11/'[1]I-O SULSEL 24 SEKTOR'!AB$31</f>
        <v>0.11102302438417977</v>
      </c>
      <c r="AC11" s="348">
        <f>'[1]I-O SULSEL 24 SEKTOR'!AC11/'[1]I-O SULSEL 24 SEKTOR'!AC$31</f>
        <v>0</v>
      </c>
      <c r="AD11" s="348">
        <f>'[1]I-O SULSEL 24 SEKTOR'!AD11/'[1]I-O SULSEL 24 SEKTOR'!AD$31</f>
        <v>0</v>
      </c>
      <c r="AE11" s="348">
        <f>'[1]I-O SULSEL 24 SEKTOR'!AE11/'[1]I-O SULSEL 24 SEKTOR'!AE$31</f>
        <v>3.3309549310288365E-2</v>
      </c>
      <c r="AF11" s="348">
        <f>'[1]I-O SULSEL 24 SEKTOR'!AF11/'[1]I-O SULSEL 24 SEKTOR'!AF$31</f>
        <v>5.2394203008838429E-3</v>
      </c>
      <c r="AG11" s="348">
        <f>'[1]I-O SULSEL 24 SEKTOR'!AG11/'[1]I-O SULSEL 24 SEKTOR'!AG$31</f>
        <v>0.14424573397608614</v>
      </c>
      <c r="AH11" s="348">
        <f>'[1]I-O SULSEL 24 SEKTOR'!AH11/'[1]I-O SULSEL 24 SEKTOR'!AH$31</f>
        <v>0</v>
      </c>
      <c r="AI11" s="348">
        <f>'[1]I-O SULSEL 24 SEKTOR'!AI11/'[1]I-O SULSEL 24 SEKTOR'!AI$31</f>
        <v>8.8673341347351206E-2</v>
      </c>
      <c r="AJ11" s="348">
        <f>'[1]I-O SULSEL 24 SEKTOR'!AJ11/'[1]I-O SULSEL 24 SEKTOR'!AJ$31</f>
        <v>6.6778601696057829E-2</v>
      </c>
      <c r="AK11" s="348">
        <f>'[1]I-O SULSEL 24 SEKTOR'!AK11/'[1]I-O SULSEL 24 SEKTOR'!AK$31</f>
        <v>6.0443873417764277E-2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348">
        <f>'[1]I-O SULSEL 24 SEKTOR'!AV11/'[1]I-O SULSEL 24 SEKTOR'!AV$31</f>
        <v>6.0443873417764277E-2</v>
      </c>
      <c r="AW11" s="353">
        <f>'[1]I-O SULSEL 24 SEKTOR'!AW11/'[1]I-O SULSEL 24 SEKTOR'!AW$31</f>
        <v>6.0443873417764277E-2</v>
      </c>
    </row>
    <row r="12" spans="1:49" ht="15">
      <c r="A12" s="210" t="s">
        <v>208</v>
      </c>
      <c r="B12" s="351">
        <v>6</v>
      </c>
      <c r="C12" s="348">
        <f>'[1]I-O SULSEL 24 SEKTOR'!C12/'[1]I-O SULSEL 24 SEKTOR'!C$39</f>
        <v>0</v>
      </c>
      <c r="D12" s="348">
        <f>'[1]I-O SULSEL 24 SEKTOR'!D12/'[1]I-O SULSEL 24 SEKTOR'!$D$39</f>
        <v>0</v>
      </c>
      <c r="E12" s="348">
        <f>'[1]I-O SULSEL 24 SEKTOR'!E12/'[1]I-O SULSEL 24 SEKTOR'!$E$39</f>
        <v>0</v>
      </c>
      <c r="F12" s="348">
        <f>'[1]I-O SULSEL 24 SEKTOR'!F12/'[1]I-O SULSEL 24 SEKTOR'!$F$39</f>
        <v>0</v>
      </c>
      <c r="G12" s="348">
        <f>'[1]I-O SULSEL 24 SEKTOR'!G12/'[1]I-O SULSEL 24 SEKTOR'!$G$39</f>
        <v>0</v>
      </c>
      <c r="H12" s="348">
        <f>'[1]I-O SULSEL 24 SEKTOR'!H12/'[1]I-O SULSEL 24 SEKTOR'!$H$39</f>
        <v>4.9403148984093308E-3</v>
      </c>
      <c r="I12" s="348">
        <f>'[1]I-O SULSEL 24 SEKTOR'!I12/'[1]I-O SULSEL 24 SEKTOR'!$D$39</f>
        <v>0</v>
      </c>
      <c r="J12" s="348">
        <f>'[1]I-O SULSEL 24 SEKTOR'!J12/'[1]I-O SULSEL 24 SEKTOR'!$D$39</f>
        <v>0</v>
      </c>
      <c r="K12" s="348">
        <f>'[1]I-O SULSEL 24 SEKTOR'!K12/'[1]I-O SULSEL 24 SEKTOR'!$D$39</f>
        <v>1.2185857727186428E-7</v>
      </c>
      <c r="L12" s="348">
        <f>'[1]I-O SULSEL 24 SEKTOR'!L12/'[1]I-O SULSEL 24 SEKTOR'!$D$39</f>
        <v>3.9893329875799299E-2</v>
      </c>
      <c r="M12" s="348">
        <f>'[1]I-O SULSEL 24 SEKTOR'!M12/'[1]I-O SULSEL 24 SEKTOR'!$D$39</f>
        <v>0</v>
      </c>
      <c r="N12" s="348">
        <f>'[1]I-O SULSEL 24 SEKTOR'!N12/'[1]I-O SULSEL 24 SEKTOR'!$D$39</f>
        <v>0</v>
      </c>
      <c r="O12" s="348">
        <f>'[1]I-O SULSEL 24 SEKTOR'!O12/'[1]I-O SULSEL 24 SEKTOR'!$D$39</f>
        <v>0</v>
      </c>
      <c r="P12" s="348">
        <f>'[1]I-O SULSEL 24 SEKTOR'!P12/'[1]I-O SULSEL 24 SEKTOR'!$D$39</f>
        <v>0</v>
      </c>
      <c r="Q12" s="348">
        <f>'[1]I-O SULSEL 24 SEKTOR'!Q12/'[1]I-O SULSEL 24 SEKTOR'!$D$39</f>
        <v>0</v>
      </c>
      <c r="R12" s="348">
        <f>'[1]I-O SULSEL 24 SEKTOR'!R12/'[1]I-O SULSEL 24 SEKTOR'!$D$39</f>
        <v>0</v>
      </c>
      <c r="S12" s="348">
        <f>'[1]I-O SULSEL 24 SEKTOR'!S12/'[1]I-O SULSEL 24 SEKTOR'!$D$39</f>
        <v>0</v>
      </c>
      <c r="T12" s="348">
        <f>'[1]I-O SULSEL 24 SEKTOR'!T12/'[1]I-O SULSEL 24 SEKTOR'!$D$39</f>
        <v>0</v>
      </c>
      <c r="U12" s="348">
        <f>'[1]I-O SULSEL 24 SEKTOR'!U12/'[1]I-O SULSEL 24 SEKTOR'!$D$39</f>
        <v>0</v>
      </c>
      <c r="V12" s="348">
        <f>'[1]I-O SULSEL 24 SEKTOR'!V12/'[1]I-O SULSEL 24 SEKTOR'!$D$39</f>
        <v>0</v>
      </c>
      <c r="W12" s="348">
        <f>'[1]I-O SULSEL 24 SEKTOR'!W12/'[1]I-O SULSEL 24 SEKTOR'!$D$39</f>
        <v>0</v>
      </c>
      <c r="X12" s="348">
        <f>'[1]I-O SULSEL 24 SEKTOR'!X12/'[1]I-O SULSEL 24 SEKTOR'!$D$39</f>
        <v>0</v>
      </c>
      <c r="Y12" s="348">
        <f>'[1]I-O SULSEL 24 SEKTOR'!Y12/'[1]I-O SULSEL 24 SEKTOR'!$D$39</f>
        <v>0</v>
      </c>
      <c r="Z12" s="348">
        <f>'[1]I-O SULSEL 24 SEKTOR'!Z12/'[1]I-O SULSEL 24 SEKTOR'!$D$39</f>
        <v>0</v>
      </c>
      <c r="AA12" s="352">
        <f>'[1]I-O SULSEL 24 SEKTOR'!AA12/'[1]I-O SULSEL 24 SEKTOR'!AA$39</f>
        <v>1.7750854790347648E-3</v>
      </c>
      <c r="AB12" s="348">
        <f>'[1]I-O SULSEL 24 SEKTOR'!AB12/'[1]I-O SULSEL 24 SEKTOR'!AB$31</f>
        <v>0</v>
      </c>
      <c r="AC12" s="348">
        <f>'[1]I-O SULSEL 24 SEKTOR'!AC12/'[1]I-O SULSEL 24 SEKTOR'!AC$31</f>
        <v>0</v>
      </c>
      <c r="AD12" s="348">
        <f>'[1]I-O SULSEL 24 SEKTOR'!AD12/'[1]I-O SULSEL 24 SEKTOR'!AD$31</f>
        <v>0</v>
      </c>
      <c r="AE12" s="348">
        <f>'[1]I-O SULSEL 24 SEKTOR'!AE12/'[1]I-O SULSEL 24 SEKTOR'!AE$31</f>
        <v>-2.2613348394878875E-3</v>
      </c>
      <c r="AF12" s="348">
        <f>'[1]I-O SULSEL 24 SEKTOR'!AF12/'[1]I-O SULSEL 24 SEKTOR'!AF$31</f>
        <v>0</v>
      </c>
      <c r="AG12" s="348">
        <f>'[1]I-O SULSEL 24 SEKTOR'!AG12/'[1]I-O SULSEL 24 SEKTOR'!AG$31</f>
        <v>0</v>
      </c>
      <c r="AH12" s="348">
        <f>'[1]I-O SULSEL 24 SEKTOR'!AH12/'[1]I-O SULSEL 24 SEKTOR'!AH$31</f>
        <v>0</v>
      </c>
      <c r="AI12" s="348">
        <f>'[1]I-O SULSEL 24 SEKTOR'!AI12/'[1]I-O SULSEL 24 SEKTOR'!AI$31</f>
        <v>0</v>
      </c>
      <c r="AJ12" s="348">
        <f>'[1]I-O SULSEL 24 SEKTOR'!AJ12/'[1]I-O SULSEL 24 SEKTOR'!AJ$31</f>
        <v>-5.8830215217293738E-5</v>
      </c>
      <c r="AK12" s="348">
        <f>'[1]I-O SULSEL 24 SEKTOR'!AK12/'[1]I-O SULSEL 24 SEKTOR'!AK$31</f>
        <v>1.7344697985923866E-3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348">
        <f>'[1]I-O SULSEL 24 SEKTOR'!AV12/'[1]I-O SULSEL 24 SEKTOR'!AV$31</f>
        <v>1.7344697985923866E-3</v>
      </c>
      <c r="AW12" s="353">
        <f>'[1]I-O SULSEL 24 SEKTOR'!AW12/'[1]I-O SULSEL 24 SEKTOR'!AW$31</f>
        <v>1.7344697985923866E-3</v>
      </c>
    </row>
    <row r="13" spans="1:49" ht="15">
      <c r="A13" s="210" t="s">
        <v>209</v>
      </c>
      <c r="B13" s="351">
        <v>7</v>
      </c>
      <c r="C13" s="348">
        <f>'[1]I-O SULSEL 24 SEKTOR'!C13/'[1]I-O SULSEL 24 SEKTOR'!C$39</f>
        <v>0</v>
      </c>
      <c r="D13" s="348">
        <f>'[1]I-O SULSEL 24 SEKTOR'!D13/'[1]I-O SULSEL 24 SEKTOR'!$D$39</f>
        <v>0</v>
      </c>
      <c r="E13" s="348">
        <f>'[1]I-O SULSEL 24 SEKTOR'!E13/'[1]I-O SULSEL 24 SEKTOR'!$E$39</f>
        <v>0</v>
      </c>
      <c r="F13" s="348">
        <f>'[1]I-O SULSEL 24 SEKTOR'!F13/'[1]I-O SULSEL 24 SEKTOR'!$F$39</f>
        <v>0</v>
      </c>
      <c r="G13" s="348">
        <f>'[1]I-O SULSEL 24 SEKTOR'!G13/'[1]I-O SULSEL 24 SEKTOR'!$G$39</f>
        <v>0</v>
      </c>
      <c r="H13" s="348">
        <f>'[1]I-O SULSEL 24 SEKTOR'!H13/'[1]I-O SULSEL 24 SEKTOR'!$H$39</f>
        <v>0</v>
      </c>
      <c r="I13" s="348">
        <f>'[1]I-O SULSEL 24 SEKTOR'!I13/'[1]I-O SULSEL 24 SEKTOR'!$D$39</f>
        <v>0</v>
      </c>
      <c r="J13" s="348">
        <f>'[1]I-O SULSEL 24 SEKTOR'!J13/'[1]I-O SULSEL 24 SEKTOR'!$D$39</f>
        <v>0</v>
      </c>
      <c r="K13" s="348">
        <f>'[1]I-O SULSEL 24 SEKTOR'!K13/'[1]I-O SULSEL 24 SEKTOR'!$D$39</f>
        <v>0</v>
      </c>
      <c r="L13" s="348">
        <f>'[1]I-O SULSEL 24 SEKTOR'!L13/'[1]I-O SULSEL 24 SEKTOR'!$D$39</f>
        <v>0</v>
      </c>
      <c r="M13" s="348">
        <f>'[1]I-O SULSEL 24 SEKTOR'!M13/'[1]I-O SULSEL 24 SEKTOR'!$D$39</f>
        <v>0</v>
      </c>
      <c r="N13" s="348">
        <f>'[1]I-O SULSEL 24 SEKTOR'!N13/'[1]I-O SULSEL 24 SEKTOR'!$D$39</f>
        <v>0</v>
      </c>
      <c r="O13" s="348">
        <f>'[1]I-O SULSEL 24 SEKTOR'!O13/'[1]I-O SULSEL 24 SEKTOR'!$D$39</f>
        <v>0</v>
      </c>
      <c r="P13" s="348">
        <f>'[1]I-O SULSEL 24 SEKTOR'!P13/'[1]I-O SULSEL 24 SEKTOR'!$D$39</f>
        <v>0</v>
      </c>
      <c r="Q13" s="348">
        <f>'[1]I-O SULSEL 24 SEKTOR'!Q13/'[1]I-O SULSEL 24 SEKTOR'!$D$39</f>
        <v>0</v>
      </c>
      <c r="R13" s="348">
        <f>'[1]I-O SULSEL 24 SEKTOR'!R13/'[1]I-O SULSEL 24 SEKTOR'!$D$39</f>
        <v>0</v>
      </c>
      <c r="S13" s="348">
        <f>'[1]I-O SULSEL 24 SEKTOR'!S13/'[1]I-O SULSEL 24 SEKTOR'!$D$39</f>
        <v>0</v>
      </c>
      <c r="T13" s="348">
        <f>'[1]I-O SULSEL 24 SEKTOR'!T13/'[1]I-O SULSEL 24 SEKTOR'!$D$39</f>
        <v>0</v>
      </c>
      <c r="U13" s="348">
        <f>'[1]I-O SULSEL 24 SEKTOR'!U13/'[1]I-O SULSEL 24 SEKTOR'!$D$39</f>
        <v>0</v>
      </c>
      <c r="V13" s="348">
        <f>'[1]I-O SULSEL 24 SEKTOR'!V13/'[1]I-O SULSEL 24 SEKTOR'!$D$39</f>
        <v>0</v>
      </c>
      <c r="W13" s="348">
        <f>'[1]I-O SULSEL 24 SEKTOR'!W13/'[1]I-O SULSEL 24 SEKTOR'!$D$39</f>
        <v>0</v>
      </c>
      <c r="X13" s="348">
        <f>'[1]I-O SULSEL 24 SEKTOR'!X13/'[1]I-O SULSEL 24 SEKTOR'!$D$39</f>
        <v>0</v>
      </c>
      <c r="Y13" s="348">
        <f>'[1]I-O SULSEL 24 SEKTOR'!Y13/'[1]I-O SULSEL 24 SEKTOR'!$D$39</f>
        <v>0</v>
      </c>
      <c r="Z13" s="348">
        <f>'[1]I-O SULSEL 24 SEKTOR'!Z13/'[1]I-O SULSEL 24 SEKTOR'!$D$39</f>
        <v>0</v>
      </c>
      <c r="AA13" s="352">
        <f>'[1]I-O SULSEL 24 SEKTOR'!AA13/'[1]I-O SULSEL 24 SEKTOR'!AA$39</f>
        <v>0</v>
      </c>
      <c r="AB13" s="348">
        <f>'[1]I-O SULSEL 24 SEKTOR'!AB13/'[1]I-O SULSEL 24 SEKTOR'!AB$31</f>
        <v>0</v>
      </c>
      <c r="AC13" s="348">
        <f>'[1]I-O SULSEL 24 SEKTOR'!AC13/'[1]I-O SULSEL 24 SEKTOR'!AC$31</f>
        <v>0</v>
      </c>
      <c r="AD13" s="348">
        <f>'[1]I-O SULSEL 24 SEKTOR'!AD13/'[1]I-O SULSEL 24 SEKTOR'!AD$31</f>
        <v>0</v>
      </c>
      <c r="AE13" s="348">
        <f>'[1]I-O SULSEL 24 SEKTOR'!AE13/'[1]I-O SULSEL 24 SEKTOR'!AE$31</f>
        <v>0.67501941527354881</v>
      </c>
      <c r="AF13" s="348">
        <f>'[1]I-O SULSEL 24 SEKTOR'!AF13/'[1]I-O SULSEL 24 SEKTOR'!AF$31</f>
        <v>0.37309512010167856</v>
      </c>
      <c r="AG13" s="348">
        <f>'[1]I-O SULSEL 24 SEKTOR'!AG13/'[1]I-O SULSEL 24 SEKTOR'!AG$31</f>
        <v>0</v>
      </c>
      <c r="AH13" s="348">
        <f>'[1]I-O SULSEL 24 SEKTOR'!AH13/'[1]I-O SULSEL 24 SEKTOR'!AH$31</f>
        <v>0</v>
      </c>
      <c r="AI13" s="348">
        <f>'[1]I-O SULSEL 24 SEKTOR'!AI13/'[1]I-O SULSEL 24 SEKTOR'!AI$31</f>
        <v>0.14915717102319112</v>
      </c>
      <c r="AJ13" s="348">
        <f>'[1]I-O SULSEL 24 SEKTOR'!AJ13/'[1]I-O SULSEL 24 SEKTOR'!AJ$31</f>
        <v>6.4464394385882667E-2</v>
      </c>
      <c r="AK13" s="348">
        <f>'[1]I-O SULSEL 24 SEKTOR'!AK13/'[1]I-O SULSEL 24 SEKTOR'!AK$31</f>
        <v>4.4505492670260327E-2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348">
        <f>'[1]I-O SULSEL 24 SEKTOR'!AV13/'[1]I-O SULSEL 24 SEKTOR'!AV$31</f>
        <v>4.4505492670260327E-2</v>
      </c>
      <c r="AW13" s="353">
        <f>'[1]I-O SULSEL 24 SEKTOR'!AW13/'[1]I-O SULSEL 24 SEKTOR'!AW$31</f>
        <v>4.4505492670260327E-2</v>
      </c>
    </row>
    <row r="14" spans="1:49" ht="15">
      <c r="A14" s="210" t="s">
        <v>210</v>
      </c>
      <c r="B14" s="351">
        <v>8</v>
      </c>
      <c r="C14" s="348">
        <f>'[1]I-O SULSEL 24 SEKTOR'!C14/'[1]I-O SULSEL 24 SEKTOR'!C$39</f>
        <v>0</v>
      </c>
      <c r="D14" s="348">
        <f>'[1]I-O SULSEL 24 SEKTOR'!D14/'[1]I-O SULSEL 24 SEKTOR'!$D$39</f>
        <v>0</v>
      </c>
      <c r="E14" s="348">
        <f>'[1]I-O SULSEL 24 SEKTOR'!E14/'[1]I-O SULSEL 24 SEKTOR'!$E$39</f>
        <v>3.5148382803380336E-6</v>
      </c>
      <c r="F14" s="348">
        <f>'[1]I-O SULSEL 24 SEKTOR'!F14/'[1]I-O SULSEL 24 SEKTOR'!$F$39</f>
        <v>0</v>
      </c>
      <c r="G14" s="348">
        <f>'[1]I-O SULSEL 24 SEKTOR'!G14/'[1]I-O SULSEL 24 SEKTOR'!$G$39</f>
        <v>0</v>
      </c>
      <c r="H14" s="348">
        <f>'[1]I-O SULSEL 24 SEKTOR'!H14/'[1]I-O SULSEL 24 SEKTOR'!$H$39</f>
        <v>0</v>
      </c>
      <c r="I14" s="348">
        <f>'[1]I-O SULSEL 24 SEKTOR'!I14/'[1]I-O SULSEL 24 SEKTOR'!$D$39</f>
        <v>0</v>
      </c>
      <c r="J14" s="348">
        <f>'[1]I-O SULSEL 24 SEKTOR'!J14/'[1]I-O SULSEL 24 SEKTOR'!$D$39</f>
        <v>5.7955939350498662E-4</v>
      </c>
      <c r="K14" s="348">
        <f>'[1]I-O SULSEL 24 SEKTOR'!K14/'[1]I-O SULSEL 24 SEKTOR'!$D$39</f>
        <v>1.9775209919678138E-2</v>
      </c>
      <c r="L14" s="348">
        <f>'[1]I-O SULSEL 24 SEKTOR'!L14/'[1]I-O SULSEL 24 SEKTOR'!$D$39</f>
        <v>0</v>
      </c>
      <c r="M14" s="348">
        <f>'[1]I-O SULSEL 24 SEKTOR'!M14/'[1]I-O SULSEL 24 SEKTOR'!$D$39</f>
        <v>0</v>
      </c>
      <c r="N14" s="348">
        <f>'[1]I-O SULSEL 24 SEKTOR'!N14/'[1]I-O SULSEL 24 SEKTOR'!$D$39</f>
        <v>9.0823269236534082E-2</v>
      </c>
      <c r="O14" s="348">
        <f>'[1]I-O SULSEL 24 SEKTOR'!O14/'[1]I-O SULSEL 24 SEKTOR'!$D$39</f>
        <v>3.5180571258387224E-4</v>
      </c>
      <c r="P14" s="348">
        <f>'[1]I-O SULSEL 24 SEKTOR'!P14/'[1]I-O SULSEL 24 SEKTOR'!$D$39</f>
        <v>6.092928863593215E-7</v>
      </c>
      <c r="Q14" s="348">
        <f>'[1]I-O SULSEL 24 SEKTOR'!Q14/'[1]I-O SULSEL 24 SEKTOR'!$D$39</f>
        <v>0</v>
      </c>
      <c r="R14" s="348">
        <f>'[1]I-O SULSEL 24 SEKTOR'!R14/'[1]I-O SULSEL 24 SEKTOR'!$D$39</f>
        <v>0</v>
      </c>
      <c r="S14" s="348">
        <f>'[1]I-O SULSEL 24 SEKTOR'!S14/'[1]I-O SULSEL 24 SEKTOR'!$D$39</f>
        <v>0</v>
      </c>
      <c r="T14" s="348">
        <f>'[1]I-O SULSEL 24 SEKTOR'!T14/'[1]I-O SULSEL 24 SEKTOR'!$D$39</f>
        <v>0</v>
      </c>
      <c r="U14" s="348">
        <f>'[1]I-O SULSEL 24 SEKTOR'!U14/'[1]I-O SULSEL 24 SEKTOR'!$D$39</f>
        <v>0</v>
      </c>
      <c r="V14" s="348">
        <f>'[1]I-O SULSEL 24 SEKTOR'!V14/'[1]I-O SULSEL 24 SEKTOR'!$D$39</f>
        <v>0</v>
      </c>
      <c r="W14" s="348">
        <f>'[1]I-O SULSEL 24 SEKTOR'!W14/'[1]I-O SULSEL 24 SEKTOR'!$D$39</f>
        <v>0</v>
      </c>
      <c r="X14" s="348">
        <f>'[1]I-O SULSEL 24 SEKTOR'!X14/'[1]I-O SULSEL 24 SEKTOR'!$D$39</f>
        <v>0</v>
      </c>
      <c r="Y14" s="348">
        <f>'[1]I-O SULSEL 24 SEKTOR'!Y14/'[1]I-O SULSEL 24 SEKTOR'!$D$39</f>
        <v>1.3404443499905072E-6</v>
      </c>
      <c r="Z14" s="348">
        <f>'[1]I-O SULSEL 24 SEKTOR'!Z14/'[1]I-O SULSEL 24 SEKTOR'!$D$39</f>
        <v>0</v>
      </c>
      <c r="AA14" s="352">
        <f>'[1]I-O SULSEL 24 SEKTOR'!AA14/'[1]I-O SULSEL 24 SEKTOR'!AA$39</f>
        <v>4.9387730868479252E-3</v>
      </c>
      <c r="AB14" s="348">
        <f>'[1]I-O SULSEL 24 SEKTOR'!AB14/'[1]I-O SULSEL 24 SEKTOR'!AB$31</f>
        <v>1.0438060366326084E-3</v>
      </c>
      <c r="AC14" s="348">
        <f>'[1]I-O SULSEL 24 SEKTOR'!AC14/'[1]I-O SULSEL 24 SEKTOR'!AC$31</f>
        <v>0</v>
      </c>
      <c r="AD14" s="348">
        <f>'[1]I-O SULSEL 24 SEKTOR'!AD14/'[1]I-O SULSEL 24 SEKTOR'!AD$31</f>
        <v>0</v>
      </c>
      <c r="AE14" s="348">
        <f>'[1]I-O SULSEL 24 SEKTOR'!AE14/'[1]I-O SULSEL 24 SEKTOR'!AE$31</f>
        <v>-3.4942985941389159E-3</v>
      </c>
      <c r="AF14" s="348">
        <f>'[1]I-O SULSEL 24 SEKTOR'!AF14/'[1]I-O SULSEL 24 SEKTOR'!AF$31</f>
        <v>0</v>
      </c>
      <c r="AG14" s="348">
        <f>'[1]I-O SULSEL 24 SEKTOR'!AG14/'[1]I-O SULSEL 24 SEKTOR'!AG$31</f>
        <v>4.0375307323380908E-5</v>
      </c>
      <c r="AH14" s="348">
        <f>'[1]I-O SULSEL 24 SEKTOR'!AH14/'[1]I-O SULSEL 24 SEKTOR'!AH$31</f>
        <v>0</v>
      </c>
      <c r="AI14" s="348">
        <f>'[1]I-O SULSEL 24 SEKTOR'!AI14/'[1]I-O SULSEL 24 SEKTOR'!AI$31</f>
        <v>2.423393667799108E-5</v>
      </c>
      <c r="AJ14" s="348">
        <f>'[1]I-O SULSEL 24 SEKTOR'!AJ14/'[1]I-O SULSEL 24 SEKTOR'!AJ$31</f>
        <v>2.7424400047089181E-4</v>
      </c>
      <c r="AK14" s="348">
        <f>'[1]I-O SULSEL 24 SEKTOR'!AK14/'[1]I-O SULSEL 24 SEKTOR'!AK$31</f>
        <v>5.1281081661720233E-3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348">
        <f>'[1]I-O SULSEL 24 SEKTOR'!AV14/'[1]I-O SULSEL 24 SEKTOR'!AV$31</f>
        <v>5.1281081661720233E-3</v>
      </c>
      <c r="AW14" s="353">
        <f>'[1]I-O SULSEL 24 SEKTOR'!AW14/'[1]I-O SULSEL 24 SEKTOR'!AW$31</f>
        <v>5.1281081661720233E-3</v>
      </c>
    </row>
    <row r="15" spans="1:49" ht="15">
      <c r="A15" s="204" t="s">
        <v>211</v>
      </c>
      <c r="B15" s="351">
        <v>9</v>
      </c>
      <c r="C15" s="348">
        <f>'[1]I-O SULSEL 24 SEKTOR'!C15/'[1]I-O SULSEL 24 SEKTOR'!C$39</f>
        <v>8.9880809641272087E-4</v>
      </c>
      <c r="D15" s="348">
        <f>'[1]I-O SULSEL 24 SEKTOR'!D15/'[1]I-O SULSEL 24 SEKTOR'!$D$39</f>
        <v>2.868916484711501E-3</v>
      </c>
      <c r="E15" s="348">
        <f>'[1]I-O SULSEL 24 SEKTOR'!E15/'[1]I-O SULSEL 24 SEKTOR'!$E$39</f>
        <v>5.759335898644561E-2</v>
      </c>
      <c r="F15" s="348">
        <f>'[1]I-O SULSEL 24 SEKTOR'!F15/'[1]I-O SULSEL 24 SEKTOR'!$F$39</f>
        <v>3.3442527480527041E-2</v>
      </c>
      <c r="G15" s="348">
        <f>'[1]I-O SULSEL 24 SEKTOR'!G15/'[1]I-O SULSEL 24 SEKTOR'!$G$39</f>
        <v>8.1757955849346888E-3</v>
      </c>
      <c r="H15" s="348">
        <f>'[1]I-O SULSEL 24 SEKTOR'!H15/'[1]I-O SULSEL 24 SEKTOR'!$H$39</f>
        <v>1.4155184375165273E-3</v>
      </c>
      <c r="I15" s="348">
        <f>'[1]I-O SULSEL 24 SEKTOR'!I15/'[1]I-O SULSEL 24 SEKTOR'!$D$39</f>
        <v>1.9338956213044863E-3</v>
      </c>
      <c r="J15" s="348">
        <f>'[1]I-O SULSEL 24 SEKTOR'!J15/'[1]I-O SULSEL 24 SEKTOR'!$D$39</f>
        <v>7.4053457408111928E-4</v>
      </c>
      <c r="K15" s="348">
        <f>'[1]I-O SULSEL 24 SEKTOR'!K15/'[1]I-O SULSEL 24 SEKTOR'!$D$39</f>
        <v>0.6299096516136391</v>
      </c>
      <c r="L15" s="348">
        <f>'[1]I-O SULSEL 24 SEKTOR'!L15/'[1]I-O SULSEL 24 SEKTOR'!$D$39</f>
        <v>1.0577324507197821E-3</v>
      </c>
      <c r="M15" s="348">
        <f>'[1]I-O SULSEL 24 SEKTOR'!M15/'[1]I-O SULSEL 24 SEKTOR'!$D$39</f>
        <v>3.1390769505232243E-4</v>
      </c>
      <c r="N15" s="348">
        <f>'[1]I-O SULSEL 24 SEKTOR'!N15/'[1]I-O SULSEL 24 SEKTOR'!$D$39</f>
        <v>0.7718189610483932</v>
      </c>
      <c r="O15" s="348">
        <f>'[1]I-O SULSEL 24 SEKTOR'!O15/'[1]I-O SULSEL 24 SEKTOR'!$D$39</f>
        <v>3.1934258759864755E-2</v>
      </c>
      <c r="P15" s="348">
        <f>'[1]I-O SULSEL 24 SEKTOR'!P15/'[1]I-O SULSEL 24 SEKTOR'!$D$39</f>
        <v>0.10558594843871134</v>
      </c>
      <c r="Q15" s="348">
        <f>'[1]I-O SULSEL 24 SEKTOR'!Q15/'[1]I-O SULSEL 24 SEKTOR'!$D$39</f>
        <v>8.9286998152867687E-3</v>
      </c>
      <c r="R15" s="348">
        <f>'[1]I-O SULSEL 24 SEKTOR'!R15/'[1]I-O SULSEL 24 SEKTOR'!$D$39</f>
        <v>2.3750602286018167E-2</v>
      </c>
      <c r="S15" s="348">
        <f>'[1]I-O SULSEL 24 SEKTOR'!S15/'[1]I-O SULSEL 24 SEKTOR'!$D$39</f>
        <v>5.376034853502837E-3</v>
      </c>
      <c r="T15" s="348">
        <f>'[1]I-O SULSEL 24 SEKTOR'!T15/'[1]I-O SULSEL 24 SEKTOR'!$D$39</f>
        <v>7.7331453136725075E-4</v>
      </c>
      <c r="U15" s="348">
        <f>'[1]I-O SULSEL 24 SEKTOR'!U15/'[1]I-O SULSEL 24 SEKTOR'!$D$39</f>
        <v>2.4693422098370581E-3</v>
      </c>
      <c r="V15" s="348">
        <f>'[1]I-O SULSEL 24 SEKTOR'!V15/'[1]I-O SULSEL 24 SEKTOR'!$D$39</f>
        <v>4.3016077776968096E-5</v>
      </c>
      <c r="W15" s="348">
        <f>'[1]I-O SULSEL 24 SEKTOR'!W15/'[1]I-O SULSEL 24 SEKTOR'!$D$39</f>
        <v>7.4821166444924677E-5</v>
      </c>
      <c r="X15" s="348">
        <f>'[1]I-O SULSEL 24 SEKTOR'!X15/'[1]I-O SULSEL 24 SEKTOR'!$D$39</f>
        <v>5.7955939350498662E-4</v>
      </c>
      <c r="Y15" s="348">
        <f>'[1]I-O SULSEL 24 SEKTOR'!Y15/'[1]I-O SULSEL 24 SEKTOR'!$D$39</f>
        <v>0.10513994604589633</v>
      </c>
      <c r="Z15" s="348">
        <f>'[1]I-O SULSEL 24 SEKTOR'!Z15/'[1]I-O SULSEL 24 SEKTOR'!$D$39</f>
        <v>1.1778850079098401E-3</v>
      </c>
      <c r="AA15" s="352">
        <f>'[1]I-O SULSEL 24 SEKTOR'!AA15/'[1]I-O SULSEL 24 SEKTOR'!AA$39</f>
        <v>7.6459080813585434E-2</v>
      </c>
      <c r="AB15" s="348">
        <f>'[1]I-O SULSEL 24 SEKTOR'!AB15/'[1]I-O SULSEL 24 SEKTOR'!AB$31</f>
        <v>0.29115589333518072</v>
      </c>
      <c r="AC15" s="348">
        <f>'[1]I-O SULSEL 24 SEKTOR'!AC15/'[1]I-O SULSEL 24 SEKTOR'!AC$31</f>
        <v>0</v>
      </c>
      <c r="AD15" s="348">
        <f>'[1]I-O SULSEL 24 SEKTOR'!AD15/'[1]I-O SULSEL 24 SEKTOR'!AD$31</f>
        <v>4.6530906936303858E-2</v>
      </c>
      <c r="AE15" s="348">
        <f>'[1]I-O SULSEL 24 SEKTOR'!AE15/'[1]I-O SULSEL 24 SEKTOR'!AE$31</f>
        <v>1.7704326038397927E-2</v>
      </c>
      <c r="AF15" s="348">
        <f>'[1]I-O SULSEL 24 SEKTOR'!AF15/'[1]I-O SULSEL 24 SEKTOR'!AF$31</f>
        <v>0.20053097368240919</v>
      </c>
      <c r="AG15" s="348">
        <f>'[1]I-O SULSEL 24 SEKTOR'!AG15/'[1]I-O SULSEL 24 SEKTOR'!AG$31</f>
        <v>0.69027298387145197</v>
      </c>
      <c r="AH15" s="348">
        <f>'[1]I-O SULSEL 24 SEKTOR'!AH15/'[1]I-O SULSEL 24 SEKTOR'!AH$31</f>
        <v>0</v>
      </c>
      <c r="AI15" s="348">
        <f>'[1]I-O SULSEL 24 SEKTOR'!AI15/'[1]I-O SULSEL 24 SEKTOR'!AI$31</f>
        <v>0.49448234273119596</v>
      </c>
      <c r="AJ15" s="348">
        <f>'[1]I-O SULSEL 24 SEKTOR'!AJ15/'[1]I-O SULSEL 24 SEKTOR'!AJ$31</f>
        <v>0.26205762659919196</v>
      </c>
      <c r="AK15" s="348">
        <f>'[1]I-O SULSEL 24 SEKTOR'!AK15/'[1]I-O SULSEL 24 SEKTOR'!AK$31</f>
        <v>0.2573807197630934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348">
        <f>'[1]I-O SULSEL 24 SEKTOR'!AV15/'[1]I-O SULSEL 24 SEKTOR'!AV$31</f>
        <v>0.2573807197630934</v>
      </c>
      <c r="AW15" s="353">
        <f>'[1]I-O SULSEL 24 SEKTOR'!AW15/'[1]I-O SULSEL 24 SEKTOR'!AW$31</f>
        <v>0.2573807197630934</v>
      </c>
    </row>
    <row r="16" spans="1:49" ht="15">
      <c r="A16" s="212" t="s">
        <v>212</v>
      </c>
      <c r="B16" s="351">
        <v>10</v>
      </c>
      <c r="C16" s="348">
        <f>'[1]I-O SULSEL 24 SEKTOR'!C16/'[1]I-O SULSEL 24 SEKTOR'!C$39</f>
        <v>0</v>
      </c>
      <c r="D16" s="348">
        <f>'[1]I-O SULSEL 24 SEKTOR'!D16/'[1]I-O SULSEL 24 SEKTOR'!$D$39</f>
        <v>2.4371715454372857E-7</v>
      </c>
      <c r="E16" s="348">
        <f>'[1]I-O SULSEL 24 SEKTOR'!E16/'[1]I-O SULSEL 24 SEKTOR'!$E$39</f>
        <v>7.8107517340845196E-7</v>
      </c>
      <c r="F16" s="348">
        <f>'[1]I-O SULSEL 24 SEKTOR'!F16/'[1]I-O SULSEL 24 SEKTOR'!$F$39</f>
        <v>1.6840164033874452E-3</v>
      </c>
      <c r="G16" s="348">
        <f>'[1]I-O SULSEL 24 SEKTOR'!G16/'[1]I-O SULSEL 24 SEKTOR'!$G$39</f>
        <v>0</v>
      </c>
      <c r="H16" s="348">
        <f>'[1]I-O SULSEL 24 SEKTOR'!H16/'[1]I-O SULSEL 24 SEKTOR'!$H$39</f>
        <v>3.0736971786073167E-3</v>
      </c>
      <c r="I16" s="348">
        <f>'[1]I-O SULSEL 24 SEKTOR'!I16/'[1]I-O SULSEL 24 SEKTOR'!$D$39</f>
        <v>5.6895769728233434E-4</v>
      </c>
      <c r="J16" s="348">
        <f>'[1]I-O SULSEL 24 SEKTOR'!J16/'[1]I-O SULSEL 24 SEKTOR'!$D$39</f>
        <v>2.7661897040713193E-5</v>
      </c>
      <c r="K16" s="348">
        <f>'[1]I-O SULSEL 24 SEKTOR'!K16/'[1]I-O SULSEL 24 SEKTOR'!$D$39</f>
        <v>2.8932882001658739E-2</v>
      </c>
      <c r="L16" s="348">
        <f>'[1]I-O SULSEL 24 SEKTOR'!L16/'[1]I-O SULSEL 24 SEKTOR'!$D$39</f>
        <v>0</v>
      </c>
      <c r="M16" s="348">
        <f>'[1]I-O SULSEL 24 SEKTOR'!M16/'[1]I-O SULSEL 24 SEKTOR'!$D$39</f>
        <v>5.9710702863213502E-6</v>
      </c>
      <c r="N16" s="348">
        <f>'[1]I-O SULSEL 24 SEKTOR'!N16/'[1]I-O SULSEL 24 SEKTOR'!$D$39</f>
        <v>0</v>
      </c>
      <c r="O16" s="348">
        <f>'[1]I-O SULSEL 24 SEKTOR'!O16/'[1]I-O SULSEL 24 SEKTOR'!$D$39</f>
        <v>1.6949309512743604E-3</v>
      </c>
      <c r="P16" s="348">
        <f>'[1]I-O SULSEL 24 SEKTOR'!P16/'[1]I-O SULSEL 24 SEKTOR'!$D$39</f>
        <v>2.924605854524743E-6</v>
      </c>
      <c r="Q16" s="348">
        <f>'[1]I-O SULSEL 24 SEKTOR'!Q16/'[1]I-O SULSEL 24 SEKTOR'!$D$39</f>
        <v>1.0236120490836601E-5</v>
      </c>
      <c r="R16" s="348">
        <f>'[1]I-O SULSEL 24 SEKTOR'!R16/'[1]I-O SULSEL 24 SEKTOR'!$D$39</f>
        <v>0.14261036182979914</v>
      </c>
      <c r="S16" s="348">
        <f>'[1]I-O SULSEL 24 SEKTOR'!S16/'[1]I-O SULSEL 24 SEKTOR'!$D$39</f>
        <v>1.4487766251851946E-3</v>
      </c>
      <c r="T16" s="348">
        <f>'[1]I-O SULSEL 24 SEKTOR'!T16/'[1]I-O SULSEL 24 SEKTOR'!$D$39</f>
        <v>8.8493698814827849E-4</v>
      </c>
      <c r="U16" s="348">
        <f>'[1]I-O SULSEL 24 SEKTOR'!U16/'[1]I-O SULSEL 24 SEKTOR'!$D$39</f>
        <v>6.9459389044962643E-6</v>
      </c>
      <c r="V16" s="348">
        <f>'[1]I-O SULSEL 24 SEKTOR'!V16/'[1]I-O SULSEL 24 SEKTOR'!$D$39</f>
        <v>2.8027472772528789E-6</v>
      </c>
      <c r="W16" s="348">
        <f>'[1]I-O SULSEL 24 SEKTOR'!W16/'[1]I-O SULSEL 24 SEKTOR'!$D$39</f>
        <v>3.7776158954277929E-6</v>
      </c>
      <c r="X16" s="348">
        <f>'[1]I-O SULSEL 24 SEKTOR'!X16/'[1]I-O SULSEL 24 SEKTOR'!$D$39</f>
        <v>6.4585045954088075E-5</v>
      </c>
      <c r="Y16" s="348">
        <f>'[1]I-O SULSEL 24 SEKTOR'!Y16/'[1]I-O SULSEL 24 SEKTOR'!$D$39</f>
        <v>7.8194211863809888E-3</v>
      </c>
      <c r="Z16" s="348">
        <f>'[1]I-O SULSEL 24 SEKTOR'!Z16/'[1]I-O SULSEL 24 SEKTOR'!$D$39</f>
        <v>2.9611634277063023E-5</v>
      </c>
      <c r="AA16" s="352">
        <f>'[1]I-O SULSEL 24 SEKTOR'!AA16/'[1]I-O SULSEL 24 SEKTOR'!AA$39</f>
        <v>8.1599874873155478E-3</v>
      </c>
      <c r="AB16" s="348">
        <f>'[1]I-O SULSEL 24 SEKTOR'!AB16/'[1]I-O SULSEL 24 SEKTOR'!AB$31</f>
        <v>2.7818193011656518E-2</v>
      </c>
      <c r="AC16" s="348">
        <f>'[1]I-O SULSEL 24 SEKTOR'!AC16/'[1]I-O SULSEL 24 SEKTOR'!AC$31</f>
        <v>0</v>
      </c>
      <c r="AD16" s="348">
        <f>'[1]I-O SULSEL 24 SEKTOR'!AD16/'[1]I-O SULSEL 24 SEKTOR'!AD$31</f>
        <v>0</v>
      </c>
      <c r="AE16" s="348">
        <f>'[1]I-O SULSEL 24 SEKTOR'!AE16/'[1]I-O SULSEL 24 SEKTOR'!AE$31</f>
        <v>1.0744870537303613E-2</v>
      </c>
      <c r="AF16" s="348">
        <f>'[1]I-O SULSEL 24 SEKTOR'!AF16/'[1]I-O SULSEL 24 SEKTOR'!AF$31</f>
        <v>0</v>
      </c>
      <c r="AG16" s="348">
        <f>'[1]I-O SULSEL 24 SEKTOR'!AG16/'[1]I-O SULSEL 24 SEKTOR'!AG$31</f>
        <v>0</v>
      </c>
      <c r="AH16" s="348">
        <f>'[1]I-O SULSEL 24 SEKTOR'!AH16/'[1]I-O SULSEL 24 SEKTOR'!AH$31</f>
        <v>0</v>
      </c>
      <c r="AI16" s="348">
        <f>'[1]I-O SULSEL 24 SEKTOR'!AI16/'[1]I-O SULSEL 24 SEKTOR'!AI$31</f>
        <v>0</v>
      </c>
      <c r="AJ16" s="348">
        <f>'[1]I-O SULSEL 24 SEKTOR'!AJ16/'[1]I-O SULSEL 24 SEKTOR'!AJ$31</f>
        <v>9.8079746447478008E-3</v>
      </c>
      <c r="AK16" s="348">
        <f>'[1]I-O SULSEL 24 SEKTOR'!AK16/'[1]I-O SULSEL 24 SEKTOR'!AK$31</f>
        <v>1.4931303020085452E-2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348">
        <f>'[1]I-O SULSEL 24 SEKTOR'!AV16/'[1]I-O SULSEL 24 SEKTOR'!AV$31</f>
        <v>1.4931303020085452E-2</v>
      </c>
      <c r="AW16" s="353">
        <f>'[1]I-O SULSEL 24 SEKTOR'!AW16/'[1]I-O SULSEL 24 SEKTOR'!AW$31</f>
        <v>1.4931303020085452E-2</v>
      </c>
    </row>
    <row r="17" spans="1:49" ht="15">
      <c r="A17" s="212" t="s">
        <v>7</v>
      </c>
      <c r="B17" s="351">
        <v>11</v>
      </c>
      <c r="C17" s="348">
        <f>'[1]I-O SULSEL 24 SEKTOR'!C17/'[1]I-O SULSEL 24 SEKTOR'!C$39</f>
        <v>0</v>
      </c>
      <c r="D17" s="348">
        <f>'[1]I-O SULSEL 24 SEKTOR'!D17/'[1]I-O SULSEL 24 SEKTOR'!$D$39</f>
        <v>2.1568968177119979E-5</v>
      </c>
      <c r="E17" s="348">
        <f>'[1]I-O SULSEL 24 SEKTOR'!E17/'[1]I-O SULSEL 24 SEKTOR'!$E$39</f>
        <v>7.107784078016913E-5</v>
      </c>
      <c r="F17" s="348">
        <f>'[1]I-O SULSEL 24 SEKTOR'!F17/'[1]I-O SULSEL 24 SEKTOR'!$F$39</f>
        <v>0</v>
      </c>
      <c r="G17" s="348">
        <f>'[1]I-O SULSEL 24 SEKTOR'!G17/'[1]I-O SULSEL 24 SEKTOR'!$G$39</f>
        <v>7.1061270616584184E-5</v>
      </c>
      <c r="H17" s="348">
        <f>'[1]I-O SULSEL 24 SEKTOR'!H17/'[1]I-O SULSEL 24 SEKTOR'!$H$39</f>
        <v>0</v>
      </c>
      <c r="I17" s="348">
        <f>'[1]I-O SULSEL 24 SEKTOR'!I17/'[1]I-O SULSEL 24 SEKTOR'!$D$39</f>
        <v>0</v>
      </c>
      <c r="J17" s="348">
        <f>'[1]I-O SULSEL 24 SEKTOR'!J17/'[1]I-O SULSEL 24 SEKTOR'!$D$39</f>
        <v>1.218585772718643E-6</v>
      </c>
      <c r="K17" s="348">
        <f>'[1]I-O SULSEL 24 SEKTOR'!K17/'[1]I-O SULSEL 24 SEKTOR'!$D$39</f>
        <v>2.5801116565771828E-3</v>
      </c>
      <c r="L17" s="348">
        <f>'[1]I-O SULSEL 24 SEKTOR'!L17/'[1]I-O SULSEL 24 SEKTOR'!$D$39</f>
        <v>1.218585772718643E-6</v>
      </c>
      <c r="M17" s="348">
        <f>'[1]I-O SULSEL 24 SEKTOR'!M17/'[1]I-O SULSEL 24 SEKTOR'!$D$39</f>
        <v>3.1460228894277203E-3</v>
      </c>
      <c r="N17" s="348">
        <f>'[1]I-O SULSEL 24 SEKTOR'!N17/'[1]I-O SULSEL 24 SEKTOR'!$D$39</f>
        <v>1.0102076055837549E-4</v>
      </c>
      <c r="O17" s="348">
        <f>'[1]I-O SULSEL 24 SEKTOR'!O17/'[1]I-O SULSEL 24 SEKTOR'!$D$39</f>
        <v>4.4588053423775143E-4</v>
      </c>
      <c r="P17" s="348">
        <f>'[1]I-O SULSEL 24 SEKTOR'!P17/'[1]I-O SULSEL 24 SEKTOR'!$D$39</f>
        <v>5.739538989504808E-5</v>
      </c>
      <c r="Q17" s="348">
        <f>'[1]I-O SULSEL 24 SEKTOR'!Q17/'[1]I-O SULSEL 24 SEKTOR'!$D$39</f>
        <v>7.1896560590399934E-6</v>
      </c>
      <c r="R17" s="348">
        <f>'[1]I-O SULSEL 24 SEKTOR'!R17/'[1]I-O SULSEL 24 SEKTOR'!$D$39</f>
        <v>4.6208772501490941E-4</v>
      </c>
      <c r="S17" s="348">
        <f>'[1]I-O SULSEL 24 SEKTOR'!S17/'[1]I-O SULSEL 24 SEKTOR'!$D$39</f>
        <v>1.87662208998671E-4</v>
      </c>
      <c r="T17" s="348">
        <f>'[1]I-O SULSEL 24 SEKTOR'!T17/'[1]I-O SULSEL 24 SEKTOR'!$D$39</f>
        <v>5.9710702863213502E-6</v>
      </c>
      <c r="U17" s="348">
        <f>'[1]I-O SULSEL 24 SEKTOR'!U17/'[1]I-O SULSEL 24 SEKTOR'!$D$39</f>
        <v>1.5719756468070493E-5</v>
      </c>
      <c r="V17" s="348">
        <f>'[1]I-O SULSEL 24 SEKTOR'!V17/'[1]I-O SULSEL 24 SEKTOR'!$D$39</f>
        <v>3.4120401636122001E-6</v>
      </c>
      <c r="W17" s="348">
        <f>'[1]I-O SULSEL 24 SEKTOR'!W17/'[1]I-O SULSEL 24 SEKTOR'!$D$39</f>
        <v>5.8492117090494861E-6</v>
      </c>
      <c r="X17" s="348">
        <f>'[1]I-O SULSEL 24 SEKTOR'!X17/'[1]I-O SULSEL 24 SEKTOR'!$D$39</f>
        <v>1.9131796631682696E-5</v>
      </c>
      <c r="Y17" s="348">
        <f>'[1]I-O SULSEL 24 SEKTOR'!Y17/'[1]I-O SULSEL 24 SEKTOR'!$D$39</f>
        <v>3.239000983886153E-4</v>
      </c>
      <c r="Z17" s="348">
        <f>'[1]I-O SULSEL 24 SEKTOR'!Z17/'[1]I-O SULSEL 24 SEKTOR'!$D$39</f>
        <v>2.9733492854334887E-5</v>
      </c>
      <c r="AA17" s="352">
        <f>'[1]I-O SULSEL 24 SEKTOR'!AA17/'[1]I-O SULSEL 24 SEKTOR'!AA$39</f>
        <v>3.3362410057593541E-4</v>
      </c>
      <c r="AB17" s="348">
        <f>'[1]I-O SULSEL 24 SEKTOR'!AB17/'[1]I-O SULSEL 24 SEKTOR'!AB$31</f>
        <v>3.202976690933149E-3</v>
      </c>
      <c r="AC17" s="348">
        <f>'[1]I-O SULSEL 24 SEKTOR'!AC17/'[1]I-O SULSEL 24 SEKTOR'!AC$31</f>
        <v>0</v>
      </c>
      <c r="AD17" s="348">
        <f>'[1]I-O SULSEL 24 SEKTOR'!AD17/'[1]I-O SULSEL 24 SEKTOR'!AD$31</f>
        <v>0</v>
      </c>
      <c r="AE17" s="348">
        <f>'[1]I-O SULSEL 24 SEKTOR'!AE17/'[1]I-O SULSEL 24 SEKTOR'!AE$31</f>
        <v>0</v>
      </c>
      <c r="AF17" s="348">
        <f>'[1]I-O SULSEL 24 SEKTOR'!AF17/'[1]I-O SULSEL 24 SEKTOR'!AF$31</f>
        <v>0</v>
      </c>
      <c r="AG17" s="348">
        <f>'[1]I-O SULSEL 24 SEKTOR'!AG17/'[1]I-O SULSEL 24 SEKTOR'!AG$31</f>
        <v>0</v>
      </c>
      <c r="AH17" s="348">
        <f>'[1]I-O SULSEL 24 SEKTOR'!AH17/'[1]I-O SULSEL 24 SEKTOR'!AH$31</f>
        <v>0</v>
      </c>
      <c r="AI17" s="348">
        <f>'[1]I-O SULSEL 24 SEKTOR'!AI17/'[1]I-O SULSEL 24 SEKTOR'!AI$31</f>
        <v>0</v>
      </c>
      <c r="AJ17" s="348">
        <f>'[1]I-O SULSEL 24 SEKTOR'!AJ17/'[1]I-O SULSEL 24 SEKTOR'!AJ$31</f>
        <v>1.0971010561473479E-3</v>
      </c>
      <c r="AK17" s="348">
        <f>'[1]I-O SULSEL 24 SEKTOR'!AK17/'[1]I-O SULSEL 24 SEKTOR'!AK$31</f>
        <v>1.0910503347359543E-3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348">
        <f>'[1]I-O SULSEL 24 SEKTOR'!AV17/'[1]I-O SULSEL 24 SEKTOR'!AV$31</f>
        <v>1.0910503347359543E-3</v>
      </c>
      <c r="AW17" s="353">
        <f>'[1]I-O SULSEL 24 SEKTOR'!AW17/'[1]I-O SULSEL 24 SEKTOR'!AW$31</f>
        <v>1.0910503347359543E-3</v>
      </c>
    </row>
    <row r="18" spans="1:49" ht="15">
      <c r="A18" s="204" t="s">
        <v>213</v>
      </c>
      <c r="B18" s="351">
        <v>12</v>
      </c>
      <c r="C18" s="348">
        <f>'[1]I-O SULSEL 24 SEKTOR'!C18/'[1]I-O SULSEL 24 SEKTOR'!C$39</f>
        <v>0</v>
      </c>
      <c r="D18" s="348">
        <f>'[1]I-O SULSEL 24 SEKTOR'!D18/'[1]I-O SULSEL 24 SEKTOR'!$D$39</f>
        <v>5.0327592413279952E-5</v>
      </c>
      <c r="E18" s="348">
        <f>'[1]I-O SULSEL 24 SEKTOR'!E18/'[1]I-O SULSEL 24 SEKTOR'!$E$39</f>
        <v>0</v>
      </c>
      <c r="F18" s="348">
        <f>'[1]I-O SULSEL 24 SEKTOR'!F18/'[1]I-O SULSEL 24 SEKTOR'!$F$39</f>
        <v>6.4497342942418283E-3</v>
      </c>
      <c r="G18" s="348">
        <f>'[1]I-O SULSEL 24 SEKTOR'!G18/'[1]I-O SULSEL 24 SEKTOR'!$G$39</f>
        <v>0</v>
      </c>
      <c r="H18" s="348">
        <f>'[1]I-O SULSEL 24 SEKTOR'!H18/'[1]I-O SULSEL 24 SEKTOR'!$H$39</f>
        <v>6.6264929052971505E-4</v>
      </c>
      <c r="I18" s="348">
        <f>'[1]I-O SULSEL 24 SEKTOR'!I18/'[1]I-O SULSEL 24 SEKTOR'!$D$39</f>
        <v>5.7011169800909894E-2</v>
      </c>
      <c r="J18" s="348">
        <f>'[1]I-O SULSEL 24 SEKTOR'!J18/'[1]I-O SULSEL 24 SEKTOR'!$D$39</f>
        <v>6.7960528544518714E-4</v>
      </c>
      <c r="K18" s="348">
        <f>'[1]I-O SULSEL 24 SEKTOR'!K18/'[1]I-O SULSEL 24 SEKTOR'!$D$39</f>
        <v>9.8510473866575085E-4</v>
      </c>
      <c r="L18" s="348">
        <f>'[1]I-O SULSEL 24 SEKTOR'!L18/'[1]I-O SULSEL 24 SEKTOR'!$D$39</f>
        <v>1.7294169286422979E-3</v>
      </c>
      <c r="M18" s="348">
        <f>'[1]I-O SULSEL 24 SEKTOR'!M18/'[1]I-O SULSEL 24 SEKTOR'!$D$39</f>
        <v>2.3908652860739774E-4</v>
      </c>
      <c r="N18" s="348">
        <f>'[1]I-O SULSEL 24 SEKTOR'!N18/'[1]I-O SULSEL 24 SEKTOR'!$D$39</f>
        <v>2.2849701824247276E-3</v>
      </c>
      <c r="O18" s="348">
        <f>'[1]I-O SULSEL 24 SEKTOR'!O18/'[1]I-O SULSEL 24 SEKTOR'!$D$39</f>
        <v>1.3175105657479423E-2</v>
      </c>
      <c r="P18" s="348">
        <f>'[1]I-O SULSEL 24 SEKTOR'!P18/'[1]I-O SULSEL 24 SEKTOR'!$D$39</f>
        <v>2.4603246751189403E-4</v>
      </c>
      <c r="Q18" s="348">
        <f>'[1]I-O SULSEL 24 SEKTOR'!Q18/'[1]I-O SULSEL 24 SEKTOR'!$D$39</f>
        <v>1.3721275800811919E-4</v>
      </c>
      <c r="R18" s="348">
        <f>'[1]I-O SULSEL 24 SEKTOR'!R18/'[1]I-O SULSEL 24 SEKTOR'!$D$39</f>
        <v>2.1377893927957695E-2</v>
      </c>
      <c r="S18" s="348">
        <f>'[1]I-O SULSEL 24 SEKTOR'!S18/'[1]I-O SULSEL 24 SEKTOR'!$D$39</f>
        <v>2.2092228907925365E-2</v>
      </c>
      <c r="T18" s="348">
        <f>'[1]I-O SULSEL 24 SEKTOR'!T18/'[1]I-O SULSEL 24 SEKTOR'!$D$39</f>
        <v>4.8771458381518243E-3</v>
      </c>
      <c r="U18" s="348">
        <f>'[1]I-O SULSEL 24 SEKTOR'!U18/'[1]I-O SULSEL 24 SEKTOR'!$D$39</f>
        <v>1.0234414470754795E-2</v>
      </c>
      <c r="V18" s="348">
        <f>'[1]I-O SULSEL 24 SEKTOR'!V18/'[1]I-O SULSEL 24 SEKTOR'!$D$39</f>
        <v>1.5110463581711171E-4</v>
      </c>
      <c r="W18" s="348">
        <f>'[1]I-O SULSEL 24 SEKTOR'!W18/'[1]I-O SULSEL 24 SEKTOR'!$D$39</f>
        <v>3.5859079816636961E-2</v>
      </c>
      <c r="X18" s="348">
        <f>'[1]I-O SULSEL 24 SEKTOR'!X18/'[1]I-O SULSEL 24 SEKTOR'!$D$39</f>
        <v>1.5072687422756895E-3</v>
      </c>
      <c r="Y18" s="348">
        <f>'[1]I-O SULSEL 24 SEKTOR'!Y18/'[1]I-O SULSEL 24 SEKTOR'!$D$39</f>
        <v>5.3217834149014029E-2</v>
      </c>
      <c r="Z18" s="348">
        <f>'[1]I-O SULSEL 24 SEKTOR'!Z18/'[1]I-O SULSEL 24 SEKTOR'!$D$39</f>
        <v>4.0700764808802674E-4</v>
      </c>
      <c r="AA18" s="352">
        <f>'[1]I-O SULSEL 24 SEKTOR'!AA18/'[1]I-O SULSEL 24 SEKTOR'!AA$39</f>
        <v>1.0027398585177611E-2</v>
      </c>
      <c r="AB18" s="348">
        <f>'[1]I-O SULSEL 24 SEKTOR'!AB18/'[1]I-O SULSEL 24 SEKTOR'!AB$31</f>
        <v>0</v>
      </c>
      <c r="AC18" s="348">
        <f>'[1]I-O SULSEL 24 SEKTOR'!AC18/'[1]I-O SULSEL 24 SEKTOR'!AC$31</f>
        <v>0</v>
      </c>
      <c r="AD18" s="348">
        <f>'[1]I-O SULSEL 24 SEKTOR'!AD18/'[1]I-O SULSEL 24 SEKTOR'!AD$31</f>
        <v>0.87464159115190665</v>
      </c>
      <c r="AE18" s="348">
        <f>'[1]I-O SULSEL 24 SEKTOR'!AE18/'[1]I-O SULSEL 24 SEKTOR'!AE$31</f>
        <v>0</v>
      </c>
      <c r="AF18" s="348">
        <f>'[1]I-O SULSEL 24 SEKTOR'!AF18/'[1]I-O SULSEL 24 SEKTOR'!AF$31</f>
        <v>0</v>
      </c>
      <c r="AG18" s="348">
        <f>'[1]I-O SULSEL 24 SEKTOR'!AG18/'[1]I-O SULSEL 24 SEKTOR'!AG$31</f>
        <v>0</v>
      </c>
      <c r="AH18" s="348">
        <f>'[1]I-O SULSEL 24 SEKTOR'!AH18/'[1]I-O SULSEL 24 SEKTOR'!AH$31</f>
        <v>0</v>
      </c>
      <c r="AI18" s="348">
        <f>'[1]I-O SULSEL 24 SEKTOR'!AI18/'[1]I-O SULSEL 24 SEKTOR'!AI$31</f>
        <v>0</v>
      </c>
      <c r="AJ18" s="348">
        <f>'[1]I-O SULSEL 24 SEKTOR'!AJ18/'[1]I-O SULSEL 24 SEKTOR'!AJ$31</f>
        <v>0.11985059173098377</v>
      </c>
      <c r="AK18" s="348">
        <f>'[1]I-O SULSEL 24 SEKTOR'!AK18/'[1]I-O SULSEL 24 SEKTOR'!AK$31</f>
        <v>9.2770899033386367E-2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348">
        <f>'[1]I-O SULSEL 24 SEKTOR'!AV18/'[1]I-O SULSEL 24 SEKTOR'!AV$31</f>
        <v>9.2770899033386367E-2</v>
      </c>
      <c r="AW18" s="353">
        <f>'[1]I-O SULSEL 24 SEKTOR'!AW18/'[1]I-O SULSEL 24 SEKTOR'!AW$31</f>
        <v>9.2770899033386367E-2</v>
      </c>
    </row>
    <row r="19" spans="1:49" ht="15">
      <c r="A19" s="204" t="s">
        <v>214</v>
      </c>
      <c r="B19" s="351">
        <v>13</v>
      </c>
      <c r="C19" s="348">
        <f>'[1]I-O SULSEL 24 SEKTOR'!C19/'[1]I-O SULSEL 24 SEKTOR'!C$39</f>
        <v>3.5379378256365515E-2</v>
      </c>
      <c r="D19" s="348">
        <f>'[1]I-O SULSEL 24 SEKTOR'!D19/'[1]I-O SULSEL 24 SEKTOR'!$D$39</f>
        <v>3.8306243765410537E-2</v>
      </c>
      <c r="E19" s="348">
        <f>'[1]I-O SULSEL 24 SEKTOR'!E19/'[1]I-O SULSEL 24 SEKTOR'!$E$39</f>
        <v>1.4306953951322613E-2</v>
      </c>
      <c r="F19" s="348">
        <f>'[1]I-O SULSEL 24 SEKTOR'!F19/'[1]I-O SULSEL 24 SEKTOR'!$F$39</f>
        <v>3.6048627793550267E-2</v>
      </c>
      <c r="G19" s="348">
        <f>'[1]I-O SULSEL 24 SEKTOR'!G19/'[1]I-O SULSEL 24 SEKTOR'!$G$39</f>
        <v>2.97767256662686E-2</v>
      </c>
      <c r="H19" s="348">
        <f>'[1]I-O SULSEL 24 SEKTOR'!H19/'[1]I-O SULSEL 24 SEKTOR'!$H$39</f>
        <v>4.5109928228548676E-4</v>
      </c>
      <c r="I19" s="348">
        <f>'[1]I-O SULSEL 24 SEKTOR'!I19/'[1]I-O SULSEL 24 SEKTOR'!$D$39</f>
        <v>1.2877039577472443E-2</v>
      </c>
      <c r="J19" s="348">
        <f>'[1]I-O SULSEL 24 SEKTOR'!J19/'[1]I-O SULSEL 24 SEKTOR'!$D$39</f>
        <v>1.5285939932982657E-3</v>
      </c>
      <c r="K19" s="348">
        <f>'[1]I-O SULSEL 24 SEKTOR'!K19/'[1]I-O SULSEL 24 SEKTOR'!$D$39</f>
        <v>0.39922076314177735</v>
      </c>
      <c r="L19" s="348">
        <f>'[1]I-O SULSEL 24 SEKTOR'!L19/'[1]I-O SULSEL 24 SEKTOR'!$D$39</f>
        <v>1.5004446619484651E-3</v>
      </c>
      <c r="M19" s="348">
        <f>'[1]I-O SULSEL 24 SEKTOR'!M19/'[1]I-O SULSEL 24 SEKTOR'!$D$39</f>
        <v>6.8850096158603322E-4</v>
      </c>
      <c r="N19" s="348">
        <f>'[1]I-O SULSEL 24 SEKTOR'!N19/'[1]I-O SULSEL 24 SEKTOR'!$D$39</f>
        <v>0.18735183520235957</v>
      </c>
      <c r="O19" s="348">
        <f>'[1]I-O SULSEL 24 SEKTOR'!O19/'[1]I-O SULSEL 24 SEKTOR'!$D$39</f>
        <v>1.7080063766156315E-2</v>
      </c>
      <c r="P19" s="348">
        <f>'[1]I-O SULSEL 24 SEKTOR'!P19/'[1]I-O SULSEL 24 SEKTOR'!$D$39</f>
        <v>3.3526706647653476E-2</v>
      </c>
      <c r="Q19" s="348">
        <f>'[1]I-O SULSEL 24 SEKTOR'!Q19/'[1]I-O SULSEL 24 SEKTOR'!$D$39</f>
        <v>7.8964358072168062E-4</v>
      </c>
      <c r="R19" s="348">
        <f>'[1]I-O SULSEL 24 SEKTOR'!R19/'[1]I-O SULSEL 24 SEKTOR'!$D$39</f>
        <v>1.6835006167262596E-2</v>
      </c>
      <c r="S19" s="348">
        <f>'[1]I-O SULSEL 24 SEKTOR'!S19/'[1]I-O SULSEL 24 SEKTOR'!$D$39</f>
        <v>2.4365622525509265E-3</v>
      </c>
      <c r="T19" s="348">
        <f>'[1]I-O SULSEL 24 SEKTOR'!T19/'[1]I-O SULSEL 24 SEKTOR'!$D$39</f>
        <v>4.2516457610153449E-4</v>
      </c>
      <c r="U19" s="348">
        <f>'[1]I-O SULSEL 24 SEKTOR'!U19/'[1]I-O SULSEL 24 SEKTOR'!$D$39</f>
        <v>1.188852279864308E-3</v>
      </c>
      <c r="V19" s="348">
        <f>'[1]I-O SULSEL 24 SEKTOR'!V19/'[1]I-O SULSEL 24 SEKTOR'!$D$39</f>
        <v>2.3640563990741673E-5</v>
      </c>
      <c r="W19" s="348">
        <f>'[1]I-O SULSEL 24 SEKTOR'!W19/'[1]I-O SULSEL 24 SEKTOR'!$D$39</f>
        <v>1.9375513786226424E-5</v>
      </c>
      <c r="X19" s="348">
        <f>'[1]I-O SULSEL 24 SEKTOR'!X19/'[1]I-O SULSEL 24 SEKTOR'!$D$39</f>
        <v>6.1831042107743947E-4</v>
      </c>
      <c r="Y19" s="348">
        <f>'[1]I-O SULSEL 24 SEKTOR'!Y19/'[1]I-O SULSEL 24 SEKTOR'!$D$39</f>
        <v>4.1361969449079806E-2</v>
      </c>
      <c r="Z19" s="348">
        <f>'[1]I-O SULSEL 24 SEKTOR'!Z19/'[1]I-O SULSEL 24 SEKTOR'!$D$39</f>
        <v>5.3508101280075608E-4</v>
      </c>
      <c r="AA19" s="352">
        <f>'[1]I-O SULSEL 24 SEKTOR'!AA19/'[1]I-O SULSEL 24 SEKTOR'!AA$39</f>
        <v>3.9330772976467282E-2</v>
      </c>
      <c r="AB19" s="348">
        <f>'[1]I-O SULSEL 24 SEKTOR'!AB19/'[1]I-O SULSEL 24 SEKTOR'!AB$31</f>
        <v>0.15820303898523361</v>
      </c>
      <c r="AC19" s="348">
        <f>'[1]I-O SULSEL 24 SEKTOR'!AC19/'[1]I-O SULSEL 24 SEKTOR'!AC$31</f>
        <v>0</v>
      </c>
      <c r="AD19" s="348">
        <f>'[1]I-O SULSEL 24 SEKTOR'!AD19/'[1]I-O SULSEL 24 SEKTOR'!AD$31</f>
        <v>5.7667398300125773E-2</v>
      </c>
      <c r="AE19" s="348">
        <f>'[1]I-O SULSEL 24 SEKTOR'!AE19/'[1]I-O SULSEL 24 SEKTOR'!AE$31</f>
        <v>0</v>
      </c>
      <c r="AF19" s="348">
        <f>'[1]I-O SULSEL 24 SEKTOR'!AF19/'[1]I-O SULSEL 24 SEKTOR'!AF$31</f>
        <v>0.10369871750992715</v>
      </c>
      <c r="AG19" s="348">
        <f>'[1]I-O SULSEL 24 SEKTOR'!AG19/'[1]I-O SULSEL 24 SEKTOR'!AG$31</f>
        <v>6.2639411277498322E-2</v>
      </c>
      <c r="AH19" s="348">
        <f>'[1]I-O SULSEL 24 SEKTOR'!AH19/'[1]I-O SULSEL 24 SEKTOR'!AH$31</f>
        <v>0</v>
      </c>
      <c r="AI19" s="348">
        <f>'[1]I-O SULSEL 24 SEKTOR'!AI19/'[1]I-O SULSEL 24 SEKTOR'!AI$31</f>
        <v>7.90542332138853E-2</v>
      </c>
      <c r="AJ19" s="348">
        <f>'[1]I-O SULSEL 24 SEKTOR'!AJ19/'[1]I-O SULSEL 24 SEKTOR'!AJ$31</f>
        <v>8.6949666862475586E-2</v>
      </c>
      <c r="AK19" s="348">
        <f>'[1]I-O SULSEL 24 SEKTOR'!AK19/'[1]I-O SULSEL 24 SEKTOR'!AK$31</f>
        <v>9.9359845657894491E-2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348">
        <f>'[1]I-O SULSEL 24 SEKTOR'!AV19/'[1]I-O SULSEL 24 SEKTOR'!AV$31</f>
        <v>9.9359845657894491E-2</v>
      </c>
      <c r="AW19" s="353">
        <f>'[1]I-O SULSEL 24 SEKTOR'!AW19/'[1]I-O SULSEL 24 SEKTOR'!AW$31</f>
        <v>9.9359845657894491E-2</v>
      </c>
    </row>
    <row r="20" spans="1:49" ht="15">
      <c r="A20" s="210" t="s">
        <v>11</v>
      </c>
      <c r="B20" s="351">
        <v>14</v>
      </c>
      <c r="C20" s="348">
        <f>'[1]I-O SULSEL 24 SEKTOR'!C20/'[1]I-O SULSEL 24 SEKTOR'!C$39</f>
        <v>2.5506648398282899E-4</v>
      </c>
      <c r="D20" s="348">
        <f>'[1]I-O SULSEL 24 SEKTOR'!D20/'[1]I-O SULSEL 24 SEKTOR'!$D$39</f>
        <v>2.725976373571604E-4</v>
      </c>
      <c r="E20" s="348">
        <f>'[1]I-O SULSEL 24 SEKTOR'!E20/'[1]I-O SULSEL 24 SEKTOR'!$E$39</f>
        <v>3.6749586908867664E-4</v>
      </c>
      <c r="F20" s="348">
        <f>'[1]I-O SULSEL 24 SEKTOR'!F20/'[1]I-O SULSEL 24 SEKTOR'!$F$39</f>
        <v>2.2479435102278518E-2</v>
      </c>
      <c r="G20" s="348">
        <f>'[1]I-O SULSEL 24 SEKTOR'!G20/'[1]I-O SULSEL 24 SEKTOR'!$G$39</f>
        <v>3.6490319553428123E-3</v>
      </c>
      <c r="H20" s="348">
        <f>'[1]I-O SULSEL 24 SEKTOR'!H20/'[1]I-O SULSEL 24 SEKTOR'!$H$39</f>
        <v>3.4221324863036926E-5</v>
      </c>
      <c r="I20" s="348">
        <f>'[1]I-O SULSEL 24 SEKTOR'!I20/'[1]I-O SULSEL 24 SEKTOR'!$D$39</f>
        <v>1.392843538217409E-3</v>
      </c>
      <c r="J20" s="348">
        <f>'[1]I-O SULSEL 24 SEKTOR'!J20/'[1]I-O SULSEL 24 SEKTOR'!$D$39</f>
        <v>1.314610331608872E-3</v>
      </c>
      <c r="K20" s="348">
        <f>'[1]I-O SULSEL 24 SEKTOR'!K20/'[1]I-O SULSEL 24 SEKTOR'!$D$39</f>
        <v>1.5194058565719671E-2</v>
      </c>
      <c r="L20" s="348">
        <f>'[1]I-O SULSEL 24 SEKTOR'!L20/'[1]I-O SULSEL 24 SEKTOR'!$D$39</f>
        <v>6.2269732985922659E-5</v>
      </c>
      <c r="M20" s="348">
        <f>'[1]I-O SULSEL 24 SEKTOR'!M20/'[1]I-O SULSEL 24 SEKTOR'!$D$39</f>
        <v>4.0944481963346402E-5</v>
      </c>
      <c r="N20" s="348">
        <f>'[1]I-O SULSEL 24 SEKTOR'!N20/'[1]I-O SULSEL 24 SEKTOR'!$D$39</f>
        <v>1.6319300668248065E-3</v>
      </c>
      <c r="O20" s="348">
        <f>'[1]I-O SULSEL 24 SEKTOR'!O20/'[1]I-O SULSEL 24 SEKTOR'!$D$39</f>
        <v>1.0118405105191979E-2</v>
      </c>
      <c r="P20" s="348">
        <f>'[1]I-O SULSEL 24 SEKTOR'!P20/'[1]I-O SULSEL 24 SEKTOR'!$D$39</f>
        <v>3.7045007490646743E-5</v>
      </c>
      <c r="Q20" s="348">
        <f>'[1]I-O SULSEL 24 SEKTOR'!Q20/'[1]I-O SULSEL 24 SEKTOR'!$D$39</f>
        <v>1.0967271954467786E-5</v>
      </c>
      <c r="R20" s="348">
        <f>'[1]I-O SULSEL 24 SEKTOR'!R20/'[1]I-O SULSEL 24 SEKTOR'!$D$39</f>
        <v>3.5576489775943507E-2</v>
      </c>
      <c r="S20" s="348">
        <f>'[1]I-O SULSEL 24 SEKTOR'!S20/'[1]I-O SULSEL 24 SEKTOR'!$D$39</f>
        <v>1.2729346981818943E-3</v>
      </c>
      <c r="T20" s="348">
        <f>'[1]I-O SULSEL 24 SEKTOR'!T20/'[1]I-O SULSEL 24 SEKTOR'!$D$39</f>
        <v>9.0090046177089273E-4</v>
      </c>
      <c r="U20" s="348">
        <f>'[1]I-O SULSEL 24 SEKTOR'!U20/'[1]I-O SULSEL 24 SEKTOR'!$D$39</f>
        <v>2.8952379374022237E-3</v>
      </c>
      <c r="V20" s="348">
        <f>'[1]I-O SULSEL 24 SEKTOR'!V20/'[1]I-O SULSEL 24 SEKTOR'!$D$39</f>
        <v>2.2909412527110488E-5</v>
      </c>
      <c r="W20" s="348">
        <f>'[1]I-O SULSEL 24 SEKTOR'!W20/'[1]I-O SULSEL 24 SEKTOR'!$D$39</f>
        <v>4.2894219199696229E-5</v>
      </c>
      <c r="X20" s="348">
        <f>'[1]I-O SULSEL 24 SEKTOR'!X20/'[1]I-O SULSEL 24 SEKTOR'!$D$39</f>
        <v>4.9328352079650668E-4</v>
      </c>
      <c r="Y20" s="348">
        <f>'[1]I-O SULSEL 24 SEKTOR'!Y20/'[1]I-O SULSEL 24 SEKTOR'!$D$39</f>
        <v>4.3626832966254678E-2</v>
      </c>
      <c r="Z20" s="348">
        <f>'[1]I-O SULSEL 24 SEKTOR'!Z20/'[1]I-O SULSEL 24 SEKTOR'!$D$39</f>
        <v>3.1768531094775019E-4</v>
      </c>
      <c r="AA20" s="352">
        <f>'[1]I-O SULSEL 24 SEKTOR'!AA20/'[1]I-O SULSEL 24 SEKTOR'!AA$39</f>
        <v>5.3803604242150119E-3</v>
      </c>
      <c r="AB20" s="348">
        <f>'[1]I-O SULSEL 24 SEKTOR'!AB20/'[1]I-O SULSEL 24 SEKTOR'!AB$31</f>
        <v>6.0990090551268965E-2</v>
      </c>
      <c r="AC20" s="348">
        <f>'[1]I-O SULSEL 24 SEKTOR'!AC20/'[1]I-O SULSEL 24 SEKTOR'!AC$31</f>
        <v>0</v>
      </c>
      <c r="AD20" s="348">
        <f>'[1]I-O SULSEL 24 SEKTOR'!AD20/'[1]I-O SULSEL 24 SEKTOR'!AD$31</f>
        <v>0</v>
      </c>
      <c r="AE20" s="348">
        <f>'[1]I-O SULSEL 24 SEKTOR'!AE20/'[1]I-O SULSEL 24 SEKTOR'!AE$31</f>
        <v>0</v>
      </c>
      <c r="AF20" s="348">
        <f>'[1]I-O SULSEL 24 SEKTOR'!AF20/'[1]I-O SULSEL 24 SEKTOR'!AF$31</f>
        <v>0</v>
      </c>
      <c r="AG20" s="348">
        <f>'[1]I-O SULSEL 24 SEKTOR'!AG20/'[1]I-O SULSEL 24 SEKTOR'!AG$31</f>
        <v>0</v>
      </c>
      <c r="AH20" s="348">
        <f>'[1]I-O SULSEL 24 SEKTOR'!AH20/'[1]I-O SULSEL 24 SEKTOR'!AH$31</f>
        <v>2.5737826747229312E-2</v>
      </c>
      <c r="AI20" s="348">
        <f>'[1]I-O SULSEL 24 SEKTOR'!AI20/'[1]I-O SULSEL 24 SEKTOR'!AI$31</f>
        <v>0</v>
      </c>
      <c r="AJ20" s="348">
        <f>'[1]I-O SULSEL 24 SEKTOR'!AJ20/'[1]I-O SULSEL 24 SEKTOR'!AJ$31</f>
        <v>2.1201949989893269E-2</v>
      </c>
      <c r="AK20" s="348">
        <f>'[1]I-O SULSEL 24 SEKTOR'!AK20/'[1]I-O SULSEL 24 SEKTOR'!AK$31</f>
        <v>2.0017948294943546E-2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348">
        <f>'[1]I-O SULSEL 24 SEKTOR'!AV20/'[1]I-O SULSEL 24 SEKTOR'!AV$31</f>
        <v>2.0017948294943546E-2</v>
      </c>
      <c r="AW20" s="353">
        <f>'[1]I-O SULSEL 24 SEKTOR'!AW20/'[1]I-O SULSEL 24 SEKTOR'!AW$31</f>
        <v>2.0017948294943546E-2</v>
      </c>
    </row>
    <row r="21" spans="1:49" ht="15">
      <c r="A21" s="210" t="s">
        <v>184</v>
      </c>
      <c r="B21" s="351">
        <v>15</v>
      </c>
      <c r="C21" s="348">
        <f>'[1]I-O SULSEL 24 SEKTOR'!C21/'[1]I-O SULSEL 24 SEKTOR'!C$39</f>
        <v>3.2636459564732058E-6</v>
      </c>
      <c r="D21" s="348">
        <f>'[1]I-O SULSEL 24 SEKTOR'!D21/'[1]I-O SULSEL 24 SEKTOR'!$D$39</f>
        <v>2.3518705413469808E-5</v>
      </c>
      <c r="E21" s="348">
        <f>'[1]I-O SULSEL 24 SEKTOR'!E21/'[1]I-O SULSEL 24 SEKTOR'!$E$39</f>
        <v>5.4675262138591632E-6</v>
      </c>
      <c r="F21" s="348">
        <f>'[1]I-O SULSEL 24 SEKTOR'!F21/'[1]I-O SULSEL 24 SEKTOR'!$F$39</f>
        <v>2.6788964111523622E-3</v>
      </c>
      <c r="G21" s="348">
        <f>'[1]I-O SULSEL 24 SEKTOR'!G21/'[1]I-O SULSEL 24 SEKTOR'!$G$39</f>
        <v>6.9186538602830072E-5</v>
      </c>
      <c r="H21" s="348">
        <f>'[1]I-O SULSEL 24 SEKTOR'!H21/'[1]I-O SULSEL 24 SEKTOR'!$H$39</f>
        <v>3.1110295330033566E-5</v>
      </c>
      <c r="I21" s="348">
        <f>'[1]I-O SULSEL 24 SEKTOR'!I21/'[1]I-O SULSEL 24 SEKTOR'!$D$39</f>
        <v>2.9501961557518343E-4</v>
      </c>
      <c r="J21" s="348">
        <f>'[1]I-O SULSEL 24 SEKTOR'!J21/'[1]I-O SULSEL 24 SEKTOR'!$D$39</f>
        <v>5.6542379854145034E-5</v>
      </c>
      <c r="K21" s="348">
        <f>'[1]I-O SULSEL 24 SEKTOR'!K21/'[1]I-O SULSEL 24 SEKTOR'!$D$39</f>
        <v>6.3859987419320483E-3</v>
      </c>
      <c r="L21" s="348">
        <f>'[1]I-O SULSEL 24 SEKTOR'!L21/'[1]I-O SULSEL 24 SEKTOR'!$D$39</f>
        <v>5.3617773999620288E-5</v>
      </c>
      <c r="M21" s="348">
        <f>'[1]I-O SULSEL 24 SEKTOR'!M21/'[1]I-O SULSEL 24 SEKTOR'!$D$39</f>
        <v>8.6763307017567371E-5</v>
      </c>
      <c r="N21" s="348">
        <f>'[1]I-O SULSEL 24 SEKTOR'!N21/'[1]I-O SULSEL 24 SEKTOR'!$D$39</f>
        <v>4.5246089741043211E-4</v>
      </c>
      <c r="O21" s="348">
        <f>'[1]I-O SULSEL 24 SEKTOR'!O21/'[1]I-O SULSEL 24 SEKTOR'!$D$39</f>
        <v>1.6983429914379726E-3</v>
      </c>
      <c r="P21" s="348">
        <f>'[1]I-O SULSEL 24 SEKTOR'!P21/'[1]I-O SULSEL 24 SEKTOR'!$D$39</f>
        <v>1.4501170695351851E-5</v>
      </c>
      <c r="Q21" s="348">
        <f>'[1]I-O SULSEL 24 SEKTOR'!Q21/'[1]I-O SULSEL 24 SEKTOR'!$D$39</f>
        <v>2.0715958136216931E-6</v>
      </c>
      <c r="R21" s="348">
        <f>'[1]I-O SULSEL 24 SEKTOR'!R21/'[1]I-O SULSEL 24 SEKTOR'!$D$39</f>
        <v>1.6728745487881529E-3</v>
      </c>
      <c r="S21" s="348">
        <f>'[1]I-O SULSEL 24 SEKTOR'!S21/'[1]I-O SULSEL 24 SEKTOR'!$D$39</f>
        <v>1.015569382983717E-3</v>
      </c>
      <c r="T21" s="348">
        <f>'[1]I-O SULSEL 24 SEKTOR'!T21/'[1]I-O SULSEL 24 SEKTOR'!$D$39</f>
        <v>5.4738872910521435E-4</v>
      </c>
      <c r="U21" s="348">
        <f>'[1]I-O SULSEL 24 SEKTOR'!U21/'[1]I-O SULSEL 24 SEKTOR'!$D$39</f>
        <v>6.1891971396379878E-4</v>
      </c>
      <c r="V21" s="348">
        <f>'[1]I-O SULSEL 24 SEKTOR'!V21/'[1]I-O SULSEL 24 SEKTOR'!$D$39</f>
        <v>1.6085332199886085E-5</v>
      </c>
      <c r="W21" s="348">
        <f>'[1]I-O SULSEL 24 SEKTOR'!W21/'[1]I-O SULSEL 24 SEKTOR'!$D$39</f>
        <v>5.6664238431416895E-5</v>
      </c>
      <c r="X21" s="348">
        <f>'[1]I-O SULSEL 24 SEKTOR'!X21/'[1]I-O SULSEL 24 SEKTOR'!$D$39</f>
        <v>2.1203392445304388E-4</v>
      </c>
      <c r="Y21" s="348">
        <f>'[1]I-O SULSEL 24 SEKTOR'!Y21/'[1]I-O SULSEL 24 SEKTOR'!$D$39</f>
        <v>1.1368430390846763E-2</v>
      </c>
      <c r="Z21" s="348">
        <f>'[1]I-O SULSEL 24 SEKTOR'!Z21/'[1]I-O SULSEL 24 SEKTOR'!$D$39</f>
        <v>1.7182059395332866E-5</v>
      </c>
      <c r="AA21" s="352">
        <f>'[1]I-O SULSEL 24 SEKTOR'!AA21/'[1]I-O SULSEL 24 SEKTOR'!AA$39</f>
        <v>1.0966837387761713E-3</v>
      </c>
      <c r="AB21" s="348">
        <f>'[1]I-O SULSEL 24 SEKTOR'!AB21/'[1]I-O SULSEL 24 SEKTOR'!AB$31</f>
        <v>2.392055500616394E-3</v>
      </c>
      <c r="AC21" s="348">
        <f>'[1]I-O SULSEL 24 SEKTOR'!AC21/'[1]I-O SULSEL 24 SEKTOR'!AC$31</f>
        <v>0</v>
      </c>
      <c r="AD21" s="348">
        <f>'[1]I-O SULSEL 24 SEKTOR'!AD21/'[1]I-O SULSEL 24 SEKTOR'!AD$31</f>
        <v>0</v>
      </c>
      <c r="AE21" s="348">
        <f>'[1]I-O SULSEL 24 SEKTOR'!AE21/'[1]I-O SULSEL 24 SEKTOR'!AE$31</f>
        <v>0</v>
      </c>
      <c r="AF21" s="348">
        <f>'[1]I-O SULSEL 24 SEKTOR'!AF21/'[1]I-O SULSEL 24 SEKTOR'!AF$31</f>
        <v>0</v>
      </c>
      <c r="AG21" s="348">
        <f>'[1]I-O SULSEL 24 SEKTOR'!AG21/'[1]I-O SULSEL 24 SEKTOR'!AG$31</f>
        <v>0</v>
      </c>
      <c r="AH21" s="348">
        <f>'[1]I-O SULSEL 24 SEKTOR'!AH21/'[1]I-O SULSEL 24 SEKTOR'!AH$31</f>
        <v>2.8195418268764743E-2</v>
      </c>
      <c r="AI21" s="348">
        <f>'[1]I-O SULSEL 24 SEKTOR'!AI21/'[1]I-O SULSEL 24 SEKTOR'!AI$31</f>
        <v>0</v>
      </c>
      <c r="AJ21" s="348">
        <f>'[1]I-O SULSEL 24 SEKTOR'!AJ21/'[1]I-O SULSEL 24 SEKTOR'!AJ$31</f>
        <v>1.160355065945881E-3</v>
      </c>
      <c r="AK21" s="348">
        <f>'[1]I-O SULSEL 24 SEKTOR'!AK21/'[1]I-O SULSEL 24 SEKTOR'!AK$31</f>
        <v>1.8977798461738604E-3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348">
        <f>'[1]I-O SULSEL 24 SEKTOR'!AV21/'[1]I-O SULSEL 24 SEKTOR'!AV$31</f>
        <v>1.8977798461738604E-3</v>
      </c>
      <c r="AW21" s="353">
        <f>'[1]I-O SULSEL 24 SEKTOR'!AW21/'[1]I-O SULSEL 24 SEKTOR'!AW$31</f>
        <v>1.8977798461738604E-3</v>
      </c>
    </row>
    <row r="22" spans="1:49" ht="15">
      <c r="A22" s="210" t="s">
        <v>215</v>
      </c>
      <c r="B22" s="351">
        <v>16</v>
      </c>
      <c r="C22" s="348">
        <f>'[1]I-O SULSEL 24 SEKTOR'!C22/'[1]I-O SULSEL 24 SEKTOR'!C$39</f>
        <v>6.3899175231477857E-3</v>
      </c>
      <c r="D22" s="348">
        <f>'[1]I-O SULSEL 24 SEKTOR'!D22/'[1]I-O SULSEL 24 SEKTOR'!$D$39</f>
        <v>1.11348274982166E-2</v>
      </c>
      <c r="E22" s="348">
        <f>'[1]I-O SULSEL 24 SEKTOR'!E22/'[1]I-O SULSEL 24 SEKTOR'!$E$39</f>
        <v>7.660394763203392E-3</v>
      </c>
      <c r="F22" s="348">
        <f>'[1]I-O SULSEL 24 SEKTOR'!F22/'[1]I-O SULSEL 24 SEKTOR'!$F$39</f>
        <v>8.997597728761738E-3</v>
      </c>
      <c r="G22" s="348">
        <f>'[1]I-O SULSEL 24 SEKTOR'!G22/'[1]I-O SULSEL 24 SEKTOR'!$G$39</f>
        <v>4.8091339800444598E-3</v>
      </c>
      <c r="H22" s="348">
        <f>'[1]I-O SULSEL 24 SEKTOR'!H22/'[1]I-O SULSEL 24 SEKTOR'!$H$39</f>
        <v>8.6766613675463618E-3</v>
      </c>
      <c r="I22" s="348">
        <f>'[1]I-O SULSEL 24 SEKTOR'!I22/'[1]I-O SULSEL 24 SEKTOR'!$D$39</f>
        <v>3.8311483684233233E-2</v>
      </c>
      <c r="J22" s="348">
        <f>'[1]I-O SULSEL 24 SEKTOR'!J22/'[1]I-O SULSEL 24 SEKTOR'!$D$39</f>
        <v>2.5043156215140833E-3</v>
      </c>
      <c r="K22" s="348">
        <f>'[1]I-O SULSEL 24 SEKTOR'!K22/'[1]I-O SULSEL 24 SEKTOR'!$D$39</f>
        <v>0.16148369641908822</v>
      </c>
      <c r="L22" s="348">
        <f>'[1]I-O SULSEL 24 SEKTOR'!L22/'[1]I-O SULSEL 24 SEKTOR'!$D$39</f>
        <v>1.2573368002910957E-3</v>
      </c>
      <c r="M22" s="348">
        <f>'[1]I-O SULSEL 24 SEKTOR'!M22/'[1]I-O SULSEL 24 SEKTOR'!$D$39</f>
        <v>4.2808918195605926E-4</v>
      </c>
      <c r="N22" s="348">
        <f>'[1]I-O SULSEL 24 SEKTOR'!N22/'[1]I-O SULSEL 24 SEKTOR'!$D$39</f>
        <v>7.7736389188999486E-2</v>
      </c>
      <c r="O22" s="348">
        <f>'[1]I-O SULSEL 24 SEKTOR'!O22/'[1]I-O SULSEL 24 SEKTOR'!$D$39</f>
        <v>2.7475453417487243E-2</v>
      </c>
      <c r="P22" s="348">
        <f>'[1]I-O SULSEL 24 SEKTOR'!P22/'[1]I-O SULSEL 24 SEKTOR'!$D$39</f>
        <v>9.8165614092895724E-3</v>
      </c>
      <c r="Q22" s="348">
        <f>'[1]I-O SULSEL 24 SEKTOR'!Q22/'[1]I-O SULSEL 24 SEKTOR'!$D$39</f>
        <v>3.7910203389276981E-4</v>
      </c>
      <c r="R22" s="348">
        <f>'[1]I-O SULSEL 24 SEKTOR'!R22/'[1]I-O SULSEL 24 SEKTOR'!$D$39</f>
        <v>7.1718037774696652E-2</v>
      </c>
      <c r="S22" s="348">
        <f>'[1]I-O SULSEL 24 SEKTOR'!S22/'[1]I-O SULSEL 24 SEKTOR'!$D$39</f>
        <v>1.1879627122502234E-2</v>
      </c>
      <c r="T22" s="348">
        <f>'[1]I-O SULSEL 24 SEKTOR'!T22/'[1]I-O SULSEL 24 SEKTOR'!$D$39</f>
        <v>1.1462017778191556E-3</v>
      </c>
      <c r="U22" s="348">
        <f>'[1]I-O SULSEL 24 SEKTOR'!U22/'[1]I-O SULSEL 24 SEKTOR'!$D$39</f>
        <v>3.5887351006564034E-3</v>
      </c>
      <c r="V22" s="348">
        <f>'[1]I-O SULSEL 24 SEKTOR'!V22/'[1]I-O SULSEL 24 SEKTOR'!$D$39</f>
        <v>2.0728143993944116E-4</v>
      </c>
      <c r="W22" s="348">
        <f>'[1]I-O SULSEL 24 SEKTOR'!W22/'[1]I-O SULSEL 24 SEKTOR'!$D$39</f>
        <v>1.0768642473514647E-3</v>
      </c>
      <c r="X22" s="348">
        <f>'[1]I-O SULSEL 24 SEKTOR'!X22/'[1]I-O SULSEL 24 SEKTOR'!$D$39</f>
        <v>1.1465673535509711E-3</v>
      </c>
      <c r="Y22" s="348">
        <f>'[1]I-O SULSEL 24 SEKTOR'!Y22/'[1]I-O SULSEL 24 SEKTOR'!$D$39</f>
        <v>9.8150625487891274E-2</v>
      </c>
      <c r="Z22" s="348">
        <f>'[1]I-O SULSEL 24 SEKTOR'!Z22/'[1]I-O SULSEL 24 SEKTOR'!$D$39</f>
        <v>7.417531598538379E-4</v>
      </c>
      <c r="AA22" s="352">
        <f>'[1]I-O SULSEL 24 SEKTOR'!AA22/'[1]I-O SULSEL 24 SEKTOR'!AA$39</f>
        <v>2.4142447842891778E-2</v>
      </c>
      <c r="AB22" s="348">
        <f>'[1]I-O SULSEL 24 SEKTOR'!AB22/'[1]I-O SULSEL 24 SEKTOR'!AB$31</f>
        <v>8.9685058728008804E-2</v>
      </c>
      <c r="AC22" s="348">
        <f>'[1]I-O SULSEL 24 SEKTOR'!AC22/'[1]I-O SULSEL 24 SEKTOR'!AC$31</f>
        <v>0</v>
      </c>
      <c r="AD22" s="348">
        <f>'[1]I-O SULSEL 24 SEKTOR'!AD22/'[1]I-O SULSEL 24 SEKTOR'!AD$31</f>
        <v>1.2714120571391643E-2</v>
      </c>
      <c r="AE22" s="348">
        <f>'[1]I-O SULSEL 24 SEKTOR'!AE22/'[1]I-O SULSEL 24 SEKTOR'!AE$31</f>
        <v>0</v>
      </c>
      <c r="AF22" s="348">
        <f>'[1]I-O SULSEL 24 SEKTOR'!AF22/'[1]I-O SULSEL 24 SEKTOR'!AF$31</f>
        <v>2.4427624433667552E-2</v>
      </c>
      <c r="AG22" s="348">
        <f>'[1]I-O SULSEL 24 SEKTOR'!AG22/'[1]I-O SULSEL 24 SEKTOR'!AG$31</f>
        <v>1.5097673251789569E-2</v>
      </c>
      <c r="AH22" s="348">
        <f>'[1]I-O SULSEL 24 SEKTOR'!AH22/'[1]I-O SULSEL 24 SEKTOR'!AH$31</f>
        <v>0.75936670005492912</v>
      </c>
      <c r="AI22" s="348">
        <f>'[1]I-O SULSEL 24 SEKTOR'!AI22/'[1]I-O SULSEL 24 SEKTOR'!AI$31</f>
        <v>1.8827631241307475E-2</v>
      </c>
      <c r="AJ22" s="348">
        <f>'[1]I-O SULSEL 24 SEKTOR'!AJ22/'[1]I-O SULSEL 24 SEKTOR'!AJ$31</f>
        <v>4.7566374465394974E-2</v>
      </c>
      <c r="AK22" s="348">
        <f>'[1]I-O SULSEL 24 SEKTOR'!AK22/'[1]I-O SULSEL 24 SEKTOR'!AK$31</f>
        <v>5.6981738181061919E-2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348">
        <f>'[1]I-O SULSEL 24 SEKTOR'!AV22/'[1]I-O SULSEL 24 SEKTOR'!AV$31</f>
        <v>5.6981738181061919E-2</v>
      </c>
      <c r="AW22" s="353">
        <f>'[1]I-O SULSEL 24 SEKTOR'!AW22/'[1]I-O SULSEL 24 SEKTOR'!AW$31</f>
        <v>5.6981738181061919E-2</v>
      </c>
    </row>
    <row r="23" spans="1:49" ht="15">
      <c r="A23" s="212" t="s">
        <v>14</v>
      </c>
      <c r="B23" s="351">
        <v>17</v>
      </c>
      <c r="C23" s="348">
        <f>'[1]I-O SULSEL 24 SEKTOR'!C23/'[1]I-O SULSEL 24 SEKTOR'!C$39</f>
        <v>1.3506473266019882E-5</v>
      </c>
      <c r="D23" s="348">
        <f>'[1]I-O SULSEL 24 SEKTOR'!D23/'[1]I-O SULSEL 24 SEKTOR'!$D$39</f>
        <v>2.5955876958907095E-5</v>
      </c>
      <c r="E23" s="348">
        <f>'[1]I-O SULSEL 24 SEKTOR'!E23/'[1]I-O SULSEL 24 SEKTOR'!$E$39</f>
        <v>2.3432255202253558E-5</v>
      </c>
      <c r="F23" s="348">
        <f>'[1]I-O SULSEL 24 SEKTOR'!F23/'[1]I-O SULSEL 24 SEKTOR'!$F$39</f>
        <v>3.1059668535099853E-3</v>
      </c>
      <c r="G23" s="348">
        <f>'[1]I-O SULSEL 24 SEKTOR'!G23/'[1]I-O SULSEL 24 SEKTOR'!$G$39</f>
        <v>3.1629407260622833E-4</v>
      </c>
      <c r="H23" s="348">
        <f>'[1]I-O SULSEL 24 SEKTOR'!H23/'[1]I-O SULSEL 24 SEKTOR'!$H$39</f>
        <v>1.8355074244719806E-4</v>
      </c>
      <c r="I23" s="348">
        <f>'[1]I-O SULSEL 24 SEKTOR'!I23/'[1]I-O SULSEL 24 SEKTOR'!$D$39</f>
        <v>1.3263087550269711E-3</v>
      </c>
      <c r="J23" s="348">
        <f>'[1]I-O SULSEL 24 SEKTOR'!J23/'[1]I-O SULSEL 24 SEKTOR'!$D$39</f>
        <v>3.6435714604287425E-5</v>
      </c>
      <c r="K23" s="348">
        <f>'[1]I-O SULSEL 24 SEKTOR'!K23/'[1]I-O SULSEL 24 SEKTOR'!$D$39</f>
        <v>2.4224266575873902E-2</v>
      </c>
      <c r="L23" s="348">
        <f>'[1]I-O SULSEL 24 SEKTOR'!L23/'[1]I-O SULSEL 24 SEKTOR'!$D$39</f>
        <v>7.9622394389436131E-4</v>
      </c>
      <c r="M23" s="348">
        <f>'[1]I-O SULSEL 24 SEKTOR'!M23/'[1]I-O SULSEL 24 SEKTOR'!$D$39</f>
        <v>8.7128882749382973E-5</v>
      </c>
      <c r="N23" s="348">
        <f>'[1]I-O SULSEL 24 SEKTOR'!N23/'[1]I-O SULSEL 24 SEKTOR'!$D$39</f>
        <v>1.1137873962648397E-3</v>
      </c>
      <c r="O23" s="348">
        <f>'[1]I-O SULSEL 24 SEKTOR'!O23/'[1]I-O SULSEL 24 SEKTOR'!$D$39</f>
        <v>1.5724874528315912E-2</v>
      </c>
      <c r="P23" s="348">
        <f>'[1]I-O SULSEL 24 SEKTOR'!P23/'[1]I-O SULSEL 24 SEKTOR'!$D$39</f>
        <v>9.6633851776588384E-5</v>
      </c>
      <c r="Q23" s="348">
        <f>'[1]I-O SULSEL 24 SEKTOR'!Q23/'[1]I-O SULSEL 24 SEKTOR'!$D$39</f>
        <v>3.0952078627053528E-5</v>
      </c>
      <c r="R23" s="348">
        <f>'[1]I-O SULSEL 24 SEKTOR'!R23/'[1]I-O SULSEL 24 SEKTOR'!$D$39</f>
        <v>6.7151387591433539E-3</v>
      </c>
      <c r="S23" s="348">
        <f>'[1]I-O SULSEL 24 SEKTOR'!S23/'[1]I-O SULSEL 24 SEKTOR'!$D$39</f>
        <v>2.2967660927046437E-2</v>
      </c>
      <c r="T23" s="348">
        <f>'[1]I-O SULSEL 24 SEKTOR'!T23/'[1]I-O SULSEL 24 SEKTOR'!$D$39</f>
        <v>7.457744929038095E-4</v>
      </c>
      <c r="U23" s="348">
        <f>'[1]I-O SULSEL 24 SEKTOR'!U23/'[1]I-O SULSEL 24 SEKTOR'!$D$39</f>
        <v>2.0976735491578719E-3</v>
      </c>
      <c r="V23" s="348">
        <f>'[1]I-O SULSEL 24 SEKTOR'!V23/'[1]I-O SULSEL 24 SEKTOR'!$D$39</f>
        <v>8.2863832544867718E-5</v>
      </c>
      <c r="W23" s="348">
        <f>'[1]I-O SULSEL 24 SEKTOR'!W23/'[1]I-O SULSEL 24 SEKTOR'!$D$39</f>
        <v>2.3128757966199844E-4</v>
      </c>
      <c r="X23" s="348">
        <f>'[1]I-O SULSEL 24 SEKTOR'!X23/'[1]I-O SULSEL 24 SEKTOR'!$D$39</f>
        <v>7.4090014981293491E-4</v>
      </c>
      <c r="Y23" s="348">
        <f>'[1]I-O SULSEL 24 SEKTOR'!Y23/'[1]I-O SULSEL 24 SEKTOR'!$D$39</f>
        <v>7.9622272530858851E-2</v>
      </c>
      <c r="Z23" s="348">
        <f>'[1]I-O SULSEL 24 SEKTOR'!Z23/'[1]I-O SULSEL 24 SEKTOR'!$D$39</f>
        <v>1.0150819486746295E-4</v>
      </c>
      <c r="AA23" s="352">
        <f>'[1]I-O SULSEL 24 SEKTOR'!AA23/'[1]I-O SULSEL 24 SEKTOR'!AA$39</f>
        <v>6.9664724668411946E-3</v>
      </c>
      <c r="AB23" s="348">
        <f>'[1]I-O SULSEL 24 SEKTOR'!AB23/'[1]I-O SULSEL 24 SEKTOR'!AB$31</f>
        <v>1.565343960147712E-2</v>
      </c>
      <c r="AC23" s="348">
        <f>'[1]I-O SULSEL 24 SEKTOR'!AC23/'[1]I-O SULSEL 24 SEKTOR'!AC$31</f>
        <v>0</v>
      </c>
      <c r="AD23" s="348">
        <f>'[1]I-O SULSEL 24 SEKTOR'!AD23/'[1]I-O SULSEL 24 SEKTOR'!AD$31</f>
        <v>0</v>
      </c>
      <c r="AE23" s="348">
        <f>'[1]I-O SULSEL 24 SEKTOR'!AE23/'[1]I-O SULSEL 24 SEKTOR'!AE$31</f>
        <v>0</v>
      </c>
      <c r="AF23" s="348">
        <f>'[1]I-O SULSEL 24 SEKTOR'!AF23/'[1]I-O SULSEL 24 SEKTOR'!AF$31</f>
        <v>0</v>
      </c>
      <c r="AG23" s="348">
        <f>'[1]I-O SULSEL 24 SEKTOR'!AG23/'[1]I-O SULSEL 24 SEKTOR'!AG$31</f>
        <v>0</v>
      </c>
      <c r="AH23" s="348">
        <f>'[1]I-O SULSEL 24 SEKTOR'!AH23/'[1]I-O SULSEL 24 SEKTOR'!AH$31</f>
        <v>9.3428543733238556E-2</v>
      </c>
      <c r="AI23" s="348">
        <f>'[1]I-O SULSEL 24 SEKTOR'!AI23/'[1]I-O SULSEL 24 SEKTOR'!AI$31</f>
        <v>0</v>
      </c>
      <c r="AJ23" s="348">
        <f>'[1]I-O SULSEL 24 SEKTOR'!AJ23/'[1]I-O SULSEL 24 SEKTOR'!AJ$31</f>
        <v>6.4916918871155797E-3</v>
      </c>
      <c r="AK23" s="348">
        <f>'[1]I-O SULSEL 24 SEKTOR'!AK23/'[1]I-O SULSEL 24 SEKTOR'!AK$31</f>
        <v>1.144826366561238E-2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348">
        <f>'[1]I-O SULSEL 24 SEKTOR'!AV23/'[1]I-O SULSEL 24 SEKTOR'!AV$31</f>
        <v>1.144826366561238E-2</v>
      </c>
      <c r="AW23" s="353">
        <f>'[1]I-O SULSEL 24 SEKTOR'!AW23/'[1]I-O SULSEL 24 SEKTOR'!AW$31</f>
        <v>1.144826366561238E-2</v>
      </c>
    </row>
    <row r="24" spans="1:49" ht="15">
      <c r="A24" s="204" t="s">
        <v>15</v>
      </c>
      <c r="B24" s="351">
        <v>18</v>
      </c>
      <c r="C24" s="348">
        <f>'[1]I-O SULSEL 24 SEKTOR'!C24/'[1]I-O SULSEL 24 SEKTOR'!C$39</f>
        <v>7.625885351833085E-4</v>
      </c>
      <c r="D24" s="348">
        <f>'[1]I-O SULSEL 24 SEKTOR'!D24/'[1]I-O SULSEL 24 SEKTOR'!$D$39</f>
        <v>2.5652449101500152E-3</v>
      </c>
      <c r="E24" s="348">
        <f>'[1]I-O SULSEL 24 SEKTOR'!E24/'[1]I-O SULSEL 24 SEKTOR'!$E$39</f>
        <v>3.1203953177667652E-4</v>
      </c>
      <c r="F24" s="348">
        <f>'[1]I-O SULSEL 24 SEKTOR'!F24/'[1]I-O SULSEL 24 SEKTOR'!$F$39</f>
        <v>1.9543325811069861E-2</v>
      </c>
      <c r="G24" s="348">
        <f>'[1]I-O SULSEL 24 SEKTOR'!G24/'[1]I-O SULSEL 24 SEKTOR'!$G$39</f>
        <v>1.1768853398723985E-2</v>
      </c>
      <c r="H24" s="348">
        <f>'[1]I-O SULSEL 24 SEKTOR'!H24/'[1]I-O SULSEL 24 SEKTOR'!$H$39</f>
        <v>5.884201258722549E-2</v>
      </c>
      <c r="I24" s="348">
        <f>'[1]I-O SULSEL 24 SEKTOR'!I24/'[1]I-O SULSEL 24 SEKTOR'!$D$39</f>
        <v>1.7901025001236865E-4</v>
      </c>
      <c r="J24" s="348">
        <f>'[1]I-O SULSEL 24 SEKTOR'!J24/'[1]I-O SULSEL 24 SEKTOR'!$D$39</f>
        <v>9.2015411697984732E-4</v>
      </c>
      <c r="K24" s="348">
        <f>'[1]I-O SULSEL 24 SEKTOR'!K24/'[1]I-O SULSEL 24 SEKTOR'!$D$39</f>
        <v>0.1194019083540635</v>
      </c>
      <c r="L24" s="348">
        <f>'[1]I-O SULSEL 24 SEKTOR'!L24/'[1]I-O SULSEL 24 SEKTOR'!$D$39</f>
        <v>2.7317037267033818E-3</v>
      </c>
      <c r="M24" s="348">
        <f>'[1]I-O SULSEL 24 SEKTOR'!M24/'[1]I-O SULSEL 24 SEKTOR'!$D$39</f>
        <v>4.6574348233306532E-4</v>
      </c>
      <c r="N24" s="348">
        <f>'[1]I-O SULSEL 24 SEKTOR'!N24/'[1]I-O SULSEL 24 SEKTOR'!$D$39</f>
        <v>1.3833873126211121E-2</v>
      </c>
      <c r="O24" s="348">
        <f>'[1]I-O SULSEL 24 SEKTOR'!O24/'[1]I-O SULSEL 24 SEKTOR'!$D$39</f>
        <v>3.5633885165838558E-3</v>
      </c>
      <c r="P24" s="348">
        <f>'[1]I-O SULSEL 24 SEKTOR'!P24/'[1]I-O SULSEL 24 SEKTOR'!$D$39</f>
        <v>9.1150215799354494E-5</v>
      </c>
      <c r="Q24" s="348">
        <f>'[1]I-O SULSEL 24 SEKTOR'!Q24/'[1]I-O SULSEL 24 SEKTOR'!$D$39</f>
        <v>2.9124199967975566E-5</v>
      </c>
      <c r="R24" s="348">
        <f>'[1]I-O SULSEL 24 SEKTOR'!R24/'[1]I-O SULSEL 24 SEKTOR'!$D$39</f>
        <v>2.2697866036966531E-2</v>
      </c>
      <c r="S24" s="348">
        <f>'[1]I-O SULSEL 24 SEKTOR'!S24/'[1]I-O SULSEL 24 SEKTOR'!$D$39</f>
        <v>1.665684892729113E-3</v>
      </c>
      <c r="T24" s="348">
        <f>'[1]I-O SULSEL 24 SEKTOR'!T24/'[1]I-O SULSEL 24 SEKTOR'!$D$39</f>
        <v>3.7410461363885067E-2</v>
      </c>
      <c r="U24" s="348">
        <f>'[1]I-O SULSEL 24 SEKTOR'!U24/'[1]I-O SULSEL 24 SEKTOR'!$D$39</f>
        <v>1.4150096134231609E-2</v>
      </c>
      <c r="V24" s="348">
        <f>'[1]I-O SULSEL 24 SEKTOR'!V24/'[1]I-O SULSEL 24 SEKTOR'!$D$39</f>
        <v>1.9761805476178232E-3</v>
      </c>
      <c r="W24" s="348">
        <f>'[1]I-O SULSEL 24 SEKTOR'!W24/'[1]I-O SULSEL 24 SEKTOR'!$D$39</f>
        <v>6.1806670392289568E-4</v>
      </c>
      <c r="X24" s="348">
        <f>'[1]I-O SULSEL 24 SEKTOR'!X24/'[1]I-O SULSEL 24 SEKTOR'!$D$39</f>
        <v>2.4146277086419909E-3</v>
      </c>
      <c r="Y24" s="348">
        <f>'[1]I-O SULSEL 24 SEKTOR'!Y24/'[1]I-O SULSEL 24 SEKTOR'!$D$39</f>
        <v>1.8909161011006998E-2</v>
      </c>
      <c r="Z24" s="348">
        <f>'[1]I-O SULSEL 24 SEKTOR'!Z24/'[1]I-O SULSEL 24 SEKTOR'!$D$39</f>
        <v>1.5366366593982087E-4</v>
      </c>
      <c r="AA24" s="352">
        <f>'[1]I-O SULSEL 24 SEKTOR'!AA24/'[1]I-O SULSEL 24 SEKTOR'!AA$39</f>
        <v>1.1716072465153325E-2</v>
      </c>
      <c r="AB24" s="348">
        <f>'[1]I-O SULSEL 24 SEKTOR'!AB24/'[1]I-O SULSEL 24 SEKTOR'!AB$31</f>
        <v>2.9030695664868895E-2</v>
      </c>
      <c r="AC24" s="348">
        <f>'[1]I-O SULSEL 24 SEKTOR'!AC24/'[1]I-O SULSEL 24 SEKTOR'!AC$31</f>
        <v>0</v>
      </c>
      <c r="AD24" s="348">
        <f>'[1]I-O SULSEL 24 SEKTOR'!AD24/'[1]I-O SULSEL 24 SEKTOR'!AD$31</f>
        <v>0</v>
      </c>
      <c r="AE24" s="348">
        <f>'[1]I-O SULSEL 24 SEKTOR'!AE24/'[1]I-O SULSEL 24 SEKTOR'!AE$31</f>
        <v>0</v>
      </c>
      <c r="AF24" s="348">
        <f>'[1]I-O SULSEL 24 SEKTOR'!AF24/'[1]I-O SULSEL 24 SEKTOR'!AF$31</f>
        <v>0</v>
      </c>
      <c r="AG24" s="348">
        <f>'[1]I-O SULSEL 24 SEKTOR'!AG24/'[1]I-O SULSEL 24 SEKTOR'!AG$31</f>
        <v>0</v>
      </c>
      <c r="AH24" s="348">
        <f>'[1]I-O SULSEL 24 SEKTOR'!AH24/'[1]I-O SULSEL 24 SEKTOR'!AH$31</f>
        <v>1.5751074348121102E-2</v>
      </c>
      <c r="AI24" s="348">
        <f>'[1]I-O SULSEL 24 SEKTOR'!AI24/'[1]I-O SULSEL 24 SEKTOR'!AI$31</f>
        <v>0</v>
      </c>
      <c r="AJ24" s="348">
        <f>'[1]I-O SULSEL 24 SEKTOR'!AJ24/'[1]I-O SULSEL 24 SEKTOR'!AJ$31</f>
        <v>1.0134256850734403E-2</v>
      </c>
      <c r="AK24" s="348">
        <f>'[1]I-O SULSEL 24 SEKTOR'!AK24/'[1]I-O SULSEL 24 SEKTOR'!AK$31</f>
        <v>1.8712649639070225E-2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348">
        <f>'[1]I-O SULSEL 24 SEKTOR'!AV24/'[1]I-O SULSEL 24 SEKTOR'!AV$31</f>
        <v>1.8712649639070225E-2</v>
      </c>
      <c r="AW24" s="353">
        <f>'[1]I-O SULSEL 24 SEKTOR'!AW24/'[1]I-O SULSEL 24 SEKTOR'!AW$31</f>
        <v>1.8712649639070225E-2</v>
      </c>
    </row>
    <row r="25" spans="1:49" ht="15">
      <c r="A25" s="204" t="s">
        <v>216</v>
      </c>
      <c r="B25" s="351">
        <v>19</v>
      </c>
      <c r="C25" s="348">
        <f>'[1]I-O SULSEL 24 SEKTOR'!C25/'[1]I-O SULSEL 24 SEKTOR'!C$39</f>
        <v>0</v>
      </c>
      <c r="D25" s="348">
        <f>'[1]I-O SULSEL 24 SEKTOR'!D25/'[1]I-O SULSEL 24 SEKTOR'!$D$39</f>
        <v>1.4400028076216203E-3</v>
      </c>
      <c r="E25" s="348">
        <f>'[1]I-O SULSEL 24 SEKTOR'!E25/'[1]I-O SULSEL 24 SEKTOR'!$E$39</f>
        <v>0</v>
      </c>
      <c r="F25" s="348">
        <f>'[1]I-O SULSEL 24 SEKTOR'!F25/'[1]I-O SULSEL 24 SEKTOR'!$F$39</f>
        <v>0</v>
      </c>
      <c r="G25" s="348">
        <f>'[1]I-O SULSEL 24 SEKTOR'!G25/'[1]I-O SULSEL 24 SEKTOR'!$G$39</f>
        <v>1.1255266099908397E-2</v>
      </c>
      <c r="H25" s="348">
        <f>'[1]I-O SULSEL 24 SEKTOR'!H25/'[1]I-O SULSEL 24 SEKTOR'!$H$39</f>
        <v>6.929818284764977E-2</v>
      </c>
      <c r="I25" s="348">
        <f>'[1]I-O SULSEL 24 SEKTOR'!I25/'[1]I-O SULSEL 24 SEKTOR'!$D$39</f>
        <v>0</v>
      </c>
      <c r="J25" s="348">
        <f>'[1]I-O SULSEL 24 SEKTOR'!J25/'[1]I-O SULSEL 24 SEKTOR'!$D$39</f>
        <v>0</v>
      </c>
      <c r="K25" s="348">
        <f>'[1]I-O SULSEL 24 SEKTOR'!K25/'[1]I-O SULSEL 24 SEKTOR'!$D$39</f>
        <v>0.1186669792745369</v>
      </c>
      <c r="L25" s="348">
        <f>'[1]I-O SULSEL 24 SEKTOR'!L25/'[1]I-O SULSEL 24 SEKTOR'!$D$39</f>
        <v>1.8254414875325272E-4</v>
      </c>
      <c r="M25" s="348">
        <f>'[1]I-O SULSEL 24 SEKTOR'!M25/'[1]I-O SULSEL 24 SEKTOR'!$D$39</f>
        <v>0</v>
      </c>
      <c r="N25" s="348">
        <f>'[1]I-O SULSEL 24 SEKTOR'!N25/'[1]I-O SULSEL 24 SEKTOR'!$D$39</f>
        <v>0</v>
      </c>
      <c r="O25" s="348">
        <f>'[1]I-O SULSEL 24 SEKTOR'!O25/'[1]I-O SULSEL 24 SEKTOR'!$D$39</f>
        <v>0</v>
      </c>
      <c r="P25" s="348">
        <f>'[1]I-O SULSEL 24 SEKTOR'!P25/'[1]I-O SULSEL 24 SEKTOR'!$D$39</f>
        <v>0</v>
      </c>
      <c r="Q25" s="348">
        <f>'[1]I-O SULSEL 24 SEKTOR'!Q25/'[1]I-O SULSEL 24 SEKTOR'!$D$39</f>
        <v>0</v>
      </c>
      <c r="R25" s="348">
        <f>'[1]I-O SULSEL 24 SEKTOR'!R25/'[1]I-O SULSEL 24 SEKTOR'!$D$39</f>
        <v>0</v>
      </c>
      <c r="S25" s="348">
        <f>'[1]I-O SULSEL 24 SEKTOR'!S25/'[1]I-O SULSEL 24 SEKTOR'!$D$39</f>
        <v>0</v>
      </c>
      <c r="T25" s="348">
        <f>'[1]I-O SULSEL 24 SEKTOR'!T25/'[1]I-O SULSEL 24 SEKTOR'!$D$39</f>
        <v>0</v>
      </c>
      <c r="U25" s="348">
        <f>'[1]I-O SULSEL 24 SEKTOR'!U25/'[1]I-O SULSEL 24 SEKTOR'!$D$39</f>
        <v>0</v>
      </c>
      <c r="V25" s="348">
        <f>'[1]I-O SULSEL 24 SEKTOR'!V25/'[1]I-O SULSEL 24 SEKTOR'!$D$39</f>
        <v>0</v>
      </c>
      <c r="W25" s="348">
        <f>'[1]I-O SULSEL 24 SEKTOR'!W25/'[1]I-O SULSEL 24 SEKTOR'!$D$39</f>
        <v>0</v>
      </c>
      <c r="X25" s="348">
        <f>'[1]I-O SULSEL 24 SEKTOR'!X25/'[1]I-O SULSEL 24 SEKTOR'!$D$39</f>
        <v>0</v>
      </c>
      <c r="Y25" s="348">
        <f>'[1]I-O SULSEL 24 SEKTOR'!Y25/'[1]I-O SULSEL 24 SEKTOR'!$D$39</f>
        <v>0</v>
      </c>
      <c r="Z25" s="348">
        <f>'[1]I-O SULSEL 24 SEKTOR'!Z25/'[1]I-O SULSEL 24 SEKTOR'!$D$39</f>
        <v>0</v>
      </c>
      <c r="AA25" s="352">
        <f>'[1]I-O SULSEL 24 SEKTOR'!AA25/'[1]I-O SULSEL 24 SEKTOR'!AA$39</f>
        <v>6.1270323999734885E-3</v>
      </c>
      <c r="AB25" s="348">
        <f>'[1]I-O SULSEL 24 SEKTOR'!AB25/'[1]I-O SULSEL 24 SEKTOR'!AB$31</f>
        <v>6.4650531028106507E-3</v>
      </c>
      <c r="AC25" s="348">
        <f>'[1]I-O SULSEL 24 SEKTOR'!AC25/'[1]I-O SULSEL 24 SEKTOR'!AC$31</f>
        <v>0</v>
      </c>
      <c r="AD25" s="348">
        <f>'[1]I-O SULSEL 24 SEKTOR'!AD25/'[1]I-O SULSEL 24 SEKTOR'!AD$31</f>
        <v>0</v>
      </c>
      <c r="AE25" s="348">
        <f>'[1]I-O SULSEL 24 SEKTOR'!AE25/'[1]I-O SULSEL 24 SEKTOR'!AE$31</f>
        <v>0</v>
      </c>
      <c r="AF25" s="348">
        <f>'[1]I-O SULSEL 24 SEKTOR'!AF25/'[1]I-O SULSEL 24 SEKTOR'!AF$31</f>
        <v>0</v>
      </c>
      <c r="AG25" s="348">
        <f>'[1]I-O SULSEL 24 SEKTOR'!AG25/'[1]I-O SULSEL 24 SEKTOR'!AG$31</f>
        <v>0</v>
      </c>
      <c r="AH25" s="348">
        <f>'[1]I-O SULSEL 24 SEKTOR'!AH25/'[1]I-O SULSEL 24 SEKTOR'!AH$31</f>
        <v>2.0459465572393292E-3</v>
      </c>
      <c r="AI25" s="348">
        <f>'[1]I-O SULSEL 24 SEKTOR'!AI25/'[1]I-O SULSEL 24 SEKTOR'!AI$31</f>
        <v>0</v>
      </c>
      <c r="AJ25" s="348">
        <f>'[1]I-O SULSEL 24 SEKTOR'!AJ25/'[1]I-O SULSEL 24 SEKTOR'!AJ$31</f>
        <v>2.2391903836897725E-3</v>
      </c>
      <c r="AK25" s="348">
        <f>'[1]I-O SULSEL 24 SEKTOR'!AK25/'[1]I-O SULSEL 24 SEKTOR'!AK$31</f>
        <v>7.6729443825981495E-3</v>
      </c>
      <c r="AL25" s="78">
        <v>0</v>
      </c>
      <c r="AM25" s="78">
        <v>0</v>
      </c>
      <c r="AN25" s="78">
        <v>0</v>
      </c>
      <c r="AO25" s="78">
        <v>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348">
        <f>'[1]I-O SULSEL 24 SEKTOR'!AV25/'[1]I-O SULSEL 24 SEKTOR'!AV$31</f>
        <v>7.6729443825981495E-3</v>
      </c>
      <c r="AW25" s="353">
        <f>'[1]I-O SULSEL 24 SEKTOR'!AW25/'[1]I-O SULSEL 24 SEKTOR'!AW$31</f>
        <v>7.6729443825981495E-3</v>
      </c>
    </row>
    <row r="26" spans="1:49" ht="15">
      <c r="A26" s="204" t="s">
        <v>217</v>
      </c>
      <c r="B26" s="351">
        <v>20</v>
      </c>
      <c r="C26" s="348">
        <f>'[1]I-O SULSEL 24 SEKTOR'!C26/'[1]I-O SULSEL 24 SEKTOR'!C$39</f>
        <v>0</v>
      </c>
      <c r="D26" s="348">
        <f>'[1]I-O SULSEL 24 SEKTOR'!D26/'[1]I-O SULSEL 24 SEKTOR'!$D$39</f>
        <v>2.8880482813431838E-5</v>
      </c>
      <c r="E26" s="348">
        <f>'[1]I-O SULSEL 24 SEKTOR'!E26/'[1]I-O SULSEL 24 SEKTOR'!$E$39</f>
        <v>0</v>
      </c>
      <c r="F26" s="348">
        <f>'[1]I-O SULSEL 24 SEKTOR'!F26/'[1]I-O SULSEL 24 SEKTOR'!$F$39</f>
        <v>0</v>
      </c>
      <c r="G26" s="348">
        <f>'[1]I-O SULSEL 24 SEKTOR'!G26/'[1]I-O SULSEL 24 SEKTOR'!$G$39</f>
        <v>6.9275811555865983E-5</v>
      </c>
      <c r="H26" s="348">
        <f>'[1]I-O SULSEL 24 SEKTOR'!H26/'[1]I-O SULSEL 24 SEKTOR'!$H$39</f>
        <v>8.1882297308648357E-3</v>
      </c>
      <c r="I26" s="348">
        <f>'[1]I-O SULSEL 24 SEKTOR'!I26/'[1]I-O SULSEL 24 SEKTOR'!$D$39</f>
        <v>2.5732875762499584E-3</v>
      </c>
      <c r="J26" s="348">
        <f>'[1]I-O SULSEL 24 SEKTOR'!J26/'[1]I-O SULSEL 24 SEKTOR'!$D$39</f>
        <v>1.7913210858964051E-4</v>
      </c>
      <c r="K26" s="348">
        <f>'[1]I-O SULSEL 24 SEKTOR'!K26/'[1]I-O SULSEL 24 SEKTOR'!$D$39</f>
        <v>1.6302240467430005E-3</v>
      </c>
      <c r="L26" s="348">
        <f>'[1]I-O SULSEL 24 SEKTOR'!L26/'[1]I-O SULSEL 24 SEKTOR'!$D$39</f>
        <v>3.8580425564272233E-4</v>
      </c>
      <c r="M26" s="348">
        <f>'[1]I-O SULSEL 24 SEKTOR'!M26/'[1]I-O SULSEL 24 SEKTOR'!$D$39</f>
        <v>3.9482179036084033E-5</v>
      </c>
      <c r="N26" s="348">
        <f>'[1]I-O SULSEL 24 SEKTOR'!N26/'[1]I-O SULSEL 24 SEKTOR'!$D$39</f>
        <v>1.0827134590605143E-3</v>
      </c>
      <c r="O26" s="348">
        <f>'[1]I-O SULSEL 24 SEKTOR'!O26/'[1]I-O SULSEL 24 SEKTOR'!$D$39</f>
        <v>3.0635246326146681E-4</v>
      </c>
      <c r="P26" s="348">
        <f>'[1]I-O SULSEL 24 SEKTOR'!P26/'[1]I-O SULSEL 24 SEKTOR'!$D$39</f>
        <v>4.0578906231530807E-5</v>
      </c>
      <c r="Q26" s="348">
        <f>'[1]I-O SULSEL 24 SEKTOR'!Q26/'[1]I-O SULSEL 24 SEKTOR'!$D$39</f>
        <v>1.3526302077176936E-5</v>
      </c>
      <c r="R26" s="348">
        <f>'[1]I-O SULSEL 24 SEKTOR'!R26/'[1]I-O SULSEL 24 SEKTOR'!$D$39</f>
        <v>2.7447425944714713E-3</v>
      </c>
      <c r="S26" s="348">
        <f>'[1]I-O SULSEL 24 SEKTOR'!S26/'[1]I-O SULSEL 24 SEKTOR'!$D$39</f>
        <v>7.4467776570836272E-4</v>
      </c>
      <c r="T26" s="348">
        <f>'[1]I-O SULSEL 24 SEKTOR'!T26/'[1]I-O SULSEL 24 SEKTOR'!$D$39</f>
        <v>1.2605051233001642E-3</v>
      </c>
      <c r="U26" s="348">
        <f>'[1]I-O SULSEL 24 SEKTOR'!U26/'[1]I-O SULSEL 24 SEKTOR'!$D$39</f>
        <v>3.1594273329276254E-3</v>
      </c>
      <c r="V26" s="348">
        <f>'[1]I-O SULSEL 24 SEKTOR'!V26/'[1]I-O SULSEL 24 SEKTOR'!$D$39</f>
        <v>3.8458566987000371E-4</v>
      </c>
      <c r="W26" s="348">
        <f>'[1]I-O SULSEL 24 SEKTOR'!W26/'[1]I-O SULSEL 24 SEKTOR'!$D$39</f>
        <v>2.0959675290760658E-5</v>
      </c>
      <c r="X26" s="348">
        <f>'[1]I-O SULSEL 24 SEKTOR'!X26/'[1]I-O SULSEL 24 SEKTOR'!$D$39</f>
        <v>3.2572797704769323E-4</v>
      </c>
      <c r="Y26" s="348">
        <f>'[1]I-O SULSEL 24 SEKTOR'!Y26/'[1]I-O SULSEL 24 SEKTOR'!$D$39</f>
        <v>1.9814204664405132E-3</v>
      </c>
      <c r="Z26" s="348">
        <f>'[1]I-O SULSEL 24 SEKTOR'!Z26/'[1]I-O SULSEL 24 SEKTOR'!$D$39</f>
        <v>7.1652843435856203E-5</v>
      </c>
      <c r="AA26" s="352">
        <f>'[1]I-O SULSEL 24 SEKTOR'!AA26/'[1]I-O SULSEL 24 SEKTOR'!AA$39</f>
        <v>7.6999889862173826E-4</v>
      </c>
      <c r="AB26" s="348">
        <f>'[1]I-O SULSEL 24 SEKTOR'!AB26/'[1]I-O SULSEL 24 SEKTOR'!AB$31</f>
        <v>1.2516134337909933E-3</v>
      </c>
      <c r="AC26" s="348">
        <f>'[1]I-O SULSEL 24 SEKTOR'!AC26/'[1]I-O SULSEL 24 SEKTOR'!AC$31</f>
        <v>0</v>
      </c>
      <c r="AD26" s="348">
        <f>'[1]I-O SULSEL 24 SEKTOR'!AD26/'[1]I-O SULSEL 24 SEKTOR'!AD$31</f>
        <v>0</v>
      </c>
      <c r="AE26" s="348">
        <f>'[1]I-O SULSEL 24 SEKTOR'!AE26/'[1]I-O SULSEL 24 SEKTOR'!AE$31</f>
        <v>0</v>
      </c>
      <c r="AF26" s="348">
        <f>'[1]I-O SULSEL 24 SEKTOR'!AF26/'[1]I-O SULSEL 24 SEKTOR'!AF$31</f>
        <v>0</v>
      </c>
      <c r="AG26" s="348">
        <f>'[1]I-O SULSEL 24 SEKTOR'!AG26/'[1]I-O SULSEL 24 SEKTOR'!AG$31</f>
        <v>0</v>
      </c>
      <c r="AH26" s="348">
        <f>'[1]I-O SULSEL 24 SEKTOR'!AH26/'[1]I-O SULSEL 24 SEKTOR'!AH$31</f>
        <v>2.6617984425991149E-3</v>
      </c>
      <c r="AI26" s="348">
        <f>'[1]I-O SULSEL 24 SEKTOR'!AI26/'[1]I-O SULSEL 24 SEKTOR'!AI$31</f>
        <v>0</v>
      </c>
      <c r="AJ26" s="348">
        <f>'[1]I-O SULSEL 24 SEKTOR'!AJ26/'[1]I-O SULSEL 24 SEKTOR'!AJ$31</f>
        <v>4.6090312094643443E-4</v>
      </c>
      <c r="AK26" s="348">
        <f>'[1]I-O SULSEL 24 SEKTOR'!AK26/'[1]I-O SULSEL 24 SEKTOR'!AK$31</f>
        <v>1.0882012448590992E-3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348">
        <f>'[1]I-O SULSEL 24 SEKTOR'!AV26/'[1]I-O SULSEL 24 SEKTOR'!AV$31</f>
        <v>1.0882012448590992E-3</v>
      </c>
      <c r="AW26" s="353">
        <f>'[1]I-O SULSEL 24 SEKTOR'!AW26/'[1]I-O SULSEL 24 SEKTOR'!AW$31</f>
        <v>1.0882012448590992E-3</v>
      </c>
    </row>
    <row r="27" spans="1:49" ht="15">
      <c r="A27" s="210" t="s">
        <v>218</v>
      </c>
      <c r="B27" s="351">
        <v>21</v>
      </c>
      <c r="C27" s="348">
        <f>'[1]I-O SULSEL 24 SEKTOR'!C27/'[1]I-O SULSEL 24 SEKTOR'!C$39</f>
        <v>0</v>
      </c>
      <c r="D27" s="348">
        <f>'[1]I-O SULSEL 24 SEKTOR'!D27/'[1]I-O SULSEL 24 SEKTOR'!$D$39</f>
        <v>7.9573650958527389E-5</v>
      </c>
      <c r="E27" s="348">
        <f>'[1]I-O SULSEL 24 SEKTOR'!E27/'[1]I-O SULSEL 24 SEKTOR'!$E$39</f>
        <v>2.5931695757160604E-4</v>
      </c>
      <c r="F27" s="348">
        <f>'[1]I-O SULSEL 24 SEKTOR'!F27/'[1]I-O SULSEL 24 SEKTOR'!$F$39</f>
        <v>7.7649171337749632E-4</v>
      </c>
      <c r="G27" s="348">
        <f>'[1]I-O SULSEL 24 SEKTOR'!G27/'[1]I-O SULSEL 24 SEKTOR'!$G$39</f>
        <v>8.8915861223766142E-5</v>
      </c>
      <c r="H27" s="348">
        <f>'[1]I-O SULSEL 24 SEKTOR'!H27/'[1]I-O SULSEL 24 SEKTOR'!$H$39</f>
        <v>4.1376692788944647E-4</v>
      </c>
      <c r="I27" s="348">
        <f>'[1]I-O SULSEL 24 SEKTOR'!I27/'[1]I-O SULSEL 24 SEKTOR'!$D$39</f>
        <v>5.8535986178312729E-3</v>
      </c>
      <c r="J27" s="348">
        <f>'[1]I-O SULSEL 24 SEKTOR'!J27/'[1]I-O SULSEL 24 SEKTOR'!$D$39</f>
        <v>1.1059884473194404E-3</v>
      </c>
      <c r="K27" s="348">
        <f>'[1]I-O SULSEL 24 SEKTOR'!K27/'[1]I-O SULSEL 24 SEKTOR'!$D$39</f>
        <v>3.4391049536242814E-2</v>
      </c>
      <c r="L27" s="348">
        <f>'[1]I-O SULSEL 24 SEKTOR'!L27/'[1]I-O SULSEL 24 SEKTOR'!$D$39</f>
        <v>2.2251376209842419E-4</v>
      </c>
      <c r="M27" s="348">
        <f>'[1]I-O SULSEL 24 SEKTOR'!M27/'[1]I-O SULSEL 24 SEKTOR'!$D$39</f>
        <v>1.2685477894001072E-4</v>
      </c>
      <c r="N27" s="348">
        <f>'[1]I-O SULSEL 24 SEKTOR'!N27/'[1]I-O SULSEL 24 SEKTOR'!$D$39</f>
        <v>1.2803680713954781E-3</v>
      </c>
      <c r="O27" s="348">
        <f>'[1]I-O SULSEL 24 SEKTOR'!O27/'[1]I-O SULSEL 24 SEKTOR'!$D$39</f>
        <v>4.9249022145846685E-2</v>
      </c>
      <c r="P27" s="348">
        <f>'[1]I-O SULSEL 24 SEKTOR'!P27/'[1]I-O SULSEL 24 SEKTOR'!$D$39</f>
        <v>1.0467651787653142E-4</v>
      </c>
      <c r="Q27" s="348">
        <f>'[1]I-O SULSEL 24 SEKTOR'!Q27/'[1]I-O SULSEL 24 SEKTOR'!$D$39</f>
        <v>5.4836359772338928E-6</v>
      </c>
      <c r="R27" s="348">
        <f>'[1]I-O SULSEL 24 SEKTOR'!R27/'[1]I-O SULSEL 24 SEKTOR'!$D$39</f>
        <v>7.5256201565785229E-3</v>
      </c>
      <c r="S27" s="348">
        <f>'[1]I-O SULSEL 24 SEKTOR'!S27/'[1]I-O SULSEL 24 SEKTOR'!$D$39</f>
        <v>1.6049993212477246E-3</v>
      </c>
      <c r="T27" s="348">
        <f>'[1]I-O SULSEL 24 SEKTOR'!T27/'[1]I-O SULSEL 24 SEKTOR'!$D$39</f>
        <v>6.4329142941817164E-4</v>
      </c>
      <c r="U27" s="348">
        <f>'[1]I-O SULSEL 24 SEKTOR'!U27/'[1]I-O SULSEL 24 SEKTOR'!$D$39</f>
        <v>1.5680761723343498E-3</v>
      </c>
      <c r="V27" s="348">
        <f>'[1]I-O SULSEL 24 SEKTOR'!V27/'[1]I-O SULSEL 24 SEKTOR'!$D$39</f>
        <v>3.6557573181559286E-5</v>
      </c>
      <c r="W27" s="348">
        <f>'[1]I-O SULSEL 24 SEKTOR'!W27/'[1]I-O SULSEL 24 SEKTOR'!$D$39</f>
        <v>2.9051084821612446E-4</v>
      </c>
      <c r="X27" s="348">
        <f>'[1]I-O SULSEL 24 SEKTOR'!X27/'[1]I-O SULSEL 24 SEKTOR'!$D$39</f>
        <v>4.1334429410616369E-4</v>
      </c>
      <c r="Y27" s="348">
        <f>'[1]I-O SULSEL 24 SEKTOR'!Y27/'[1]I-O SULSEL 24 SEKTOR'!$D$39</f>
        <v>2.4355873839327518E-3</v>
      </c>
      <c r="Z27" s="348">
        <f>'[1]I-O SULSEL 24 SEKTOR'!Z27/'[1]I-O SULSEL 24 SEKTOR'!$D$39</f>
        <v>7.0007752642686034E-4</v>
      </c>
      <c r="AA27" s="352">
        <f>'[1]I-O SULSEL 24 SEKTOR'!AA27/'[1]I-O SULSEL 24 SEKTOR'!AA$39</f>
        <v>4.776806647647445E-3</v>
      </c>
      <c r="AB27" s="348">
        <f>'[1]I-O SULSEL 24 SEKTOR'!AB27/'[1]I-O SULSEL 24 SEKTOR'!AB$31</f>
        <v>4.156889541982639E-2</v>
      </c>
      <c r="AC27" s="348">
        <f>'[1]I-O SULSEL 24 SEKTOR'!AC27/'[1]I-O SULSEL 24 SEKTOR'!AC$31</f>
        <v>0</v>
      </c>
      <c r="AD27" s="348">
        <f>'[1]I-O SULSEL 24 SEKTOR'!AD27/'[1]I-O SULSEL 24 SEKTOR'!AD$31</f>
        <v>0</v>
      </c>
      <c r="AE27" s="348">
        <f>'[1]I-O SULSEL 24 SEKTOR'!AE27/'[1]I-O SULSEL 24 SEKTOR'!AE$31</f>
        <v>0</v>
      </c>
      <c r="AF27" s="348">
        <f>'[1]I-O SULSEL 24 SEKTOR'!AF27/'[1]I-O SULSEL 24 SEKTOR'!AF$31</f>
        <v>0</v>
      </c>
      <c r="AG27" s="348">
        <f>'[1]I-O SULSEL 24 SEKTOR'!AG27/'[1]I-O SULSEL 24 SEKTOR'!AG$31</f>
        <v>0</v>
      </c>
      <c r="AH27" s="348">
        <f>'[1]I-O SULSEL 24 SEKTOR'!AH27/'[1]I-O SULSEL 24 SEKTOR'!AH$31</f>
        <v>0</v>
      </c>
      <c r="AI27" s="348">
        <f>'[1]I-O SULSEL 24 SEKTOR'!AI27/'[1]I-O SULSEL 24 SEKTOR'!AI$31</f>
        <v>0</v>
      </c>
      <c r="AJ27" s="348">
        <f>'[1]I-O SULSEL 24 SEKTOR'!AJ27/'[1]I-O SULSEL 24 SEKTOR'!AJ$31</f>
        <v>1.4238404917858967E-2</v>
      </c>
      <c r="AK27" s="348">
        <f>'[1]I-O SULSEL 24 SEKTOR'!AK27/'[1]I-O SULSEL 24 SEKTOR'!AK$31</f>
        <v>1.4606841326344365E-2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348">
        <f>'[1]I-O SULSEL 24 SEKTOR'!AV27/'[1]I-O SULSEL 24 SEKTOR'!AV$31</f>
        <v>1.4606841326344365E-2</v>
      </c>
      <c r="AW27" s="353">
        <f>'[1]I-O SULSEL 24 SEKTOR'!AW27/'[1]I-O SULSEL 24 SEKTOR'!AW$31</f>
        <v>1.4606841326344365E-2</v>
      </c>
    </row>
    <row r="28" spans="1:49" ht="15">
      <c r="A28" s="210" t="s">
        <v>18</v>
      </c>
      <c r="B28" s="351">
        <v>22</v>
      </c>
      <c r="C28" s="348">
        <f>'[1]I-O SULSEL 24 SEKTOR'!C28/'[1]I-O SULSEL 24 SEKTOR'!C$39</f>
        <v>1.8040430648628045E-4</v>
      </c>
      <c r="D28" s="348">
        <f>'[1]I-O SULSEL 24 SEKTOR'!D28/'[1]I-O SULSEL 24 SEKTOR'!$D$39</f>
        <v>2.7905614195256925E-5</v>
      </c>
      <c r="E28" s="348">
        <f>'[1]I-O SULSEL 24 SEKTOR'!E28/'[1]I-O SULSEL 24 SEKTOR'!$E$39</f>
        <v>1.6090148572214111E-4</v>
      </c>
      <c r="F28" s="348">
        <f>'[1]I-O SULSEL 24 SEKTOR'!F28/'[1]I-O SULSEL 24 SEKTOR'!$F$39</f>
        <v>4.3473829802722574E-2</v>
      </c>
      <c r="G28" s="348">
        <f>'[1]I-O SULSEL 24 SEKTOR'!G28/'[1]I-O SULSEL 24 SEKTOR'!$G$39</f>
        <v>6.5446001870625458E-4</v>
      </c>
      <c r="H28" s="348">
        <f>'[1]I-O SULSEL 24 SEKTOR'!H28/'[1]I-O SULSEL 24 SEKTOR'!$H$39</f>
        <v>7.7340194190463453E-3</v>
      </c>
      <c r="I28" s="348">
        <f>'[1]I-O SULSEL 24 SEKTOR'!I28/'[1]I-O SULSEL 24 SEKTOR'!$D$39</f>
        <v>9.3599573202518961E-4</v>
      </c>
      <c r="J28" s="348">
        <f>'[1]I-O SULSEL 24 SEKTOR'!J28/'[1]I-O SULSEL 24 SEKTOR'!$D$39</f>
        <v>2.0094479392130421E-4</v>
      </c>
      <c r="K28" s="348">
        <f>'[1]I-O SULSEL 24 SEKTOR'!K28/'[1]I-O SULSEL 24 SEKTOR'!$D$39</f>
        <v>5.6006202114148827E-3</v>
      </c>
      <c r="L28" s="348">
        <f>'[1]I-O SULSEL 24 SEKTOR'!L28/'[1]I-O SULSEL 24 SEKTOR'!$D$39</f>
        <v>1.5991501095386751E-3</v>
      </c>
      <c r="M28" s="348">
        <f>'[1]I-O SULSEL 24 SEKTOR'!M28/'[1]I-O SULSEL 24 SEKTOR'!$D$39</f>
        <v>7.4748051298561559E-4</v>
      </c>
      <c r="N28" s="348">
        <f>'[1]I-O SULSEL 24 SEKTOR'!N28/'[1]I-O SULSEL 24 SEKTOR'!$D$39</f>
        <v>1.9257310966272715E-3</v>
      </c>
      <c r="O28" s="348">
        <f>'[1]I-O SULSEL 24 SEKTOR'!O28/'[1]I-O SULSEL 24 SEKTOR'!$D$39</f>
        <v>5.3361870987349378E-4</v>
      </c>
      <c r="P28" s="348">
        <f>'[1]I-O SULSEL 24 SEKTOR'!P28/'[1]I-O SULSEL 24 SEKTOR'!$D$39</f>
        <v>3.314553301794709E-5</v>
      </c>
      <c r="Q28" s="348">
        <f>'[1]I-O SULSEL 24 SEKTOR'!Q28/'[1]I-O SULSEL 24 SEKTOR'!$D$39</f>
        <v>3.3023674440675222E-5</v>
      </c>
      <c r="R28" s="348">
        <f>'[1]I-O SULSEL 24 SEKTOR'!R28/'[1]I-O SULSEL 24 SEKTOR'!$D$39</f>
        <v>1.0789967724537225E-2</v>
      </c>
      <c r="S28" s="348">
        <f>'[1]I-O SULSEL 24 SEKTOR'!S28/'[1]I-O SULSEL 24 SEKTOR'!$D$39</f>
        <v>1.5037348435348054E-3</v>
      </c>
      <c r="T28" s="348">
        <f>'[1]I-O SULSEL 24 SEKTOR'!T28/'[1]I-O SULSEL 24 SEKTOR'!$D$39</f>
        <v>1.6768958818381245E-3</v>
      </c>
      <c r="U28" s="348">
        <f>'[1]I-O SULSEL 24 SEKTOR'!U28/'[1]I-O SULSEL 24 SEKTOR'!$D$39</f>
        <v>3.2619103964132636E-3</v>
      </c>
      <c r="V28" s="348">
        <f>'[1]I-O SULSEL 24 SEKTOR'!V28/'[1]I-O SULSEL 24 SEKTOR'!$D$39</f>
        <v>8.1791477064875313E-4</v>
      </c>
      <c r="W28" s="348">
        <f>'[1]I-O SULSEL 24 SEKTOR'!W28/'[1]I-O SULSEL 24 SEKTOR'!$D$39</f>
        <v>7.03123990858657E-5</v>
      </c>
      <c r="X28" s="348">
        <f>'[1]I-O SULSEL 24 SEKTOR'!X28/'[1]I-O SULSEL 24 SEKTOR'!$D$39</f>
        <v>3.7264352929736102E-4</v>
      </c>
      <c r="Y28" s="348">
        <f>'[1]I-O SULSEL 24 SEKTOR'!Y28/'[1]I-O SULSEL 24 SEKTOR'!$D$39</f>
        <v>1.3745647516266292E-3</v>
      </c>
      <c r="Z28" s="348">
        <f>'[1]I-O SULSEL 24 SEKTOR'!Z28/'[1]I-O SULSEL 24 SEKTOR'!$D$39</f>
        <v>3.3316135026127696E-4</v>
      </c>
      <c r="AA28" s="352">
        <f>'[1]I-O SULSEL 24 SEKTOR'!AA28/'[1]I-O SULSEL 24 SEKTOR'!AA$39</f>
        <v>1.5327671526363122E-3</v>
      </c>
      <c r="AB28" s="348">
        <f>'[1]I-O SULSEL 24 SEKTOR'!AB28/'[1]I-O SULSEL 24 SEKTOR'!AB$31</f>
        <v>7.5234629314912844E-4</v>
      </c>
      <c r="AC28" s="348">
        <f>'[1]I-O SULSEL 24 SEKTOR'!AC28/'[1]I-O SULSEL 24 SEKTOR'!AC$31</f>
        <v>0</v>
      </c>
      <c r="AD28" s="348">
        <f>'[1]I-O SULSEL 24 SEKTOR'!AD28/'[1]I-O SULSEL 24 SEKTOR'!AD$31</f>
        <v>0</v>
      </c>
      <c r="AE28" s="348">
        <f>'[1]I-O SULSEL 24 SEKTOR'!AE28/'[1]I-O SULSEL 24 SEKTOR'!AE$31</f>
        <v>0</v>
      </c>
      <c r="AF28" s="348">
        <f>'[1]I-O SULSEL 24 SEKTOR'!AF28/'[1]I-O SULSEL 24 SEKTOR'!AF$31</f>
        <v>0</v>
      </c>
      <c r="AG28" s="348">
        <f>'[1]I-O SULSEL 24 SEKTOR'!AG28/'[1]I-O SULSEL 24 SEKTOR'!AG$31</f>
        <v>0</v>
      </c>
      <c r="AH28" s="348">
        <f>'[1]I-O SULSEL 24 SEKTOR'!AH28/'[1]I-O SULSEL 24 SEKTOR'!AH$31</f>
        <v>5.0607127855504218E-2</v>
      </c>
      <c r="AI28" s="348">
        <f>'[1]I-O SULSEL 24 SEKTOR'!AI28/'[1]I-O SULSEL 24 SEKTOR'!AI$31</f>
        <v>0</v>
      </c>
      <c r="AJ28" s="348">
        <f>'[1]I-O SULSEL 24 SEKTOR'!AJ28/'[1]I-O SULSEL 24 SEKTOR'!AJ$31</f>
        <v>8.697758522686461E-4</v>
      </c>
      <c r="AK28" s="348">
        <f>'[1]I-O SULSEL 24 SEKTOR'!AK28/'[1]I-O SULSEL 24 SEKTOR'!AK$31</f>
        <v>2.1332506492916649E-3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348">
        <f>'[1]I-O SULSEL 24 SEKTOR'!AV28/'[1]I-O SULSEL 24 SEKTOR'!AV$31</f>
        <v>2.1332506492916649E-3</v>
      </c>
      <c r="AW28" s="353">
        <f>'[1]I-O SULSEL 24 SEKTOR'!AW28/'[1]I-O SULSEL 24 SEKTOR'!AW$31</f>
        <v>2.1332506492916649E-3</v>
      </c>
    </row>
    <row r="29" spans="1:49" ht="15">
      <c r="A29" s="210" t="s">
        <v>19</v>
      </c>
      <c r="B29" s="351">
        <v>23</v>
      </c>
      <c r="C29" s="348">
        <f>'[1]I-O SULSEL 24 SEKTOR'!C29/'[1]I-O SULSEL 24 SEKTOR'!C$39</f>
        <v>3.1632260808894149E-6</v>
      </c>
      <c r="D29" s="348">
        <f>'[1]I-O SULSEL 24 SEKTOR'!D29/'[1]I-O SULSEL 24 SEKTOR'!$D$39</f>
        <v>2.437171545437286E-6</v>
      </c>
      <c r="E29" s="348">
        <f>'[1]I-O SULSEL 24 SEKTOR'!E29/'[1]I-O SULSEL 24 SEKTOR'!$E$39</f>
        <v>3.2805157283154981E-5</v>
      </c>
      <c r="F29" s="348">
        <f>'[1]I-O SULSEL 24 SEKTOR'!F29/'[1]I-O SULSEL 24 SEKTOR'!$F$39</f>
        <v>0</v>
      </c>
      <c r="G29" s="348">
        <f>'[1]I-O SULSEL 24 SEKTOR'!G29/'[1]I-O SULSEL 24 SEKTOR'!$G$39</f>
        <v>1.1525138236935952E-4</v>
      </c>
      <c r="H29" s="348">
        <f>'[1]I-O SULSEL 24 SEKTOR'!H29/'[1]I-O SULSEL 24 SEKTOR'!$H$39</f>
        <v>5.1643090247855718E-4</v>
      </c>
      <c r="I29" s="348">
        <f>'[1]I-O SULSEL 24 SEKTOR'!I29/'[1]I-O SULSEL 24 SEKTOR'!$D$39</f>
        <v>1.7559820984875644E-4</v>
      </c>
      <c r="J29" s="348">
        <f>'[1]I-O SULSEL 24 SEKTOR'!J29/'[1]I-O SULSEL 24 SEKTOR'!$D$39</f>
        <v>1.87662208998671E-5</v>
      </c>
      <c r="K29" s="348">
        <f>'[1]I-O SULSEL 24 SEKTOR'!K29/'[1]I-O SULSEL 24 SEKTOR'!$D$39</f>
        <v>4.4901229967363836E-3</v>
      </c>
      <c r="L29" s="348">
        <f>'[1]I-O SULSEL 24 SEKTOR'!L29/'[1]I-O SULSEL 24 SEKTOR'!$D$39</f>
        <v>3.7166866067918608E-4</v>
      </c>
      <c r="M29" s="348">
        <f>'[1]I-O SULSEL 24 SEKTOR'!M29/'[1]I-O SULSEL 24 SEKTOR'!$D$39</f>
        <v>7.6649045104002636E-5</v>
      </c>
      <c r="N29" s="348">
        <f>'[1]I-O SULSEL 24 SEKTOR'!N29/'[1]I-O SULSEL 24 SEKTOR'!$D$39</f>
        <v>5.9954420017757236E-4</v>
      </c>
      <c r="O29" s="348">
        <f>'[1]I-O SULSEL 24 SEKTOR'!O29/'[1]I-O SULSEL 24 SEKTOR'!$D$39</f>
        <v>5.6822654581870319E-4</v>
      </c>
      <c r="P29" s="348">
        <f>'[1]I-O SULSEL 24 SEKTOR'!P29/'[1]I-O SULSEL 24 SEKTOR'!$D$39</f>
        <v>5.1180602454183003E-6</v>
      </c>
      <c r="Q29" s="348">
        <f>'[1]I-O SULSEL 24 SEKTOR'!Q29/'[1]I-O SULSEL 24 SEKTOR'!$D$39</f>
        <v>1.986294809531388E-5</v>
      </c>
      <c r="R29" s="348">
        <f>'[1]I-O SULSEL 24 SEKTOR'!R29/'[1]I-O SULSEL 24 SEKTOR'!$D$39</f>
        <v>6.0600270477298109E-4</v>
      </c>
      <c r="S29" s="348">
        <f>'[1]I-O SULSEL 24 SEKTOR'!S29/'[1]I-O SULSEL 24 SEKTOR'!$D$39</f>
        <v>1.2155393082868462E-3</v>
      </c>
      <c r="T29" s="348">
        <f>'[1]I-O SULSEL 24 SEKTOR'!T29/'[1]I-O SULSEL 24 SEKTOR'!$D$39</f>
        <v>2.9611634277063021E-4</v>
      </c>
      <c r="U29" s="348">
        <f>'[1]I-O SULSEL 24 SEKTOR'!U29/'[1]I-O SULSEL 24 SEKTOR'!$D$39</f>
        <v>6.2476892567284821E-4</v>
      </c>
      <c r="V29" s="348">
        <f>'[1]I-O SULSEL 24 SEKTOR'!V29/'[1]I-O SULSEL 24 SEKTOR'!$D$39</f>
        <v>5.8857692822310456E-5</v>
      </c>
      <c r="W29" s="348">
        <f>'[1]I-O SULSEL 24 SEKTOR'!W29/'[1]I-O SULSEL 24 SEKTOR'!$D$39</f>
        <v>1.6938342240789137E-5</v>
      </c>
      <c r="X29" s="348">
        <f>'[1]I-O SULSEL 24 SEKTOR'!X29/'[1]I-O SULSEL 24 SEKTOR'!$D$39</f>
        <v>2.6467682983448925E-4</v>
      </c>
      <c r="Y29" s="348">
        <f>'[1]I-O SULSEL 24 SEKTOR'!Y29/'[1]I-O SULSEL 24 SEKTOR'!$D$39</f>
        <v>1.7631717545466045E-3</v>
      </c>
      <c r="Z29" s="348">
        <f>'[1]I-O SULSEL 24 SEKTOR'!Z29/'[1]I-O SULSEL 24 SEKTOR'!$D$39</f>
        <v>1.8619990607140864E-4</v>
      </c>
      <c r="AA29" s="352">
        <f>'[1]I-O SULSEL 24 SEKTOR'!AA29/'[1]I-O SULSEL 24 SEKTOR'!AA$39</f>
        <v>5.1169761003938953E-4</v>
      </c>
      <c r="AB29" s="348">
        <f>'[1]I-O SULSEL 24 SEKTOR'!AB29/'[1]I-O SULSEL 24 SEKTOR'!AB$31</f>
        <v>1.3182683352776914E-2</v>
      </c>
      <c r="AC29" s="348">
        <f>'[1]I-O SULSEL 24 SEKTOR'!AC29/'[1]I-O SULSEL 24 SEKTOR'!AC$31</f>
        <v>1</v>
      </c>
      <c r="AD29" s="348">
        <f>'[1]I-O SULSEL 24 SEKTOR'!AD29/'[1]I-O SULSEL 24 SEKTOR'!AD$31</f>
        <v>0</v>
      </c>
      <c r="AE29" s="348">
        <f>'[1]I-O SULSEL 24 SEKTOR'!AE29/'[1]I-O SULSEL 24 SEKTOR'!AE$31</f>
        <v>0</v>
      </c>
      <c r="AF29" s="348">
        <f>'[1]I-O SULSEL 24 SEKTOR'!AF29/'[1]I-O SULSEL 24 SEKTOR'!AF$31</f>
        <v>0</v>
      </c>
      <c r="AG29" s="348">
        <f>'[1]I-O SULSEL 24 SEKTOR'!AG29/'[1]I-O SULSEL 24 SEKTOR'!AG$31</f>
        <v>0</v>
      </c>
      <c r="AH29" s="348">
        <f>'[1]I-O SULSEL 24 SEKTOR'!AH29/'[1]I-O SULSEL 24 SEKTOR'!AH$31</f>
        <v>4.07767617693625E-4</v>
      </c>
      <c r="AI29" s="348">
        <f>'[1]I-O SULSEL 24 SEKTOR'!AI29/'[1]I-O SULSEL 24 SEKTOR'!AI$31</f>
        <v>0</v>
      </c>
      <c r="AJ29" s="348">
        <f>'[1]I-O SULSEL 24 SEKTOR'!AJ29/'[1]I-O SULSEL 24 SEKTOR'!AJ$31</f>
        <v>0.17240076158671913</v>
      </c>
      <c r="AK29" s="348">
        <f>'[1]I-O SULSEL 24 SEKTOR'!AK29/'[1]I-O SULSEL 24 SEKTOR'!AK$31</f>
        <v>0.11953524394055916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348">
        <f>'[1]I-O SULSEL 24 SEKTOR'!AV29/'[1]I-O SULSEL 24 SEKTOR'!AV$31</f>
        <v>0.11953524394055916</v>
      </c>
      <c r="AW29" s="353">
        <f>'[1]I-O SULSEL 24 SEKTOR'!AW29/'[1]I-O SULSEL 24 SEKTOR'!AW$31</f>
        <v>0.11953524394055916</v>
      </c>
    </row>
    <row r="30" spans="1:49" ht="15">
      <c r="A30" s="210" t="s">
        <v>219</v>
      </c>
      <c r="B30" s="351">
        <v>24</v>
      </c>
      <c r="C30" s="348">
        <f>'[1]I-O SULSEL 24 SEKTOR'!C30/'[1]I-O SULSEL 24 SEKTOR'!C$39</f>
        <v>4.5188944012705927E-7</v>
      </c>
      <c r="D30" s="348">
        <f>'[1]I-O SULSEL 24 SEKTOR'!D30/'[1]I-O SULSEL 24 SEKTOR'!$D$39</f>
        <v>9.3831104499335498E-6</v>
      </c>
      <c r="E30" s="348">
        <f>'[1]I-O SULSEL 24 SEKTOR'!E30/'[1]I-O SULSEL 24 SEKTOR'!$E$39</f>
        <v>0</v>
      </c>
      <c r="F30" s="348">
        <f>'[1]I-O SULSEL 24 SEKTOR'!F30/'[1]I-O SULSEL 24 SEKTOR'!$F$39</f>
        <v>1.5966610856324767E-3</v>
      </c>
      <c r="G30" s="348">
        <f>'[1]I-O SULSEL 24 SEKTOR'!G30/'[1]I-O SULSEL 24 SEKTOR'!$G$39</f>
        <v>1.5801312687356032E-5</v>
      </c>
      <c r="H30" s="348">
        <f>'[1]I-O SULSEL 24 SEKTOR'!H30/'[1]I-O SULSEL 24 SEKTOR'!$H$39</f>
        <v>9.3330885990100698E-6</v>
      </c>
      <c r="I30" s="348">
        <f>'[1]I-O SULSEL 24 SEKTOR'!I30/'[1]I-O SULSEL 24 SEKTOR'!$D$39</f>
        <v>0</v>
      </c>
      <c r="J30" s="348">
        <f>'[1]I-O SULSEL 24 SEKTOR'!J30/'[1]I-O SULSEL 24 SEKTOR'!$D$39</f>
        <v>3.0464644317966072E-6</v>
      </c>
      <c r="K30" s="348">
        <f>'[1]I-O SULSEL 24 SEKTOR'!K30/'[1]I-O SULSEL 24 SEKTOR'!$D$39</f>
        <v>2.3153129681654214E-6</v>
      </c>
      <c r="L30" s="348">
        <f>'[1]I-O SULSEL 24 SEKTOR'!L30/'[1]I-O SULSEL 24 SEKTOR'!$D$39</f>
        <v>0</v>
      </c>
      <c r="M30" s="348">
        <f>'[1]I-O SULSEL 24 SEKTOR'!M30/'[1]I-O SULSEL 24 SEKTOR'!$D$39</f>
        <v>0</v>
      </c>
      <c r="N30" s="348">
        <f>'[1]I-O SULSEL 24 SEKTOR'!N30/'[1]I-O SULSEL 24 SEKTOR'!$D$39</f>
        <v>5.4227066885979612E-5</v>
      </c>
      <c r="O30" s="348">
        <f>'[1]I-O SULSEL 24 SEKTOR'!O30/'[1]I-O SULSEL 24 SEKTOR'!$D$39</f>
        <v>1.133284768628338E-5</v>
      </c>
      <c r="P30" s="348">
        <f>'[1]I-O SULSEL 24 SEKTOR'!P30/'[1]I-O SULSEL 24 SEKTOR'!$D$39</f>
        <v>8.7738175635742291E-6</v>
      </c>
      <c r="Q30" s="348">
        <f>'[1]I-O SULSEL 24 SEKTOR'!Q30/'[1]I-O SULSEL 24 SEKTOR'!$D$39</f>
        <v>1.4623029272623715E-6</v>
      </c>
      <c r="R30" s="348">
        <f>'[1]I-O SULSEL 24 SEKTOR'!R30/'[1]I-O SULSEL 24 SEKTOR'!$D$39</f>
        <v>4.6318445221035619E-4</v>
      </c>
      <c r="S30" s="348">
        <f>'[1]I-O SULSEL 24 SEKTOR'!S30/'[1]I-O SULSEL 24 SEKTOR'!$D$39</f>
        <v>1.6999271529425069E-4</v>
      </c>
      <c r="T30" s="348">
        <f>'[1]I-O SULSEL 24 SEKTOR'!T30/'[1]I-O SULSEL 24 SEKTOR'!$D$39</f>
        <v>2.7905614195256925E-5</v>
      </c>
      <c r="U30" s="348">
        <f>'[1]I-O SULSEL 24 SEKTOR'!U30/'[1]I-O SULSEL 24 SEKTOR'!$D$39</f>
        <v>1.133284768628338E-5</v>
      </c>
      <c r="V30" s="348">
        <f>'[1]I-O SULSEL 24 SEKTOR'!V30/'[1]I-O SULSEL 24 SEKTOR'!$D$39</f>
        <v>2.0715958136216931E-6</v>
      </c>
      <c r="W30" s="348">
        <f>'[1]I-O SULSEL 24 SEKTOR'!W30/'[1]I-O SULSEL 24 SEKTOR'!$D$39</f>
        <v>0</v>
      </c>
      <c r="X30" s="348">
        <f>'[1]I-O SULSEL 24 SEKTOR'!X30/'[1]I-O SULSEL 24 SEKTOR'!$D$39</f>
        <v>6.4585045954088075E-5</v>
      </c>
      <c r="Y30" s="348">
        <f>'[1]I-O SULSEL 24 SEKTOR'!Y30/'[1]I-O SULSEL 24 SEKTOR'!$D$39</f>
        <v>1.3042523525407636E-3</v>
      </c>
      <c r="Z30" s="348">
        <f>'[1]I-O SULSEL 24 SEKTOR'!Z30/'[1]I-O SULSEL 24 SEKTOR'!$D$39</f>
        <v>1.8729663326685542E-4</v>
      </c>
      <c r="AA30" s="352">
        <f>'[1]I-O SULSEL 24 SEKTOR'!AA30/'[1]I-O SULSEL 24 SEKTOR'!AA$39</f>
        <v>1.0557820327147494E-4</v>
      </c>
      <c r="AB30" s="348">
        <f>'[1]I-O SULSEL 24 SEKTOR'!AB30/'[1]I-O SULSEL 24 SEKTOR'!AB$31</f>
        <v>6.7606429812327121E-3</v>
      </c>
      <c r="AC30" s="348">
        <f>'[1]I-O SULSEL 24 SEKTOR'!AC30/'[1]I-O SULSEL 24 SEKTOR'!AC$31</f>
        <v>0</v>
      </c>
      <c r="AD30" s="348">
        <f>'[1]I-O SULSEL 24 SEKTOR'!AD30/'[1]I-O SULSEL 24 SEKTOR'!AD$31</f>
        <v>0</v>
      </c>
      <c r="AE30" s="348">
        <f>'[1]I-O SULSEL 24 SEKTOR'!AE30/'[1]I-O SULSEL 24 SEKTOR'!AE$31</f>
        <v>0</v>
      </c>
      <c r="AF30" s="348">
        <f>'[1]I-O SULSEL 24 SEKTOR'!AF30/'[1]I-O SULSEL 24 SEKTOR'!AF$31</f>
        <v>0</v>
      </c>
      <c r="AG30" s="348">
        <f>'[1]I-O SULSEL 24 SEKTOR'!AG30/'[1]I-O SULSEL 24 SEKTOR'!AG$31</f>
        <v>0</v>
      </c>
      <c r="AH30" s="348">
        <f>'[1]I-O SULSEL 24 SEKTOR'!AH30/'[1]I-O SULSEL 24 SEKTOR'!AH$31</f>
        <v>2.1797796374680926E-2</v>
      </c>
      <c r="AI30" s="348">
        <f>'[1]I-O SULSEL 24 SEKTOR'!AI30/'[1]I-O SULSEL 24 SEKTOR'!AI$31</f>
        <v>0</v>
      </c>
      <c r="AJ30" s="348">
        <f>'[1]I-O SULSEL 24 SEKTOR'!AJ30/'[1]I-O SULSEL 24 SEKTOR'!AJ$31</f>
        <v>2.5793301652815631E-3</v>
      </c>
      <c r="AK30" s="348">
        <f>'[1]I-O SULSEL 24 SEKTOR'!AK30/'[1]I-O SULSEL 24 SEKTOR'!AK$31</f>
        <v>1.8863187346237844E-3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348">
        <f>'[1]I-O SULSEL 24 SEKTOR'!AV30/'[1]I-O SULSEL 24 SEKTOR'!AV$31</f>
        <v>1.8863187346237844E-3</v>
      </c>
      <c r="AW30" s="353">
        <f>'[1]I-O SULSEL 24 SEKTOR'!AW30/'[1]I-O SULSEL 24 SEKTOR'!AW$31</f>
        <v>1.8863187346237844E-3</v>
      </c>
    </row>
    <row r="31" spans="1:49" s="121" customFormat="1" ht="15.75" thickBot="1">
      <c r="A31" s="354" t="s">
        <v>79</v>
      </c>
      <c r="B31" s="214">
        <v>190</v>
      </c>
      <c r="C31" s="355">
        <f>SUM(C7:C30)</f>
        <v>0.12062867260589979</v>
      </c>
      <c r="D31" s="355">
        <f t="shared" ref="D31:Z31" si="0">SUM(D7:D30)</f>
        <v>0.10694357484809718</v>
      </c>
      <c r="E31" s="355">
        <f t="shared" si="0"/>
        <v>0.27906605279365193</v>
      </c>
      <c r="F31" s="355">
        <f t="shared" si="0"/>
        <v>0.24649729441168616</v>
      </c>
      <c r="G31" s="355">
        <f t="shared" si="0"/>
        <v>0.11437168669014366</v>
      </c>
      <c r="H31" s="355">
        <f t="shared" si="0"/>
        <v>0.16447079832128844</v>
      </c>
      <c r="I31" s="355">
        <f t="shared" si="0"/>
        <v>0.12343420867598949</v>
      </c>
      <c r="J31" s="355">
        <f t="shared" si="0"/>
        <v>9.9169728769615897E-3</v>
      </c>
      <c r="K31" s="355">
        <f t="shared" si="0"/>
        <v>2.293804591033358</v>
      </c>
      <c r="L31" s="355">
        <f t="shared" si="0"/>
        <v>5.1844975417469213E-2</v>
      </c>
      <c r="M31" s="355">
        <f t="shared" si="0"/>
        <v>6.492624997044929E-3</v>
      </c>
      <c r="N31" s="355">
        <f t="shared" si="0"/>
        <v>1.1534009388472226</v>
      </c>
      <c r="O31" s="355">
        <f t="shared" si="0"/>
        <v>0.17620210334129879</v>
      </c>
      <c r="P31" s="355">
        <f t="shared" si="0"/>
        <v>0.25541037060646321</v>
      </c>
      <c r="Q31" s="355">
        <f t="shared" si="0"/>
        <v>5.7353193463632379E-2</v>
      </c>
      <c r="R31" s="355">
        <f t="shared" si="0"/>
        <v>0.36637216925445132</v>
      </c>
      <c r="S31" s="355">
        <f t="shared" si="0"/>
        <v>7.5581685825678369E-2</v>
      </c>
      <c r="T31" s="355">
        <f t="shared" si="0"/>
        <v>5.1621974221061698E-2</v>
      </c>
      <c r="U31" s="355">
        <f t="shared" si="0"/>
        <v>4.5891452766275008E-2</v>
      </c>
      <c r="V31" s="355">
        <f t="shared" si="0"/>
        <v>3.8292839321910637E-3</v>
      </c>
      <c r="W31" s="355">
        <f t="shared" si="0"/>
        <v>3.8387401577873591E-2</v>
      </c>
      <c r="X31" s="355">
        <f t="shared" si="0"/>
        <v>9.2372457329391294E-3</v>
      </c>
      <c r="Y31" s="355">
        <f t="shared" si="0"/>
        <v>0.50023503260903868</v>
      </c>
      <c r="Z31" s="355">
        <f t="shared" si="0"/>
        <v>2.5050068672679393E-2</v>
      </c>
      <c r="AA31" s="356">
        <f>'[1]I-O SULSEL 24 SEKTOR'!AA31/'[1]I-O SULSEL 24 SEKTOR'!AA38</f>
        <v>0.54774271977172129</v>
      </c>
      <c r="AB31" s="357">
        <f t="shared" ref="AB31:AL31" si="1">SUM(AB7:AB30)</f>
        <v>1</v>
      </c>
      <c r="AC31" s="357">
        <f t="shared" si="1"/>
        <v>1</v>
      </c>
      <c r="AD31" s="357">
        <f t="shared" si="1"/>
        <v>1</v>
      </c>
      <c r="AE31" s="357">
        <f t="shared" si="1"/>
        <v>0.99999999999999989</v>
      </c>
      <c r="AF31" s="357">
        <f t="shared" si="1"/>
        <v>1.0000000000000002</v>
      </c>
      <c r="AG31" s="357">
        <f t="shared" si="1"/>
        <v>0.99999999999999989</v>
      </c>
      <c r="AH31" s="357">
        <f t="shared" si="1"/>
        <v>1</v>
      </c>
      <c r="AI31" s="357">
        <f t="shared" si="1"/>
        <v>0.99999999999999989</v>
      </c>
      <c r="AJ31" s="357">
        <f t="shared" si="1"/>
        <v>1.0000000000000002</v>
      </c>
      <c r="AK31" s="357">
        <f t="shared" si="1"/>
        <v>1.0000000000000002</v>
      </c>
      <c r="AL31" s="357">
        <f t="shared" si="1"/>
        <v>0</v>
      </c>
      <c r="AM31" s="357">
        <v>0</v>
      </c>
      <c r="AN31" s="357">
        <v>0</v>
      </c>
      <c r="AO31" s="357">
        <v>0</v>
      </c>
      <c r="AP31" s="357">
        <v>0</v>
      </c>
      <c r="AQ31" s="357">
        <v>0</v>
      </c>
      <c r="AR31" s="357">
        <v>0</v>
      </c>
      <c r="AS31" s="357">
        <v>0</v>
      </c>
      <c r="AT31" s="357">
        <v>0</v>
      </c>
      <c r="AU31" s="357">
        <v>0</v>
      </c>
      <c r="AV31" s="357">
        <f>SUM(AV7:AV30)</f>
        <v>1.0000000000000002</v>
      </c>
      <c r="AW31" s="358">
        <f>SUM(AW7:AW30)</f>
        <v>1.0000000000000002</v>
      </c>
    </row>
    <row r="32" spans="1:49" s="80" customFormat="1" ht="15.75" thickTop="1">
      <c r="A32" s="359" t="s">
        <v>220</v>
      </c>
      <c r="B32" s="222">
        <v>200</v>
      </c>
      <c r="C32" s="360">
        <f>'[1]I-O SULSEL 24 SEKTOR'!C32/'[1]I-O SULSEL 24 SEKTOR'!C39</f>
        <v>0.11629766379184647</v>
      </c>
      <c r="D32" s="360">
        <f>'[1]I-O SULSEL 24 SEKTOR'!D32/'[1]I-O SULSEL 24 SEKTOR'!D39</f>
        <v>0.15324605659551019</v>
      </c>
      <c r="E32" s="360">
        <f>'[1]I-O SULSEL 24 SEKTOR'!E32/'[1]I-O SULSEL 24 SEKTOR'!E39</f>
        <v>2.1256960844311019E-2</v>
      </c>
      <c r="F32" s="360">
        <f>'[1]I-O SULSEL 24 SEKTOR'!F32/'[1]I-O SULSEL 24 SEKTOR'!F39</f>
        <v>0.21096309237824853</v>
      </c>
      <c r="G32" s="360">
        <f>'[1]I-O SULSEL 24 SEKTOR'!G32/'[1]I-O SULSEL 24 SEKTOR'!G39</f>
        <v>7.9062180486521527E-2</v>
      </c>
      <c r="H32" s="360">
        <f>'[1]I-O SULSEL 24 SEKTOR'!H32/'[1]I-O SULSEL 24 SEKTOR'!H39</f>
        <v>3.0923633558053366E-2</v>
      </c>
      <c r="I32" s="360">
        <f>'[1]I-O SULSEL 24 SEKTOR'!I32/'[1]I-O SULSEL 24 SEKTOR'!I39</f>
        <v>0.20307909986402542</v>
      </c>
      <c r="J32" s="360">
        <f>'[1]I-O SULSEL 24 SEKTOR'!J32/'[1]I-O SULSEL 24 SEKTOR'!J39</f>
        <v>6.4302287040106071E-2</v>
      </c>
      <c r="K32" s="360">
        <f>'[1]I-O SULSEL 24 SEKTOR'!K32/'[1]I-O SULSEL 24 SEKTOR'!K39</f>
        <v>0.1482300827440961</v>
      </c>
      <c r="L32" s="360">
        <f>'[1]I-O SULSEL 24 SEKTOR'!L32/'[1]I-O SULSEL 24 SEKTOR'!L39</f>
        <v>0.5433377278194097</v>
      </c>
      <c r="M32" s="360">
        <f>'[1]I-O SULSEL 24 SEKTOR'!M32/'[1]I-O SULSEL 24 SEKTOR'!M39</f>
        <v>0.12070031405326541</v>
      </c>
      <c r="N32" s="360">
        <f>'[1]I-O SULSEL 24 SEKTOR'!N32/'[1]I-O SULSEL 24 SEKTOR'!N39</f>
        <v>0.12401889774771303</v>
      </c>
      <c r="O32" s="360">
        <f>'[1]I-O SULSEL 24 SEKTOR'!O32/'[1]I-O SULSEL 24 SEKTOR'!O39</f>
        <v>4.4196106434951143E-2</v>
      </c>
      <c r="P32" s="360">
        <f>'[1]I-O SULSEL 24 SEKTOR'!P32/'[1]I-O SULSEL 24 SEKTOR'!P39</f>
        <v>0.13109077024389362</v>
      </c>
      <c r="Q32" s="360">
        <f>'[1]I-O SULSEL 24 SEKTOR'!Q32/'[1]I-O SULSEL 24 SEKTOR'!Q39</f>
        <v>5.3747512084162639E-2</v>
      </c>
      <c r="R32" s="360">
        <f>'[1]I-O SULSEL 24 SEKTOR'!R32/'[1]I-O SULSEL 24 SEKTOR'!R39</f>
        <v>0.14302367446320477</v>
      </c>
      <c r="S32" s="360">
        <f>'[1]I-O SULSEL 24 SEKTOR'!S32/'[1]I-O SULSEL 24 SEKTOR'!S39</f>
        <v>0.10746703695010129</v>
      </c>
      <c r="T32" s="360">
        <f>'[1]I-O SULSEL 24 SEKTOR'!T32/'[1]I-O SULSEL 24 SEKTOR'!T39</f>
        <v>4.9996035035864902E-3</v>
      </c>
      <c r="U32" s="360">
        <f>'[1]I-O SULSEL 24 SEKTOR'!U32/'[1]I-O SULSEL 24 SEKTOR'!U39</f>
        <v>2.7630720241243124E-2</v>
      </c>
      <c r="V32" s="360">
        <f>'[1]I-O SULSEL 24 SEKTOR'!V32/'[1]I-O SULSEL 24 SEKTOR'!V39</f>
        <v>1.6646170934407047E-2</v>
      </c>
      <c r="W32" s="360">
        <f>'[1]I-O SULSEL 24 SEKTOR'!W32/'[1]I-O SULSEL 24 SEKTOR'!W39</f>
        <v>1.6276501032519756E-3</v>
      </c>
      <c r="X32" s="360">
        <f>'[1]I-O SULSEL 24 SEKTOR'!X32/'[1]I-O SULSEL 24 SEKTOR'!X39</f>
        <v>6.7101395753550092E-2</v>
      </c>
      <c r="Y32" s="360">
        <f>'[1]I-O SULSEL 24 SEKTOR'!Y32/'[1]I-O SULSEL 24 SEKTOR'!Y39</f>
        <v>0.13425869603479765</v>
      </c>
      <c r="Z32" s="360">
        <f>'[1]I-O SULSEL 24 SEKTOR'!Z32/'[1]I-O SULSEL 24 SEKTOR'!Z39</f>
        <v>9.9870417039730194E-2</v>
      </c>
      <c r="AA32" s="356">
        <f>'[1]I-O SULSEL 24 SEKTOR'!AA32/'[1]I-O SULSEL 24 SEKTOR'!AA39</f>
        <v>0.12513935785929492</v>
      </c>
      <c r="AB32" s="361"/>
      <c r="AC32" s="128"/>
      <c r="AD32" s="128"/>
      <c r="AE32" s="128"/>
      <c r="AF32" s="128"/>
      <c r="AG32" s="128"/>
      <c r="AH32" s="128"/>
      <c r="AI32" s="128"/>
      <c r="AJ32" s="128"/>
      <c r="AK32" s="128"/>
      <c r="AL32" s="362"/>
      <c r="AM32" s="128"/>
      <c r="AN32" s="128"/>
      <c r="AO32" s="128"/>
      <c r="AP32" s="128"/>
      <c r="AQ32" s="128"/>
      <c r="AR32" s="128"/>
      <c r="AS32" s="128"/>
      <c r="AT32" s="128"/>
      <c r="AU32" s="128"/>
      <c r="AV32" s="363"/>
      <c r="AW32" s="236">
        <v>0</v>
      </c>
    </row>
    <row r="33" spans="1:49" ht="15">
      <c r="A33" s="221" t="s">
        <v>81</v>
      </c>
      <c r="B33" s="222">
        <v>201</v>
      </c>
      <c r="C33" s="364">
        <f>'[1]I-O SULSEL 24 SEKTOR'!C33/'[1]I-O SULSEL 24 SEKTOR'!C$38</f>
        <v>0.15353016340035727</v>
      </c>
      <c r="D33" s="364">
        <f>'[1]I-O SULSEL 24 SEKTOR'!D33/'[1]I-O SULSEL 24 SEKTOR'!D$38</f>
        <v>0.21002734779133189</v>
      </c>
      <c r="E33" s="364">
        <f>'[1]I-O SULSEL 24 SEKTOR'!E33/'[1]I-O SULSEL 24 SEKTOR'!E$38</f>
        <v>0.20213119859966711</v>
      </c>
      <c r="F33" s="364">
        <f>'[1]I-O SULSEL 24 SEKTOR'!F33/'[1]I-O SULSEL 24 SEKTOR'!F$38</f>
        <v>0.19874231839202813</v>
      </c>
      <c r="G33" s="364">
        <f>'[1]I-O SULSEL 24 SEKTOR'!G33/'[1]I-O SULSEL 24 SEKTOR'!G$38</f>
        <v>0.19221087896266362</v>
      </c>
      <c r="H33" s="364">
        <f>'[1]I-O SULSEL 24 SEKTOR'!H33/'[1]I-O SULSEL 24 SEKTOR'!H$38</f>
        <v>5.2801299153230487E-2</v>
      </c>
      <c r="I33" s="364">
        <f>'[1]I-O SULSEL 24 SEKTOR'!I33/'[1]I-O SULSEL 24 SEKTOR'!I$38</f>
        <v>0.27790259868495598</v>
      </c>
      <c r="J33" s="364">
        <f>'[1]I-O SULSEL 24 SEKTOR'!J33/'[1]I-O SULSEL 24 SEKTOR'!J$38</f>
        <v>0.36888510937484525</v>
      </c>
      <c r="K33" s="364">
        <f>'[1]I-O SULSEL 24 SEKTOR'!K33/'[1]I-O SULSEL 24 SEKTOR'!K$38</f>
        <v>0.29512465705838653</v>
      </c>
      <c r="L33" s="364">
        <f>'[1]I-O SULSEL 24 SEKTOR'!L33/'[1]I-O SULSEL 24 SEKTOR'!L$38</f>
        <v>0.47733661027464269</v>
      </c>
      <c r="M33" s="364">
        <f>'[1]I-O SULSEL 24 SEKTOR'!M33/'[1]I-O SULSEL 24 SEKTOR'!M$38</f>
        <v>0.38697293390089149</v>
      </c>
      <c r="N33" s="364">
        <f>'[1]I-O SULSEL 24 SEKTOR'!N33/'[1]I-O SULSEL 24 SEKTOR'!N$38</f>
        <v>0.38996870380567511</v>
      </c>
      <c r="O33" s="364">
        <f>'[1]I-O SULSEL 24 SEKTOR'!O33/'[1]I-O SULSEL 24 SEKTOR'!O$38</f>
        <v>0.22622039952374653</v>
      </c>
      <c r="P33" s="364">
        <f>'[1]I-O SULSEL 24 SEKTOR'!P33/'[1]I-O SULSEL 24 SEKTOR'!P$38</f>
        <v>0.33357628271459966</v>
      </c>
      <c r="Q33" s="364">
        <f>'[1]I-O SULSEL 24 SEKTOR'!Q33/'[1]I-O SULSEL 24 SEKTOR'!Q$38</f>
        <v>0.24757551669316374</v>
      </c>
      <c r="R33" s="364">
        <f>'[1]I-O SULSEL 24 SEKTOR'!R33/'[1]I-O SULSEL 24 SEKTOR'!R$38</f>
        <v>0.22118737985071329</v>
      </c>
      <c r="S33" s="364">
        <f>'[1]I-O SULSEL 24 SEKTOR'!S33/'[1]I-O SULSEL 24 SEKTOR'!S$38</f>
        <v>0.23875251006578591</v>
      </c>
      <c r="T33" s="364">
        <f>'[1]I-O SULSEL 24 SEKTOR'!T33/'[1]I-O SULSEL 24 SEKTOR'!T$38</f>
        <v>0.28314934512531736</v>
      </c>
      <c r="U33" s="364">
        <f>'[1]I-O SULSEL 24 SEKTOR'!U33/'[1]I-O SULSEL 24 SEKTOR'!U$38</f>
        <v>0.34113223375430629</v>
      </c>
      <c r="V33" s="364">
        <f>'[1]I-O SULSEL 24 SEKTOR'!V33/'[1]I-O SULSEL 24 SEKTOR'!V$38</f>
        <v>0.41010384271992428</v>
      </c>
      <c r="W33" s="364">
        <f>'[1]I-O SULSEL 24 SEKTOR'!W33/'[1]I-O SULSEL 24 SEKTOR'!W$38</f>
        <v>3.8439436610279668E-2</v>
      </c>
      <c r="X33" s="364">
        <f>'[1]I-O SULSEL 24 SEKTOR'!X33/'[1]I-O SULSEL 24 SEKTOR'!X$38</f>
        <v>0.31577654081246098</v>
      </c>
      <c r="Y33" s="364">
        <f>'[1]I-O SULSEL 24 SEKTOR'!Y33/'[1]I-O SULSEL 24 SEKTOR'!Y$38</f>
        <v>0.94027259835820831</v>
      </c>
      <c r="Z33" s="364">
        <f>'[1]I-O SULSEL 24 SEKTOR'!Z33/'[1]I-O SULSEL 24 SEKTOR'!Z$38</f>
        <v>0.39802194834712296</v>
      </c>
      <c r="AA33" s="352">
        <f>'[1]I-O SULSEL 24 SEKTOR'!AA33/'[1]I-O SULSEL 24 SEKTOR'!AA$38</f>
        <v>0.33548750802158173</v>
      </c>
      <c r="AB33" s="224"/>
      <c r="AC33" s="78"/>
      <c r="AD33" s="78"/>
      <c r="AE33" s="78"/>
      <c r="AF33" s="78"/>
      <c r="AG33" s="78"/>
      <c r="AH33" s="78"/>
      <c r="AI33" s="78"/>
      <c r="AJ33" s="78"/>
      <c r="AK33" s="78"/>
      <c r="AL33" s="101"/>
      <c r="AM33" s="78"/>
      <c r="AN33" s="78"/>
      <c r="AO33" s="78"/>
      <c r="AP33" s="78"/>
      <c r="AQ33" s="78"/>
      <c r="AR33" s="78"/>
      <c r="AS33" s="78"/>
      <c r="AT33" s="78"/>
      <c r="AU33" s="78"/>
      <c r="AV33" s="100"/>
      <c r="AW33" s="193">
        <v>0</v>
      </c>
    </row>
    <row r="34" spans="1:49" ht="15">
      <c r="A34" s="221" t="s">
        <v>82</v>
      </c>
      <c r="B34" s="222">
        <v>202</v>
      </c>
      <c r="C34" s="364">
        <f>'[1]I-O SULSEL 24 SEKTOR'!C34/'[1]I-O SULSEL 24 SEKTOR'!C$38</f>
        <v>0.82447671732121175</v>
      </c>
      <c r="D34" s="364">
        <f>'[1]I-O SULSEL 24 SEKTOR'!D34/'[1]I-O SULSEL 24 SEKTOR'!D$38</f>
        <v>0.7633420341795506</v>
      </c>
      <c r="E34" s="364">
        <f>'[1]I-O SULSEL 24 SEKTOR'!E34/'[1]I-O SULSEL 24 SEKTOR'!E$38</f>
        <v>0.76623460711084224</v>
      </c>
      <c r="F34" s="364">
        <f>'[1]I-O SULSEL 24 SEKTOR'!F34/'[1]I-O SULSEL 24 SEKTOR'!F$38</f>
        <v>0.72017925988210352</v>
      </c>
      <c r="G34" s="364">
        <f>'[1]I-O SULSEL 24 SEKTOR'!G34/'[1]I-O SULSEL 24 SEKTOR'!G$38</f>
        <v>0.75672851470840852</v>
      </c>
      <c r="H34" s="364">
        <f>'[1]I-O SULSEL 24 SEKTOR'!H34/'[1]I-O SULSEL 24 SEKTOR'!H$38</f>
        <v>0.88861694312338091</v>
      </c>
      <c r="I34" s="364">
        <f>'[1]I-O SULSEL 24 SEKTOR'!I34/'[1]I-O SULSEL 24 SEKTOR'!I$38</f>
        <v>0.55189923823275178</v>
      </c>
      <c r="J34" s="364">
        <f>'[1]I-O SULSEL 24 SEKTOR'!J34/'[1]I-O SULSEL 24 SEKTOR'!J$38</f>
        <v>0.5221856649138964</v>
      </c>
      <c r="K34" s="364">
        <f>'[1]I-O SULSEL 24 SEKTOR'!K34/'[1]I-O SULSEL 24 SEKTOR'!K$38</f>
        <v>0.56909136165878604</v>
      </c>
      <c r="L34" s="364">
        <f>'[1]I-O SULSEL 24 SEKTOR'!L34/'[1]I-O SULSEL 24 SEKTOR'!L$38</f>
        <v>-0.24763893197165288</v>
      </c>
      <c r="M34" s="364">
        <f>'[1]I-O SULSEL 24 SEKTOR'!M34/'[1]I-O SULSEL 24 SEKTOR'!M$38</f>
        <v>0.55182716247690944</v>
      </c>
      <c r="N34" s="364">
        <f>'[1]I-O SULSEL 24 SEKTOR'!N34/'[1]I-O SULSEL 24 SEKTOR'!N$38</f>
        <v>0.47397533157148147</v>
      </c>
      <c r="O34" s="364">
        <f>'[1]I-O SULSEL 24 SEKTOR'!O34/'[1]I-O SULSEL 24 SEKTOR'!O$38</f>
        <v>0.64998450799973662</v>
      </c>
      <c r="P34" s="364">
        <f>'[1]I-O SULSEL 24 SEKTOR'!P34/'[1]I-O SULSEL 24 SEKTOR'!P$38</f>
        <v>0.52096437582113497</v>
      </c>
      <c r="Q34" s="364">
        <f>'[1]I-O SULSEL 24 SEKTOR'!Q34/'[1]I-O SULSEL 24 SEKTOR'!Q$38</f>
        <v>0.60307366189719136</v>
      </c>
      <c r="R34" s="364">
        <f>'[1]I-O SULSEL 24 SEKTOR'!R34/'[1]I-O SULSEL 24 SEKTOR'!R$38</f>
        <v>0.52137720269210519</v>
      </c>
      <c r="S34" s="364">
        <f>'[1]I-O SULSEL 24 SEKTOR'!S34/'[1]I-O SULSEL 24 SEKTOR'!S$38</f>
        <v>0.49771747948166012</v>
      </c>
      <c r="T34" s="364">
        <f>'[1]I-O SULSEL 24 SEKTOR'!T34/'[1]I-O SULSEL 24 SEKTOR'!T$38</f>
        <v>0.68106041960213615</v>
      </c>
      <c r="U34" s="364">
        <f>'[1]I-O SULSEL 24 SEKTOR'!U34/'[1]I-O SULSEL 24 SEKTOR'!U$38</f>
        <v>0.6117801531087923</v>
      </c>
      <c r="V34" s="364">
        <f>'[1]I-O SULSEL 24 SEKTOR'!V34/'[1]I-O SULSEL 24 SEKTOR'!V$38</f>
        <v>0.34369363701187033</v>
      </c>
      <c r="W34" s="364">
        <f>'[1]I-O SULSEL 24 SEKTOR'!W34/'[1]I-O SULSEL 24 SEKTOR'!W$38</f>
        <v>0.82000152457667863</v>
      </c>
      <c r="X34" s="364">
        <f>'[1]I-O SULSEL 24 SEKTOR'!X34/'[1]I-O SULSEL 24 SEKTOR'!X$38</f>
        <v>0.54720471245106839</v>
      </c>
      <c r="Y34" s="364">
        <f>'[1]I-O SULSEL 24 SEKTOR'!Y34/'[1]I-O SULSEL 24 SEKTOR'!Y$38</f>
        <v>7.9767379273998299E-3</v>
      </c>
      <c r="Z34" s="364">
        <f>'[1]I-O SULSEL 24 SEKTOR'!Z34/'[1]I-O SULSEL 24 SEKTOR'!Z$38</f>
        <v>0.46273056641137772</v>
      </c>
      <c r="AA34" s="352">
        <f>'[1]I-O SULSEL 24 SEKTOR'!AA34/'[1]I-O SULSEL 24 SEKTOR'!AA$38</f>
        <v>0.56268747432719168</v>
      </c>
      <c r="AB34" s="224"/>
      <c r="AC34" s="78"/>
      <c r="AD34" s="78"/>
      <c r="AE34" s="78"/>
      <c r="AF34" s="78"/>
      <c r="AG34" s="78"/>
      <c r="AH34" s="78"/>
      <c r="AI34" s="78"/>
      <c r="AJ34" s="78"/>
      <c r="AK34" s="78"/>
      <c r="AL34" s="101"/>
      <c r="AM34" s="78"/>
      <c r="AN34" s="78"/>
      <c r="AO34" s="78"/>
      <c r="AP34" s="78"/>
      <c r="AQ34" s="78"/>
      <c r="AR34" s="78"/>
      <c r="AS34" s="78"/>
      <c r="AT34" s="78"/>
      <c r="AU34" s="78"/>
      <c r="AV34" s="100"/>
      <c r="AW34" s="193">
        <v>0</v>
      </c>
    </row>
    <row r="35" spans="1:49" ht="15">
      <c r="A35" s="221" t="s">
        <v>83</v>
      </c>
      <c r="B35" s="222">
        <v>203</v>
      </c>
      <c r="C35" s="364">
        <f>'[1]I-O SULSEL 24 SEKTOR'!C35/'[1]I-O SULSEL 24 SEKTOR'!C$38</f>
        <v>1.1580174646247972E-2</v>
      </c>
      <c r="D35" s="364">
        <f>'[1]I-O SULSEL 24 SEKTOR'!D35/'[1]I-O SULSEL 24 SEKTOR'!D$38</f>
        <v>1.9248872148622555E-2</v>
      </c>
      <c r="E35" s="364">
        <f>'[1]I-O SULSEL 24 SEKTOR'!E35/'[1]I-O SULSEL 24 SEKTOR'!E$38</f>
        <v>2.0244768008466297E-2</v>
      </c>
      <c r="F35" s="364">
        <f>'[1]I-O SULSEL 24 SEKTOR'!F35/'[1]I-O SULSEL 24 SEKTOR'!F$38</f>
        <v>6.4664156074172807E-2</v>
      </c>
      <c r="G35" s="364">
        <f>'[1]I-O SULSEL 24 SEKTOR'!G35/'[1]I-O SULSEL 24 SEKTOR'!G$38</f>
        <v>3.9649104709417952E-2</v>
      </c>
      <c r="H35" s="364">
        <f>'[1]I-O SULSEL 24 SEKTOR'!H35/'[1]I-O SULSEL 24 SEKTOR'!H$38</f>
        <v>4.8169199242160614E-2</v>
      </c>
      <c r="I35" s="364">
        <f>'[1]I-O SULSEL 24 SEKTOR'!I35/'[1]I-O SULSEL 24 SEKTOR'!I$38</f>
        <v>0.12422360136734649</v>
      </c>
      <c r="J35" s="364">
        <f>'[1]I-O SULSEL 24 SEKTOR'!J35/'[1]I-O SULSEL 24 SEKTOR'!J$38</f>
        <v>8.3705920798550257E-2</v>
      </c>
      <c r="K35" s="364">
        <f>'[1]I-O SULSEL 24 SEKTOR'!K35/'[1]I-O SULSEL 24 SEKTOR'!K$38</f>
        <v>8.1305325697219294E-2</v>
      </c>
      <c r="L35" s="364">
        <f>'[1]I-O SULSEL 24 SEKTOR'!L35/'[1]I-O SULSEL 24 SEKTOR'!L$38</f>
        <v>0.76955188622968818</v>
      </c>
      <c r="M35" s="364">
        <f>'[1]I-O SULSEL 24 SEKTOR'!M35/'[1]I-O SULSEL 24 SEKTOR'!M$38</f>
        <v>5.5087944743394103E-2</v>
      </c>
      <c r="N35" s="364">
        <f>'[1]I-O SULSEL 24 SEKTOR'!N35/'[1]I-O SULSEL 24 SEKTOR'!N$38</f>
        <v>8.9952743836780091E-2</v>
      </c>
      <c r="O35" s="364">
        <f>'[1]I-O SULSEL 24 SEKTOR'!O35/'[1]I-O SULSEL 24 SEKTOR'!O$38</f>
        <v>5.8027056880748051E-2</v>
      </c>
      <c r="P35" s="364">
        <f>'[1]I-O SULSEL 24 SEKTOR'!P35/'[1]I-O SULSEL 24 SEKTOR'!P$38</f>
        <v>6.1899045448732107E-2</v>
      </c>
      <c r="Q35" s="364">
        <f>'[1]I-O SULSEL 24 SEKTOR'!Q35/'[1]I-O SULSEL 24 SEKTOR'!Q$38</f>
        <v>7.347200141317789E-2</v>
      </c>
      <c r="R35" s="364">
        <f>'[1]I-O SULSEL 24 SEKTOR'!R35/'[1]I-O SULSEL 24 SEKTOR'!R$38</f>
        <v>0.2404850700884974</v>
      </c>
      <c r="S35" s="364">
        <f>'[1]I-O SULSEL 24 SEKTOR'!S35/'[1]I-O SULSEL 24 SEKTOR'!S$38</f>
        <v>0.25104348843583146</v>
      </c>
      <c r="T35" s="364">
        <f>'[1]I-O SULSEL 24 SEKTOR'!T35/'[1]I-O SULSEL 24 SEKTOR'!T$38</f>
        <v>3.1322980658525262E-2</v>
      </c>
      <c r="U35" s="364">
        <f>'[1]I-O SULSEL 24 SEKTOR'!U35/'[1]I-O SULSEL 24 SEKTOR'!U$38</f>
        <v>4.3532236934961561E-2</v>
      </c>
      <c r="V35" s="364">
        <f>'[1]I-O SULSEL 24 SEKTOR'!V35/'[1]I-O SULSEL 24 SEKTOR'!V$38</f>
        <v>0.11402326124862931</v>
      </c>
      <c r="W35" s="364">
        <f>'[1]I-O SULSEL 24 SEKTOR'!W35/'[1]I-O SULSEL 24 SEKTOR'!W$38</f>
        <v>7.9130974539569465E-2</v>
      </c>
      <c r="X35" s="364">
        <f>'[1]I-O SULSEL 24 SEKTOR'!X35/'[1]I-O SULSEL 24 SEKTOR'!X$38</f>
        <v>8.5095781387046904E-2</v>
      </c>
      <c r="Y35" s="364">
        <f>'[1]I-O SULSEL 24 SEKTOR'!Y35/'[1]I-O SULSEL 24 SEKTOR'!Y$38</f>
        <v>5.1016762733644971E-2</v>
      </c>
      <c r="Z35" s="364">
        <f>'[1]I-O SULSEL 24 SEKTOR'!Z35/'[1]I-O SULSEL 24 SEKTOR'!Z$38</f>
        <v>9.6599731459047503E-2</v>
      </c>
      <c r="AA35" s="352">
        <f>'[1]I-O SULSEL 24 SEKTOR'!AA35/'[1]I-O SULSEL 24 SEKTOR'!AA$38</f>
        <v>7.244763539431863E-2</v>
      </c>
      <c r="AB35" s="224"/>
      <c r="AC35" s="78"/>
      <c r="AD35" s="78"/>
      <c r="AE35" s="78"/>
      <c r="AF35" s="78"/>
      <c r="AG35" s="78"/>
      <c r="AH35" s="78"/>
      <c r="AI35" s="78"/>
      <c r="AJ35" s="78"/>
      <c r="AK35" s="78"/>
      <c r="AL35" s="101"/>
      <c r="AM35" s="78"/>
      <c r="AN35" s="78"/>
      <c r="AO35" s="78"/>
      <c r="AP35" s="78"/>
      <c r="AQ35" s="78"/>
      <c r="AR35" s="78"/>
      <c r="AS35" s="78"/>
      <c r="AT35" s="78"/>
      <c r="AU35" s="78"/>
      <c r="AV35" s="100"/>
      <c r="AW35" s="193">
        <v>0</v>
      </c>
    </row>
    <row r="36" spans="1:49" ht="15">
      <c r="A36" s="221" t="s">
        <v>198</v>
      </c>
      <c r="B36" s="222">
        <v>204</v>
      </c>
      <c r="C36" s="364">
        <f>'[1]I-O SULSEL 24 SEKTOR'!C36/'[1]I-O SULSEL 24 SEKTOR'!C$38</f>
        <v>1.0412944632183041E-2</v>
      </c>
      <c r="D36" s="364">
        <f>'[1]I-O SULSEL 24 SEKTOR'!D36/'[1]I-O SULSEL 24 SEKTOR'!D$38</f>
        <v>7.3817458804949455E-3</v>
      </c>
      <c r="E36" s="364">
        <f>'[1]I-O SULSEL 24 SEKTOR'!E36/'[1]I-O SULSEL 24 SEKTOR'!E$38</f>
        <v>1.1389426281024396E-2</v>
      </c>
      <c r="F36" s="364">
        <f>'[1]I-O SULSEL 24 SEKTOR'!F36/'[1]I-O SULSEL 24 SEKTOR'!F$38</f>
        <v>1.6414265651695546E-2</v>
      </c>
      <c r="G36" s="364">
        <f>'[1]I-O SULSEL 24 SEKTOR'!G36/'[1]I-O SULSEL 24 SEKTOR'!G$38</f>
        <v>1.1411501619509915E-2</v>
      </c>
      <c r="H36" s="364">
        <f>'[1]I-O SULSEL 24 SEKTOR'!H36/'[1]I-O SULSEL 24 SEKTOR'!H$38</f>
        <v>1.0412558481228009E-2</v>
      </c>
      <c r="I36" s="364">
        <f>'[1]I-O SULSEL 24 SEKTOR'!I36/'[1]I-O SULSEL 24 SEKTOR'!I$38</f>
        <v>4.5974561714945739E-2</v>
      </c>
      <c r="J36" s="364">
        <f>'[1]I-O SULSEL 24 SEKTOR'!J36/'[1]I-O SULSEL 24 SEKTOR'!J$38</f>
        <v>2.5223304912708081E-2</v>
      </c>
      <c r="K36" s="364">
        <f>'[1]I-O SULSEL 24 SEKTOR'!K36/'[1]I-O SULSEL 24 SEKTOR'!K$38</f>
        <v>5.4478655585608098E-2</v>
      </c>
      <c r="L36" s="364">
        <f>'[1]I-O SULSEL 24 SEKTOR'!L36/'[1]I-O SULSEL 24 SEKTOR'!L$38</f>
        <v>7.5043546732205489E-4</v>
      </c>
      <c r="M36" s="364">
        <f>'[1]I-O SULSEL 24 SEKTOR'!M36/'[1]I-O SULSEL 24 SEKTOR'!M$38</f>
        <v>6.1119588788049149E-3</v>
      </c>
      <c r="N36" s="364">
        <f>'[1]I-O SULSEL 24 SEKTOR'!N36/'[1]I-O SULSEL 24 SEKTOR'!N$38</f>
        <v>4.6103220786063319E-2</v>
      </c>
      <c r="O36" s="364">
        <f>'[1]I-O SULSEL 24 SEKTOR'!O36/'[1]I-O SULSEL 24 SEKTOR'!O$38</f>
        <v>6.576803559576877E-2</v>
      </c>
      <c r="P36" s="364">
        <f>'[1]I-O SULSEL 24 SEKTOR'!P36/'[1]I-O SULSEL 24 SEKTOR'!P$38</f>
        <v>8.3560296015533261E-2</v>
      </c>
      <c r="Q36" s="364">
        <f>'[1]I-O SULSEL 24 SEKTOR'!Q36/'[1]I-O SULSEL 24 SEKTOR'!Q$38</f>
        <v>7.5878819996467062E-2</v>
      </c>
      <c r="R36" s="364">
        <f>'[1]I-O SULSEL 24 SEKTOR'!R36/'[1]I-O SULSEL 24 SEKTOR'!R$38</f>
        <v>1.6950347368684081E-2</v>
      </c>
      <c r="S36" s="364">
        <f>'[1]I-O SULSEL 24 SEKTOR'!S36/'[1]I-O SULSEL 24 SEKTOR'!S$38</f>
        <v>1.2486522016722516E-2</v>
      </c>
      <c r="T36" s="364">
        <f>'[1]I-O SULSEL 24 SEKTOR'!T36/'[1]I-O SULSEL 24 SEKTOR'!T$38</f>
        <v>4.4672546140212066E-3</v>
      </c>
      <c r="U36" s="364">
        <f>'[1]I-O SULSEL 24 SEKTOR'!U36/'[1]I-O SULSEL 24 SEKTOR'!U$38</f>
        <v>3.555376201939802E-3</v>
      </c>
      <c r="V36" s="364">
        <f>'[1]I-O SULSEL 24 SEKTOR'!V36/'[1]I-O SULSEL 24 SEKTOR'!V$38</f>
        <v>0.13217925901957611</v>
      </c>
      <c r="W36" s="364">
        <f>'[1]I-O SULSEL 24 SEKTOR'!W36/'[1]I-O SULSEL 24 SEKTOR'!W$38</f>
        <v>6.2428064273472202E-2</v>
      </c>
      <c r="X36" s="364">
        <f>'[1]I-O SULSEL 24 SEKTOR'!X36/'[1]I-O SULSEL 24 SEKTOR'!X$38</f>
        <v>5.1922965349423741E-2</v>
      </c>
      <c r="Y36" s="364">
        <f>'[1]I-O SULSEL 24 SEKTOR'!Y36/'[1]I-O SULSEL 24 SEKTOR'!Y$38</f>
        <v>7.3390098074690969E-4</v>
      </c>
      <c r="Z36" s="364">
        <f>'[1]I-O SULSEL 24 SEKTOR'!Z36/'[1]I-O SULSEL 24 SEKTOR'!Z$38</f>
        <v>4.2647753782451822E-2</v>
      </c>
      <c r="AA36" s="352">
        <f>'[1]I-O SULSEL 24 SEKTOR'!AA36/'[1]I-O SULSEL 24 SEKTOR'!AA$38</f>
        <v>2.937738225690802E-2</v>
      </c>
      <c r="AB36" s="224"/>
      <c r="AC36" s="78"/>
      <c r="AD36" s="78"/>
      <c r="AE36" s="78"/>
      <c r="AF36" s="78"/>
      <c r="AG36" s="78"/>
      <c r="AH36" s="78"/>
      <c r="AI36" s="78"/>
      <c r="AJ36" s="78"/>
      <c r="AK36" s="78"/>
      <c r="AL36" s="101"/>
      <c r="AM36" s="78"/>
      <c r="AN36" s="78"/>
      <c r="AO36" s="78"/>
      <c r="AP36" s="78"/>
      <c r="AQ36" s="78"/>
      <c r="AR36" s="78"/>
      <c r="AS36" s="78"/>
      <c r="AT36" s="78"/>
      <c r="AU36" s="78"/>
      <c r="AV36" s="100"/>
      <c r="AW36" s="193">
        <v>0</v>
      </c>
    </row>
    <row r="37" spans="1:49" s="77" customFormat="1" ht="15">
      <c r="A37" s="221" t="s">
        <v>199</v>
      </c>
      <c r="B37" s="222">
        <v>205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5">
        <v>0</v>
      </c>
      <c r="W37" s="215">
        <v>0</v>
      </c>
      <c r="X37" s="215">
        <v>0</v>
      </c>
      <c r="Y37" s="215">
        <v>0</v>
      </c>
      <c r="Z37" s="215">
        <v>0</v>
      </c>
      <c r="AA37" s="208">
        <f>SUM(C37:Z37)</f>
        <v>0</v>
      </c>
      <c r="AB37" s="225"/>
      <c r="AC37" s="100"/>
      <c r="AD37" s="100"/>
      <c r="AE37" s="100"/>
      <c r="AF37" s="100"/>
      <c r="AG37" s="100"/>
      <c r="AH37" s="100"/>
      <c r="AI37" s="100"/>
      <c r="AJ37" s="100"/>
      <c r="AK37" s="100"/>
      <c r="AL37" s="101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226">
        <v>0</v>
      </c>
    </row>
    <row r="38" spans="1:49" s="121" customFormat="1" ht="15">
      <c r="A38" s="354" t="s">
        <v>85</v>
      </c>
      <c r="B38" s="214">
        <v>209</v>
      </c>
      <c r="C38" s="355">
        <f t="shared" ref="C38:AA38" si="2">SUM(C33:C37)</f>
        <v>1</v>
      </c>
      <c r="D38" s="355">
        <f t="shared" si="2"/>
        <v>1</v>
      </c>
      <c r="E38" s="355">
        <f t="shared" si="2"/>
        <v>1</v>
      </c>
      <c r="F38" s="355">
        <f t="shared" si="2"/>
        <v>1</v>
      </c>
      <c r="G38" s="355">
        <f t="shared" si="2"/>
        <v>1</v>
      </c>
      <c r="H38" s="355">
        <f t="shared" si="2"/>
        <v>1</v>
      </c>
      <c r="I38" s="355">
        <f t="shared" si="2"/>
        <v>1</v>
      </c>
      <c r="J38" s="355">
        <f t="shared" si="2"/>
        <v>0.99999999999999989</v>
      </c>
      <c r="K38" s="355">
        <f t="shared" si="2"/>
        <v>0.99999999999999989</v>
      </c>
      <c r="L38" s="355">
        <f t="shared" si="2"/>
        <v>1</v>
      </c>
      <c r="M38" s="355">
        <f t="shared" si="2"/>
        <v>0.99999999999999989</v>
      </c>
      <c r="N38" s="355">
        <f t="shared" si="2"/>
        <v>1</v>
      </c>
      <c r="O38" s="355">
        <f t="shared" si="2"/>
        <v>1</v>
      </c>
      <c r="P38" s="355">
        <f t="shared" si="2"/>
        <v>1</v>
      </c>
      <c r="Q38" s="355">
        <f t="shared" si="2"/>
        <v>1</v>
      </c>
      <c r="R38" s="355">
        <f t="shared" si="2"/>
        <v>0.99999999999999989</v>
      </c>
      <c r="S38" s="355">
        <f t="shared" si="2"/>
        <v>1</v>
      </c>
      <c r="T38" s="355">
        <f t="shared" si="2"/>
        <v>0.99999999999999989</v>
      </c>
      <c r="U38" s="355">
        <f t="shared" si="2"/>
        <v>1</v>
      </c>
      <c r="V38" s="355">
        <f t="shared" si="2"/>
        <v>1</v>
      </c>
      <c r="W38" s="355">
        <f t="shared" si="2"/>
        <v>1</v>
      </c>
      <c r="X38" s="355">
        <f t="shared" si="2"/>
        <v>1</v>
      </c>
      <c r="Y38" s="355">
        <f t="shared" si="2"/>
        <v>1</v>
      </c>
      <c r="Z38" s="355">
        <f t="shared" si="2"/>
        <v>1</v>
      </c>
      <c r="AA38" s="356">
        <f t="shared" si="2"/>
        <v>1.0000000000000002</v>
      </c>
      <c r="AB38" s="365"/>
      <c r="AC38" s="366"/>
      <c r="AD38" s="366"/>
      <c r="AE38" s="366"/>
      <c r="AF38" s="366"/>
      <c r="AG38" s="366" t="s">
        <v>221</v>
      </c>
      <c r="AH38" s="366"/>
      <c r="AI38" s="366">
        <f>AJ31-AA38</f>
        <v>0</v>
      </c>
      <c r="AJ38" s="366"/>
      <c r="AK38" s="366"/>
      <c r="AL38" s="366"/>
      <c r="AM38" s="366"/>
      <c r="AN38" s="366"/>
      <c r="AO38" s="366"/>
      <c r="AP38" s="366"/>
      <c r="AQ38" s="366"/>
      <c r="AR38" s="363"/>
      <c r="AS38" s="363"/>
      <c r="AT38" s="363"/>
      <c r="AU38" s="363"/>
      <c r="AV38" s="363"/>
      <c r="AW38" s="367">
        <v>0</v>
      </c>
    </row>
    <row r="39" spans="1:49" s="121" customFormat="1" ht="15.75" thickBot="1">
      <c r="A39" s="368" t="s">
        <v>86</v>
      </c>
      <c r="B39" s="229">
        <v>210</v>
      </c>
      <c r="C39" s="357">
        <f>'[1]I-O SULSEL 24 SEKTOR'!C39/'[1]I-O SULSEL 24 SEKTOR'!C39</f>
        <v>1</v>
      </c>
      <c r="D39" s="357">
        <f>'[1]I-O SULSEL 24 SEKTOR'!D39/'[1]I-O SULSEL 24 SEKTOR'!D39</f>
        <v>1</v>
      </c>
      <c r="E39" s="357">
        <f>'[1]I-O SULSEL 24 SEKTOR'!E39/'[1]I-O SULSEL 24 SEKTOR'!E39</f>
        <v>1</v>
      </c>
      <c r="F39" s="357">
        <f>'[1]I-O SULSEL 24 SEKTOR'!F39/'[1]I-O SULSEL 24 SEKTOR'!F39</f>
        <v>1</v>
      </c>
      <c r="G39" s="357">
        <f>'[1]I-O SULSEL 24 SEKTOR'!G39/'[1]I-O SULSEL 24 SEKTOR'!G39</f>
        <v>1</v>
      </c>
      <c r="H39" s="357">
        <f>'[1]I-O SULSEL 24 SEKTOR'!H39/'[1]I-O SULSEL 24 SEKTOR'!H39</f>
        <v>1</v>
      </c>
      <c r="I39" s="357">
        <f>'[1]I-O SULSEL 24 SEKTOR'!I39/'[1]I-O SULSEL 24 SEKTOR'!I39</f>
        <v>1</v>
      </c>
      <c r="J39" s="357">
        <f>'[1]I-O SULSEL 24 SEKTOR'!J39/'[1]I-O SULSEL 24 SEKTOR'!J39</f>
        <v>1</v>
      </c>
      <c r="K39" s="357">
        <f>'[1]I-O SULSEL 24 SEKTOR'!K39/'[1]I-O SULSEL 24 SEKTOR'!K39</f>
        <v>1</v>
      </c>
      <c r="L39" s="357">
        <f>'[1]I-O SULSEL 24 SEKTOR'!L39/'[1]I-O SULSEL 24 SEKTOR'!L39</f>
        <v>1</v>
      </c>
      <c r="M39" s="357">
        <f>'[1]I-O SULSEL 24 SEKTOR'!M39/'[1]I-O SULSEL 24 SEKTOR'!M39</f>
        <v>1</v>
      </c>
      <c r="N39" s="357">
        <f>'[1]I-O SULSEL 24 SEKTOR'!N39/'[1]I-O SULSEL 24 SEKTOR'!N39</f>
        <v>1</v>
      </c>
      <c r="O39" s="357">
        <f>'[1]I-O SULSEL 24 SEKTOR'!O39/'[1]I-O SULSEL 24 SEKTOR'!O39</f>
        <v>1</v>
      </c>
      <c r="P39" s="357">
        <f>'[1]I-O SULSEL 24 SEKTOR'!P39/'[1]I-O SULSEL 24 SEKTOR'!P39</f>
        <v>1</v>
      </c>
      <c r="Q39" s="357">
        <f>'[1]I-O SULSEL 24 SEKTOR'!Q39/'[1]I-O SULSEL 24 SEKTOR'!Q39</f>
        <v>1</v>
      </c>
      <c r="R39" s="357">
        <f>'[1]I-O SULSEL 24 SEKTOR'!R39/'[1]I-O SULSEL 24 SEKTOR'!R39</f>
        <v>1</v>
      </c>
      <c r="S39" s="357">
        <f>'[1]I-O SULSEL 24 SEKTOR'!S39/'[1]I-O SULSEL 24 SEKTOR'!S39</f>
        <v>1</v>
      </c>
      <c r="T39" s="357">
        <f>'[1]I-O SULSEL 24 SEKTOR'!T39/'[1]I-O SULSEL 24 SEKTOR'!T39</f>
        <v>1</v>
      </c>
      <c r="U39" s="357">
        <f>'[1]I-O SULSEL 24 SEKTOR'!U39/'[1]I-O SULSEL 24 SEKTOR'!U39</f>
        <v>1</v>
      </c>
      <c r="V39" s="357">
        <f>'[1]I-O SULSEL 24 SEKTOR'!V39/'[1]I-O SULSEL 24 SEKTOR'!V39</f>
        <v>1</v>
      </c>
      <c r="W39" s="357">
        <f>'[1]I-O SULSEL 24 SEKTOR'!W39/'[1]I-O SULSEL 24 SEKTOR'!W39</f>
        <v>1</v>
      </c>
      <c r="X39" s="357">
        <f>'[1]I-O SULSEL 24 SEKTOR'!X39/'[1]I-O SULSEL 24 SEKTOR'!X39</f>
        <v>1</v>
      </c>
      <c r="Y39" s="357">
        <f>'[1]I-O SULSEL 24 SEKTOR'!Y39/'[1]I-O SULSEL 24 SEKTOR'!Y39</f>
        <v>1</v>
      </c>
      <c r="Z39" s="357">
        <f>'[1]I-O SULSEL 24 SEKTOR'!Z39/'[1]I-O SULSEL 24 SEKTOR'!Z39</f>
        <v>1</v>
      </c>
      <c r="AA39" s="369">
        <f>'[1]I-O SULSEL 24 SEKTOR'!AA39/'[1]I-O SULSEL 24 SEKTOR'!AA39</f>
        <v>1</v>
      </c>
      <c r="AB39" s="367"/>
      <c r="AG39" s="363" t="s">
        <v>222</v>
      </c>
      <c r="AW39" s="367">
        <v>0</v>
      </c>
    </row>
    <row r="40" spans="1:49" ht="13.5" thickTop="1"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193"/>
    </row>
    <row r="41" spans="1:49" ht="14.25" customHeight="1">
      <c r="A41" s="541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233"/>
    </row>
    <row r="42" spans="1:49">
      <c r="A42" s="541"/>
      <c r="L42" s="371">
        <v>1.218585772718643E-6</v>
      </c>
    </row>
    <row r="43" spans="1:49" ht="15">
      <c r="A43" s="234"/>
      <c r="B43" s="120"/>
    </row>
    <row r="44" spans="1:49" s="80" customFormat="1" ht="15">
      <c r="A44" s="235"/>
      <c r="B44" s="120"/>
      <c r="AA44" s="121"/>
      <c r="AV44" s="121"/>
      <c r="AW44" s="236"/>
    </row>
    <row r="45" spans="1:49" ht="15">
      <c r="A45" s="237"/>
      <c r="B45" s="120"/>
    </row>
    <row r="46" spans="1:49" ht="15">
      <c r="A46"/>
      <c r="B46" s="120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</row>
    <row r="47" spans="1:49" ht="15">
      <c r="A47"/>
      <c r="B47" s="120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</row>
    <row r="48" spans="1:49" ht="15">
      <c r="A48"/>
      <c r="B48" s="120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</row>
    <row r="49" spans="1:27" ht="15">
      <c r="A49"/>
      <c r="B49" s="120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</row>
    <row r="50" spans="1:27" ht="15">
      <c r="A50"/>
      <c r="B50" s="12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</row>
  </sheetData>
  <mergeCells count="1">
    <mergeCell ref="A41:A42"/>
  </mergeCells>
  <pageMargins left="0.75" right="0.75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PDRB adhb KEPRI 2017</vt:lpstr>
      <vt:lpstr>IO KEPRI 2010 32-17</vt:lpstr>
      <vt:lpstr>PROSES IO 112-24</vt:lpstr>
      <vt:lpstr>I-O SULSEL 24 SEKTOR</vt:lpstr>
      <vt:lpstr>17X17 OK</vt:lpstr>
      <vt:lpstr>17x17 OKe</vt:lpstr>
      <vt:lpstr>16x16</vt:lpstr>
      <vt:lpstr>IMPOR FD SULSEL</vt:lpstr>
      <vt:lpstr>A'IO SULSEL  </vt:lpstr>
      <vt:lpstr>IMPOR FD KEPRI</vt:lpstr>
      <vt:lpstr>A'IO KEPRI</vt:lpstr>
      <vt:lpstr>A'GAMS</vt:lpstr>
      <vt:lpstr>HASIL ASLI RAS </vt:lpstr>
      <vt:lpstr>IO KEPRI OKE</vt:lpstr>
      <vt:lpstr>'17X17 OK'!Print_Area</vt:lpstr>
      <vt:lpstr>'A''GAMS'!Print_Area</vt:lpstr>
      <vt:lpstr>'A''IO KEPRI'!Print_Area</vt:lpstr>
      <vt:lpstr>'HASIL ASLI RAS '!Print_Area</vt:lpstr>
      <vt:lpstr>'IMPOR FD KEPRI'!Print_Area</vt:lpstr>
      <vt:lpstr>'IO KEPRI 2010 32-17'!Print_Area</vt:lpstr>
      <vt:lpstr>'IO KEPRI OKE'!Print_Area</vt:lpstr>
      <vt:lpstr>'PDRB adhb KEPRI 2017'!Print_Area</vt:lpstr>
      <vt:lpstr>'17X17 OK'!Print_Titles</vt:lpstr>
      <vt:lpstr>'17x17 OKe'!Print_Titles</vt:lpstr>
      <vt:lpstr>'A''GAMS'!Print_Titles</vt:lpstr>
      <vt:lpstr>'A''IO KEPRI'!Print_Titles</vt:lpstr>
      <vt:lpstr>'HASIL ASLI RAS '!Print_Titles</vt:lpstr>
      <vt:lpstr>'IO KEPRI 2010 32-17'!Print_Titles</vt:lpstr>
      <vt:lpstr>'IO KEPRI OKE'!Print_Titles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2019-08-07T13:27:26Z</cp:lastPrinted>
  <dcterms:created xsi:type="dcterms:W3CDTF">2019-07-18T07:35:33Z</dcterms:created>
  <dcterms:modified xsi:type="dcterms:W3CDTF">2019-08-28T11:01:15Z</dcterms:modified>
</cp:coreProperties>
</file>