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5600" windowHeight="7215" tabRatio="895" firstSheet="7" activeTab="21"/>
  </bookViews>
  <sheets>
    <sheet name="IO KEPRI OKE" sheetId="1" r:id="rId1"/>
    <sheet name="pdrb 2013-2017" sheetId="2" r:id="rId2"/>
    <sheet name="pdrb natuna 2017" sheetId="3" r:id="rId3"/>
    <sheet name="IMPOR FD natuna" sheetId="4" r:id="rId4"/>
    <sheet name="IO KEPRI OKE 2017" sheetId="5" r:id="rId5"/>
    <sheet name="A'IO KEPRI 2017" sheetId="6" r:id="rId6"/>
    <sheet name="A'GAMS" sheetId="9" r:id="rId7"/>
    <sheet name="HASIL RAS NATUNA" sheetId="7" r:id="rId8"/>
    <sheet name="HASIL ASLI RAS " sheetId="8" r:id="rId9"/>
    <sheet name="IO natuna OK" sheetId="10" r:id="rId10"/>
    <sheet name="A" sheetId="11" r:id="rId11"/>
    <sheet name="I" sheetId="12" r:id="rId12"/>
    <sheet name="I-A" sheetId="13" r:id="rId13"/>
    <sheet name="B" sheetId="15" r:id="rId14"/>
    <sheet name="BL" sheetId="16" r:id="rId15"/>
    <sheet name="FL" sheetId="17" r:id="rId16"/>
    <sheet name="MATRIKS SPACE" sheetId="18" r:id="rId17"/>
    <sheet name="multiplier" sheetId="19" r:id="rId18"/>
    <sheet name="Foreward Linkages" sheetId="20" r:id="rId19"/>
    <sheet name="struktur ekonomi" sheetId="21" r:id="rId20"/>
    <sheet name="KESIMPULAN" sheetId="22" r:id="rId21"/>
    <sheet name="spesifik" sheetId="23" r:id="rId22"/>
    <sheet name="gab multiplier" sheetId="24" r:id="rId23"/>
    <sheet name="spesifik (2)" sheetId="25" r:id="rId24"/>
  </sheets>
  <definedNames>
    <definedName name="\h">#N/A</definedName>
    <definedName name="_Fill" localSheetId="10" hidden="1">#REF!</definedName>
    <definedName name="_Fill" localSheetId="6" hidden="1">#REF!</definedName>
    <definedName name="_Fill" localSheetId="5" hidden="1">#REF!</definedName>
    <definedName name="_Fill" localSheetId="13" hidden="1">#REF!</definedName>
    <definedName name="_Fill" localSheetId="15" hidden="1">#REF!</definedName>
    <definedName name="_Fill" localSheetId="8" hidden="1">#REF!</definedName>
    <definedName name="_Fill" localSheetId="7" hidden="1">#REF!</definedName>
    <definedName name="_Fill" localSheetId="11" hidden="1">#REF!</definedName>
    <definedName name="_Fill" localSheetId="12" hidden="1">#REF!</definedName>
    <definedName name="_Fill" localSheetId="3" hidden="1">#REF!</definedName>
    <definedName name="_Fill" localSheetId="4" hidden="1">#REF!</definedName>
    <definedName name="_Fill" localSheetId="2" hidden="1">#REF!</definedName>
    <definedName name="_Fill" localSheetId="21" hidden="1">#REF!</definedName>
    <definedName name="_Fill" localSheetId="23" hidden="1">#REF!</definedName>
    <definedName name="_Fill" hidden="1">#REF!</definedName>
    <definedName name="_MatInverse_In" localSheetId="10" hidden="1">#REF!</definedName>
    <definedName name="_MatInverse_In" localSheetId="6" hidden="1">#REF!</definedName>
    <definedName name="_MatInverse_In" localSheetId="5" hidden="1">#REF!</definedName>
    <definedName name="_MatInverse_In" localSheetId="13" hidden="1">#REF!</definedName>
    <definedName name="_MatInverse_In" localSheetId="15" hidden="1">#REF!</definedName>
    <definedName name="_MatInverse_In" localSheetId="7" hidden="1">#REF!</definedName>
    <definedName name="_MatInverse_In" localSheetId="11" hidden="1">#REF!</definedName>
    <definedName name="_MatInverse_In" localSheetId="12" hidden="1">#REF!</definedName>
    <definedName name="_MatInverse_In" localSheetId="3" hidden="1">#REF!</definedName>
    <definedName name="_MatInverse_In" localSheetId="4" hidden="1">#REF!</definedName>
    <definedName name="_MatInverse_In" localSheetId="2" hidden="1">#REF!</definedName>
    <definedName name="_MatInverse_In" localSheetId="21" hidden="1">#REF!</definedName>
    <definedName name="_MatInverse_In" localSheetId="23" hidden="1">#REF!</definedName>
    <definedName name="_MatInverse_In" hidden="1">#REF!</definedName>
    <definedName name="_MatMult_A" localSheetId="10" hidden="1">#REF!</definedName>
    <definedName name="_MatMult_A" localSheetId="6" hidden="1">#REF!</definedName>
    <definedName name="_MatMult_A" localSheetId="5" hidden="1">#REF!</definedName>
    <definedName name="_MatMult_A" localSheetId="13" hidden="1">#REF!</definedName>
    <definedName name="_MatMult_A" localSheetId="15" hidden="1">#REF!</definedName>
    <definedName name="_MatMult_A" localSheetId="7" hidden="1">#REF!</definedName>
    <definedName name="_MatMult_A" localSheetId="11" hidden="1">#REF!</definedName>
    <definedName name="_MatMult_A" localSheetId="12" hidden="1">#REF!</definedName>
    <definedName name="_MatMult_A" localSheetId="3" hidden="1">#REF!</definedName>
    <definedName name="_MatMult_A" localSheetId="4" hidden="1">#REF!</definedName>
    <definedName name="_MatMult_A" localSheetId="2" hidden="1">#REF!</definedName>
    <definedName name="_MatMult_A" localSheetId="21" hidden="1">#REF!</definedName>
    <definedName name="_MatMult_A" localSheetId="23" hidden="1">#REF!</definedName>
    <definedName name="_MatMult_A" hidden="1">#REF!</definedName>
    <definedName name="A" localSheetId="10" hidden="1">#REF!</definedName>
    <definedName name="A" localSheetId="6" hidden="1">#REF!</definedName>
    <definedName name="A" localSheetId="5" hidden="1">#REF!</definedName>
    <definedName name="A" localSheetId="13" hidden="1">#REF!</definedName>
    <definedName name="A" localSheetId="15" hidden="1">#REF!</definedName>
    <definedName name="A" localSheetId="7" hidden="1">#REF!</definedName>
    <definedName name="A" localSheetId="11" hidden="1">#REF!</definedName>
    <definedName name="A" localSheetId="12" hidden="1">#REF!</definedName>
    <definedName name="A" localSheetId="3" hidden="1">#REF!</definedName>
    <definedName name="A" localSheetId="4" hidden="1">#REF!</definedName>
    <definedName name="A" localSheetId="2" hidden="1">#REF!</definedName>
    <definedName name="A" localSheetId="21" hidden="1">#REF!</definedName>
    <definedName name="A" localSheetId="23" hidden="1">#REF!</definedName>
    <definedName name="A" hidden="1">#REF!</definedName>
    <definedName name="_xlnm.Database" localSheetId="10">#REF!</definedName>
    <definedName name="_xlnm.Database" localSheetId="6">#REF!</definedName>
    <definedName name="_xlnm.Database" localSheetId="5">#REF!</definedName>
    <definedName name="_xlnm.Database" localSheetId="13">#REF!</definedName>
    <definedName name="_xlnm.Database" localSheetId="15">#REF!</definedName>
    <definedName name="_xlnm.Database" localSheetId="7">#REF!</definedName>
    <definedName name="_xlnm.Database" localSheetId="11">#REF!</definedName>
    <definedName name="_xlnm.Database" localSheetId="12">#REF!</definedName>
    <definedName name="_xlnm.Database" localSheetId="3">#REF!</definedName>
    <definedName name="_xlnm.Database" localSheetId="4">#REF!</definedName>
    <definedName name="_xlnm.Database" localSheetId="2">#REF!</definedName>
    <definedName name="_xlnm.Database" localSheetId="21">#REF!</definedName>
    <definedName name="_xlnm.Database" localSheetId="23">#REF!</definedName>
    <definedName name="_xlnm.Database">#REF!</definedName>
    <definedName name="H">#N/A</definedName>
    <definedName name="OKE" localSheetId="10">#REF!</definedName>
    <definedName name="OKE" localSheetId="6">#REF!</definedName>
    <definedName name="OKE" localSheetId="5">#REF!</definedName>
    <definedName name="OKE" localSheetId="13">#REF!</definedName>
    <definedName name="OKE" localSheetId="15">#REF!</definedName>
    <definedName name="OKE" localSheetId="8">#REF!</definedName>
    <definedName name="OKE" localSheetId="7">#REF!</definedName>
    <definedName name="OKE" localSheetId="11">#REF!</definedName>
    <definedName name="OKE" localSheetId="12">#REF!</definedName>
    <definedName name="OKE" localSheetId="4">#REF!</definedName>
    <definedName name="OKE" localSheetId="9">#REF!</definedName>
    <definedName name="OKE" localSheetId="2">#REF!</definedName>
    <definedName name="OKE" localSheetId="21">#REF!</definedName>
    <definedName name="OKE" localSheetId="23">#REF!</definedName>
    <definedName name="OKE">#REF!</definedName>
    <definedName name="okelah" localSheetId="10" hidden="1">#REF!</definedName>
    <definedName name="okelah" localSheetId="6" hidden="1">#REF!</definedName>
    <definedName name="okelah" localSheetId="13" hidden="1">#REF!</definedName>
    <definedName name="okelah" localSheetId="15" hidden="1">#REF!</definedName>
    <definedName name="okelah" localSheetId="11" hidden="1">#REF!</definedName>
    <definedName name="okelah" localSheetId="12" hidden="1">#REF!</definedName>
    <definedName name="okelah" localSheetId="21" hidden="1">#REF!</definedName>
    <definedName name="okelah" localSheetId="23" hidden="1">#REF!</definedName>
    <definedName name="okelah" hidden="1">#REF!</definedName>
    <definedName name="pdr" localSheetId="10">#REF!</definedName>
    <definedName name="pdr" localSheetId="6">#REF!</definedName>
    <definedName name="pdr" localSheetId="5">#REF!</definedName>
    <definedName name="pdr" localSheetId="13">#REF!</definedName>
    <definedName name="pdr" localSheetId="15">#REF!</definedName>
    <definedName name="pdr" localSheetId="11">#REF!</definedName>
    <definedName name="pdr" localSheetId="12">#REF!</definedName>
    <definedName name="pdr" localSheetId="4">#REF!</definedName>
    <definedName name="pdr" localSheetId="2">#REF!</definedName>
    <definedName name="pdr" localSheetId="21">#REF!</definedName>
    <definedName name="pdr" localSheetId="23">#REF!</definedName>
    <definedName name="pdr">#REF!</definedName>
    <definedName name="PDRB" localSheetId="10">#REF!</definedName>
    <definedName name="PDRB" localSheetId="6">#REF!</definedName>
    <definedName name="PDRB" localSheetId="5">#REF!</definedName>
    <definedName name="PDRB" localSheetId="13">#REF!</definedName>
    <definedName name="PDRB" localSheetId="15">#REF!</definedName>
    <definedName name="PDRB" localSheetId="7">#REF!</definedName>
    <definedName name="PDRB" localSheetId="11">#REF!</definedName>
    <definedName name="PDRB" localSheetId="12">#REF!</definedName>
    <definedName name="PDRB" localSheetId="3">#REF!</definedName>
    <definedName name="PDRB" localSheetId="4">#REF!</definedName>
    <definedName name="PDRB" localSheetId="2">#REF!</definedName>
    <definedName name="PDRB" localSheetId="21">#REF!</definedName>
    <definedName name="PDRB" localSheetId="23">#REF!</definedName>
    <definedName name="PDRB">#REF!</definedName>
    <definedName name="pdrb2" localSheetId="10">#REF!</definedName>
    <definedName name="pdrb2" localSheetId="6">#REF!</definedName>
    <definedName name="pdrb2" localSheetId="5">#REF!</definedName>
    <definedName name="pdrb2" localSheetId="13">#REF!</definedName>
    <definedName name="pdrb2" localSheetId="15">#REF!</definedName>
    <definedName name="pdrb2" localSheetId="7">#REF!</definedName>
    <definedName name="pdrb2" localSheetId="11">#REF!</definedName>
    <definedName name="pdrb2" localSheetId="12">#REF!</definedName>
    <definedName name="pdrb2" localSheetId="3">#REF!</definedName>
    <definedName name="pdrb2" localSheetId="4">#REF!</definedName>
    <definedName name="pdrb2" localSheetId="2">#REF!</definedName>
    <definedName name="pdrb2" localSheetId="21">#REF!</definedName>
    <definedName name="pdrb2" localSheetId="23">#REF!</definedName>
    <definedName name="pdrb2">#REF!</definedName>
    <definedName name="pdrb3" localSheetId="10" hidden="1">#REF!</definedName>
    <definedName name="pdrb3" localSheetId="6" hidden="1">#REF!</definedName>
    <definedName name="pdrb3" localSheetId="5" hidden="1">#REF!</definedName>
    <definedName name="pdrb3" localSheetId="13" hidden="1">#REF!</definedName>
    <definedName name="pdrb3" localSheetId="15" hidden="1">#REF!</definedName>
    <definedName name="pdrb3" localSheetId="7" hidden="1">#REF!</definedName>
    <definedName name="pdrb3" localSheetId="11" hidden="1">#REF!</definedName>
    <definedName name="pdrb3" localSheetId="12" hidden="1">#REF!</definedName>
    <definedName name="pdrb3" localSheetId="3" hidden="1">#REF!</definedName>
    <definedName name="pdrb3" localSheetId="4" hidden="1">#REF!</definedName>
    <definedName name="pdrb3" localSheetId="2" hidden="1">#REF!</definedName>
    <definedName name="pdrb3" localSheetId="21" hidden="1">#REF!</definedName>
    <definedName name="pdrb3" localSheetId="23" hidden="1">#REF!</definedName>
    <definedName name="pdrb3" hidden="1">#REF!</definedName>
    <definedName name="pdrb4" localSheetId="10" hidden="1">#REF!</definedName>
    <definedName name="pdrb4" localSheetId="6" hidden="1">#REF!</definedName>
    <definedName name="pdrb4" localSheetId="5" hidden="1">#REF!</definedName>
    <definedName name="pdrb4" localSheetId="13" hidden="1">#REF!</definedName>
    <definedName name="pdrb4" localSheetId="15" hidden="1">#REF!</definedName>
    <definedName name="pdrb4" localSheetId="7" hidden="1">#REF!</definedName>
    <definedName name="pdrb4" localSheetId="11" hidden="1">#REF!</definedName>
    <definedName name="pdrb4" localSheetId="12" hidden="1">#REF!</definedName>
    <definedName name="pdrb4" localSheetId="3" hidden="1">#REF!</definedName>
    <definedName name="pdrb4" localSheetId="4" hidden="1">#REF!</definedName>
    <definedName name="pdrb4" localSheetId="2" hidden="1">#REF!</definedName>
    <definedName name="pdrb4" localSheetId="21" hidden="1">#REF!</definedName>
    <definedName name="pdrb4" localSheetId="23" hidden="1">#REF!</definedName>
    <definedName name="pdrb4" hidden="1">#REF!</definedName>
    <definedName name="pdrb5" localSheetId="10" hidden="1">#REF!</definedName>
    <definedName name="pdrb5" localSheetId="6" hidden="1">#REF!</definedName>
    <definedName name="pdrb5" localSheetId="5" hidden="1">#REF!</definedName>
    <definedName name="pdrb5" localSheetId="13" hidden="1">#REF!</definedName>
    <definedName name="pdrb5" localSheetId="15" hidden="1">#REF!</definedName>
    <definedName name="pdrb5" localSheetId="11" hidden="1">#REF!</definedName>
    <definedName name="pdrb5" localSheetId="12" hidden="1">#REF!</definedName>
    <definedName name="pdrb5" localSheetId="4" hidden="1">#REF!</definedName>
    <definedName name="pdrb5" localSheetId="2" hidden="1">#REF!</definedName>
    <definedName name="pdrb5" localSheetId="21" hidden="1">#REF!</definedName>
    <definedName name="pdrb5" localSheetId="23" hidden="1">#REF!</definedName>
    <definedName name="pdrb5" hidden="1">#REF!</definedName>
    <definedName name="pdrbsumut2">#REF!</definedName>
    <definedName name="PDRBSUMUT2010" localSheetId="10">#REF!</definedName>
    <definedName name="PDRBSUMUT2010" localSheetId="6">#REF!</definedName>
    <definedName name="PDRBSUMUT2010" localSheetId="5">#REF!</definedName>
    <definedName name="PDRBSUMUT2010" localSheetId="13">#REF!</definedName>
    <definedName name="PDRBSUMUT2010" localSheetId="15">#REF!</definedName>
    <definedName name="PDRBSUMUT2010" localSheetId="8">#REF!</definedName>
    <definedName name="PDRBSUMUT2010" localSheetId="7">#REF!</definedName>
    <definedName name="PDRBSUMUT2010" localSheetId="11">#REF!</definedName>
    <definedName name="PDRBSUMUT2010" localSheetId="12">#REF!</definedName>
    <definedName name="PDRBSUMUT2010" localSheetId="3">#REF!</definedName>
    <definedName name="PDRBSUMUT2010" localSheetId="0">#REF!</definedName>
    <definedName name="PDRBSUMUT2010" localSheetId="4">#REF!</definedName>
    <definedName name="PDRBSUMUT2010" localSheetId="9">#REF!</definedName>
    <definedName name="PDRBSUMUT2010" localSheetId="2">#REF!</definedName>
    <definedName name="PDRBSUMUT2010" localSheetId="21">#REF!</definedName>
    <definedName name="PDRBSUMUT2010" localSheetId="23">#REF!</definedName>
    <definedName name="PDRBSUMUT2010">#REF!</definedName>
    <definedName name="PG" localSheetId="13" hidden="1">#REF!</definedName>
    <definedName name="PG" localSheetId="15" hidden="1">#REF!</definedName>
    <definedName name="PG" localSheetId="21" hidden="1">#REF!</definedName>
    <definedName name="PG" localSheetId="23" hidden="1">#REF!</definedName>
    <definedName name="PG" hidden="1">#REF!</definedName>
    <definedName name="_xlnm.Print_Area" localSheetId="10">#REF!</definedName>
    <definedName name="_xlnm.Print_Area" localSheetId="6">#REF!</definedName>
    <definedName name="_xlnm.Print_Area" localSheetId="5">#REF!</definedName>
    <definedName name="_xlnm.Print_Area" localSheetId="13">#REF!</definedName>
    <definedName name="_xlnm.Print_Area" localSheetId="15">#REF!</definedName>
    <definedName name="_xlnm.Print_Area" localSheetId="7">#REF!</definedName>
    <definedName name="_xlnm.Print_Area" localSheetId="11">#REF!</definedName>
    <definedName name="_xlnm.Print_Area" localSheetId="12">#REF!</definedName>
    <definedName name="_xlnm.Print_Area" localSheetId="3">#REF!</definedName>
    <definedName name="_xlnm.Print_Area" localSheetId="0">#REF!</definedName>
    <definedName name="_xlnm.Print_Area" localSheetId="4">#REF!</definedName>
    <definedName name="_xlnm.Print_Area" localSheetId="9">#REF!</definedName>
    <definedName name="_xlnm.Print_Area" localSheetId="2">#REF!</definedName>
    <definedName name="_xlnm.Print_Area" localSheetId="21">spesifik!$H$1:$T$41</definedName>
    <definedName name="_xlnm.Print_Area" localSheetId="23">'spesifik (2)'!$H$1:$S$41</definedName>
    <definedName name="_xlnm.Print_Area">#REF!</definedName>
    <definedName name="PRINT_AREA_MI" localSheetId="10">#REF!</definedName>
    <definedName name="PRINT_AREA_MI" localSheetId="6">#REF!</definedName>
    <definedName name="PRINT_AREA_MI" localSheetId="5">#REF!</definedName>
    <definedName name="PRINT_AREA_MI" localSheetId="13">#REF!</definedName>
    <definedName name="PRINT_AREA_MI" localSheetId="15">#REF!</definedName>
    <definedName name="PRINT_AREA_MI" localSheetId="7">#REF!</definedName>
    <definedName name="PRINT_AREA_MI" localSheetId="11">#REF!</definedName>
    <definedName name="PRINT_AREA_MI" localSheetId="12">#REF!</definedName>
    <definedName name="PRINT_AREA_MI" localSheetId="3">#REF!</definedName>
    <definedName name="PRINT_AREA_MI" localSheetId="4">#REF!</definedName>
    <definedName name="PRINT_AREA_MI" localSheetId="2">#REF!</definedName>
    <definedName name="PRINT_AREA_MI" localSheetId="21">#REF!</definedName>
    <definedName name="PRINT_AREA_MI" localSheetId="23">#REF!</definedName>
    <definedName name="PRINT_AREA_MI">#REF!</definedName>
    <definedName name="Q" localSheetId="10" hidden="1">#REF!</definedName>
    <definedName name="Q" localSheetId="6" hidden="1">#REF!</definedName>
    <definedName name="Q" localSheetId="5" hidden="1">#REF!</definedName>
    <definedName name="Q" localSheetId="13" hidden="1">#REF!</definedName>
    <definedName name="Q" localSheetId="15" hidden="1">#REF!</definedName>
    <definedName name="Q" localSheetId="7" hidden="1">#REF!</definedName>
    <definedName name="Q" localSheetId="11" hidden="1">#REF!</definedName>
    <definedName name="Q" localSheetId="12" hidden="1">#REF!</definedName>
    <definedName name="Q" localSheetId="3" hidden="1">#REF!</definedName>
    <definedName name="Q" localSheetId="4" hidden="1">#REF!</definedName>
    <definedName name="Q" localSheetId="2" hidden="1">#REF!</definedName>
    <definedName name="Q" localSheetId="21" hidden="1">#REF!</definedName>
    <definedName name="Q" localSheetId="23" hidden="1">#REF!</definedName>
    <definedName name="Q" hidden="1">#REF!</definedName>
    <definedName name="ser">#REF!</definedName>
    <definedName name="tes" localSheetId="10">#REF!</definedName>
    <definedName name="tes" localSheetId="6">#REF!</definedName>
    <definedName name="tes" localSheetId="5">#REF!</definedName>
    <definedName name="tes" localSheetId="13">#REF!</definedName>
    <definedName name="tes" localSheetId="15">#REF!</definedName>
    <definedName name="tes" localSheetId="7">#REF!</definedName>
    <definedName name="tes" localSheetId="11">#REF!</definedName>
    <definedName name="tes" localSheetId="12">#REF!</definedName>
    <definedName name="tes" localSheetId="3">#REF!</definedName>
    <definedName name="tes" localSheetId="4">#REF!</definedName>
    <definedName name="tes" localSheetId="2">#REF!</definedName>
    <definedName name="tes" localSheetId="21">#REF!</definedName>
    <definedName name="tes" localSheetId="23">#REF!</definedName>
    <definedName name="tes">#REF!</definedName>
    <definedName name="teslagi" localSheetId="10">#REF!</definedName>
    <definedName name="teslagi" localSheetId="13">#REF!</definedName>
    <definedName name="teslagi" localSheetId="15">#REF!</definedName>
    <definedName name="teslagi" localSheetId="11">#REF!</definedName>
    <definedName name="teslagi" localSheetId="12">#REF!</definedName>
    <definedName name="teslagi" localSheetId="21">#REF!</definedName>
    <definedName name="teslagi" localSheetId="23">#REF!</definedName>
    <definedName name="teslagi">#REF!</definedName>
  </definedNames>
  <calcPr calcId="144525"/>
</workbook>
</file>

<file path=xl/calcChain.xml><?xml version="1.0" encoding="utf-8"?>
<calcChain xmlns="http://schemas.openxmlformats.org/spreadsheetml/2006/main">
  <c r="U20" i="23" l="1"/>
  <c r="V41" i="23"/>
  <c r="U41" i="23"/>
  <c r="V20" i="23"/>
  <c r="I23" i="21" l="1"/>
  <c r="D34" i="21"/>
  <c r="D33" i="21"/>
  <c r="D32" i="21"/>
  <c r="D31" i="21"/>
  <c r="D30" i="21"/>
  <c r="D29" i="21"/>
  <c r="D28" i="21"/>
  <c r="D27" i="21"/>
  <c r="D26" i="21"/>
  <c r="D25" i="21"/>
  <c r="D24" i="21"/>
  <c r="C23" i="21"/>
  <c r="D23" i="21" s="1"/>
  <c r="U20" i="25" l="1"/>
  <c r="T20" i="25"/>
  <c r="S41" i="25"/>
  <c r="R41" i="25"/>
  <c r="Q41" i="25"/>
  <c r="P41" i="25"/>
  <c r="O41" i="25"/>
  <c r="N41" i="25"/>
  <c r="M41" i="25"/>
  <c r="L41" i="25"/>
  <c r="K41" i="25"/>
  <c r="J41" i="25"/>
  <c r="S20" i="25"/>
  <c r="R20" i="25"/>
  <c r="Q20" i="25"/>
  <c r="P20" i="25"/>
  <c r="O20" i="25"/>
  <c r="N20" i="25"/>
  <c r="M20" i="25"/>
  <c r="L20" i="25"/>
  <c r="K20" i="25"/>
  <c r="J20" i="25"/>
  <c r="L41" i="23" l="1"/>
  <c r="M41" i="23"/>
  <c r="N41" i="23"/>
  <c r="O41" i="23"/>
  <c r="P41" i="23"/>
  <c r="Q41" i="23"/>
  <c r="R41" i="23"/>
  <c r="S41" i="23"/>
  <c r="T41" i="23"/>
  <c r="K41" i="23"/>
  <c r="M20" i="23"/>
  <c r="N20" i="23"/>
  <c r="O20" i="23"/>
  <c r="P20" i="23"/>
  <c r="Q20" i="23"/>
  <c r="R20" i="23"/>
  <c r="S20" i="23"/>
  <c r="T20" i="23"/>
  <c r="L20" i="23"/>
  <c r="K20" i="23"/>
  <c r="C64" i="22" l="1"/>
  <c r="P6" i="19" l="1"/>
  <c r="C12" i="21" l="1"/>
  <c r="C5" i="21"/>
  <c r="D6" i="21" s="1"/>
  <c r="D16" i="21"/>
  <c r="D17" i="21"/>
  <c r="D18" i="21"/>
  <c r="D19" i="21"/>
  <c r="D15" i="21"/>
  <c r="F13" i="21"/>
  <c r="D13" i="21" s="1"/>
  <c r="D14" i="21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19" i="11" s="1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Y7" i="10"/>
  <c r="Y8" i="10"/>
  <c r="Y9" i="10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T7" i="10"/>
  <c r="T8" i="10"/>
  <c r="T9" i="10"/>
  <c r="T10" i="10"/>
  <c r="T11" i="10"/>
  <c r="T11" i="11" s="1"/>
  <c r="T12" i="10"/>
  <c r="T13" i="10"/>
  <c r="T14" i="10"/>
  <c r="T15" i="10"/>
  <c r="T16" i="10"/>
  <c r="T17" i="10"/>
  <c r="T18" i="10"/>
  <c r="T19" i="10"/>
  <c r="T19" i="11" s="1"/>
  <c r="T20" i="10"/>
  <c r="T21" i="10"/>
  <c r="T22" i="10"/>
  <c r="T23" i="10"/>
  <c r="T24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M24" i="10"/>
  <c r="M31" i="10" s="1"/>
  <c r="M7" i="11" s="1"/>
  <c r="E24" i="10"/>
  <c r="E31" i="10"/>
  <c r="E13" i="11" s="1"/>
  <c r="E7" i="11"/>
  <c r="E10" i="11"/>
  <c r="E11" i="11"/>
  <c r="E12" i="11"/>
  <c r="E14" i="11"/>
  <c r="E15" i="11"/>
  <c r="E18" i="11"/>
  <c r="E19" i="11"/>
  <c r="E20" i="11"/>
  <c r="E22" i="11"/>
  <c r="E23" i="11"/>
  <c r="D6" i="15"/>
  <c r="E6" i="15" s="1"/>
  <c r="F6" i="15" s="1"/>
  <c r="G6" i="15" s="1"/>
  <c r="H6" i="15" s="1"/>
  <c r="I6" i="15" s="1"/>
  <c r="J6" i="15" s="1"/>
  <c r="K6" i="15" s="1"/>
  <c r="L6" i="15" s="1"/>
  <c r="M6" i="15" s="1"/>
  <c r="N6" i="15" s="1"/>
  <c r="O6" i="15" s="1"/>
  <c r="P6" i="15" s="1"/>
  <c r="Q6" i="15" s="1"/>
  <c r="R6" i="15" s="1"/>
  <c r="S6" i="15" s="1"/>
  <c r="D6" i="12"/>
  <c r="E6" i="12" s="1"/>
  <c r="F6" i="12"/>
  <c r="F24" i="10"/>
  <c r="J24" i="10"/>
  <c r="J31" i="10"/>
  <c r="J9" i="11" s="1"/>
  <c r="N24" i="10"/>
  <c r="R24" i="10"/>
  <c r="R31" i="10" s="1"/>
  <c r="F17" i="12"/>
  <c r="R21" i="11"/>
  <c r="D6" i="13"/>
  <c r="C8" i="12"/>
  <c r="C9" i="12"/>
  <c r="D9" i="12"/>
  <c r="C10" i="12"/>
  <c r="C10" i="13" s="1"/>
  <c r="C11" i="12"/>
  <c r="C12" i="12"/>
  <c r="C13" i="12"/>
  <c r="C14" i="12"/>
  <c r="D14" i="12"/>
  <c r="C15" i="12"/>
  <c r="D15" i="12"/>
  <c r="C16" i="12"/>
  <c r="C17" i="12"/>
  <c r="D17" i="12"/>
  <c r="C18" i="12"/>
  <c r="C19" i="12"/>
  <c r="C20" i="12"/>
  <c r="D20" i="12"/>
  <c r="C21" i="12"/>
  <c r="C22" i="12"/>
  <c r="D22" i="12"/>
  <c r="C23" i="12"/>
  <c r="D23" i="12"/>
  <c r="C7" i="12"/>
  <c r="D10" i="12"/>
  <c r="AA24" i="10"/>
  <c r="AA9" i="11"/>
  <c r="AA10" i="11"/>
  <c r="AA14" i="11"/>
  <c r="AA17" i="11"/>
  <c r="AA20" i="11"/>
  <c r="Z24" i="10"/>
  <c r="Z12" i="11"/>
  <c r="Z18" i="11"/>
  <c r="Z22" i="11"/>
  <c r="T8" i="11"/>
  <c r="T13" i="11"/>
  <c r="T16" i="11"/>
  <c r="T24" i="11"/>
  <c r="C24" i="10"/>
  <c r="C31" i="10" s="1"/>
  <c r="C20" i="11" s="1"/>
  <c r="D24" i="10"/>
  <c r="D31" i="10" s="1"/>
  <c r="E25" i="11"/>
  <c r="G24" i="10"/>
  <c r="G31" i="10" s="1"/>
  <c r="G23" i="11" s="1"/>
  <c r="G25" i="11"/>
  <c r="H24" i="10"/>
  <c r="H31" i="10"/>
  <c r="I24" i="10"/>
  <c r="I31" i="10"/>
  <c r="I26" i="11" s="1"/>
  <c r="I4" i="19" s="1"/>
  <c r="K24" i="10"/>
  <c r="K31" i="10"/>
  <c r="K25" i="11"/>
  <c r="L24" i="10"/>
  <c r="L31" i="10"/>
  <c r="L25" i="11"/>
  <c r="O24" i="10"/>
  <c r="O31" i="10" s="1"/>
  <c r="O21" i="11" s="1"/>
  <c r="P24" i="10"/>
  <c r="P31" i="10"/>
  <c r="P25" i="11"/>
  <c r="Q24" i="10"/>
  <c r="S24" i="10"/>
  <c r="S31" i="10" s="1"/>
  <c r="S8" i="11" s="1"/>
  <c r="S25" i="11"/>
  <c r="D26" i="11"/>
  <c r="D4" i="19" s="1"/>
  <c r="E26" i="11"/>
  <c r="E4" i="19" s="1"/>
  <c r="K26" i="11"/>
  <c r="K4" i="19" s="1"/>
  <c r="L26" i="11"/>
  <c r="L4" i="19" s="1"/>
  <c r="R26" i="11"/>
  <c r="R4" i="19" s="1"/>
  <c r="S26" i="11"/>
  <c r="S4" i="19" s="1"/>
  <c r="C27" i="10"/>
  <c r="D27" i="10"/>
  <c r="E27" i="10"/>
  <c r="E27" i="11" s="1"/>
  <c r="F27" i="10"/>
  <c r="G27" i="10"/>
  <c r="H27" i="10"/>
  <c r="H27" i="11" s="1"/>
  <c r="I27" i="10"/>
  <c r="I27" i="11" s="1"/>
  <c r="J27" i="10"/>
  <c r="K27" i="10"/>
  <c r="K27" i="11" s="1"/>
  <c r="L27" i="10"/>
  <c r="L27" i="11" s="1"/>
  <c r="M27" i="10"/>
  <c r="N27" i="10"/>
  <c r="O27" i="10"/>
  <c r="P27" i="10"/>
  <c r="P27" i="11"/>
  <c r="Q27" i="10"/>
  <c r="R27" i="10"/>
  <c r="R27" i="11" s="1"/>
  <c r="S27" i="10"/>
  <c r="S27" i="11" s="1"/>
  <c r="C28" i="10"/>
  <c r="D28" i="10"/>
  <c r="E28" i="10"/>
  <c r="E28" i="11"/>
  <c r="F28" i="10"/>
  <c r="G28" i="10"/>
  <c r="G28" i="11" s="1"/>
  <c r="H28" i="10"/>
  <c r="H28" i="11" s="1"/>
  <c r="I28" i="10"/>
  <c r="J28" i="10"/>
  <c r="K28" i="10"/>
  <c r="K28" i="11"/>
  <c r="L28" i="10"/>
  <c r="L28" i="11" s="1"/>
  <c r="M28" i="10"/>
  <c r="M28" i="11" s="1"/>
  <c r="N28" i="10"/>
  <c r="O28" i="10"/>
  <c r="P28" i="10"/>
  <c r="Q28" i="10"/>
  <c r="R28" i="10"/>
  <c r="R28" i="11" s="1"/>
  <c r="S28" i="10"/>
  <c r="S28" i="11" s="1"/>
  <c r="C29" i="10"/>
  <c r="D29" i="10"/>
  <c r="E29" i="10"/>
  <c r="E29" i="11" s="1"/>
  <c r="F29" i="10"/>
  <c r="G29" i="10"/>
  <c r="G29" i="11" s="1"/>
  <c r="H29" i="10"/>
  <c r="I29" i="10"/>
  <c r="I29" i="11" s="1"/>
  <c r="J29" i="10"/>
  <c r="K29" i="10"/>
  <c r="L29" i="10"/>
  <c r="L29" i="11" s="1"/>
  <c r="M29" i="10"/>
  <c r="N29" i="10"/>
  <c r="O29" i="10"/>
  <c r="P29" i="10"/>
  <c r="Q29" i="10"/>
  <c r="R29" i="10"/>
  <c r="R29" i="11" s="1"/>
  <c r="S29" i="10"/>
  <c r="S29" i="11" s="1"/>
  <c r="D30" i="11"/>
  <c r="D9" i="19" s="1"/>
  <c r="G30" i="11"/>
  <c r="G9" i="19" s="1"/>
  <c r="L30" i="11"/>
  <c r="L9" i="19"/>
  <c r="S30" i="11"/>
  <c r="S9" i="19" s="1"/>
  <c r="L31" i="11"/>
  <c r="O31" i="11"/>
  <c r="P31" i="11"/>
  <c r="S31" i="11"/>
  <c r="D24" i="11"/>
  <c r="G24" i="11"/>
  <c r="O24" i="11"/>
  <c r="R24" i="11"/>
  <c r="S24" i="11"/>
  <c r="F8" i="12"/>
  <c r="L8" i="11"/>
  <c r="O8" i="11"/>
  <c r="P8" i="11"/>
  <c r="D9" i="11"/>
  <c r="L9" i="11"/>
  <c r="S9" i="11"/>
  <c r="F10" i="12"/>
  <c r="L10" i="11"/>
  <c r="P10" i="11"/>
  <c r="S10" i="11"/>
  <c r="D11" i="12"/>
  <c r="E11" i="12"/>
  <c r="F11" i="12"/>
  <c r="R11" i="11"/>
  <c r="S11" i="11"/>
  <c r="D12" i="12"/>
  <c r="F12" i="12"/>
  <c r="G12" i="11"/>
  <c r="H12" i="11"/>
  <c r="L12" i="11"/>
  <c r="O12" i="11"/>
  <c r="S12" i="11"/>
  <c r="D13" i="12"/>
  <c r="K13" i="11"/>
  <c r="L13" i="11"/>
  <c r="S13" i="11"/>
  <c r="L14" i="11"/>
  <c r="S14" i="11"/>
  <c r="E15" i="12"/>
  <c r="E15" i="13"/>
  <c r="I15" i="11"/>
  <c r="K15" i="11"/>
  <c r="L15" i="11"/>
  <c r="P15" i="11"/>
  <c r="S15" i="11"/>
  <c r="D16" i="12"/>
  <c r="F16" i="12"/>
  <c r="H16" i="11"/>
  <c r="O16" i="11"/>
  <c r="S16" i="11"/>
  <c r="E17" i="12"/>
  <c r="H17" i="11"/>
  <c r="K17" i="11"/>
  <c r="L17" i="11"/>
  <c r="O17" i="11"/>
  <c r="P17" i="11"/>
  <c r="S17" i="11"/>
  <c r="D18" i="12"/>
  <c r="I18" i="11"/>
  <c r="L18" i="11"/>
  <c r="P18" i="11"/>
  <c r="S18" i="11"/>
  <c r="D19" i="11"/>
  <c r="D19" i="13" s="1"/>
  <c r="D19" i="12"/>
  <c r="E19" i="12"/>
  <c r="F19" i="12"/>
  <c r="L19" i="11"/>
  <c r="S19" i="11"/>
  <c r="D20" i="11"/>
  <c r="D20" i="13" s="1"/>
  <c r="J20" i="11"/>
  <c r="L20" i="11"/>
  <c r="S20" i="11"/>
  <c r="D21" i="12"/>
  <c r="E21" i="12"/>
  <c r="K21" i="11"/>
  <c r="L21" i="11"/>
  <c r="S21" i="11"/>
  <c r="G22" i="11"/>
  <c r="H22" i="11"/>
  <c r="K22" i="11"/>
  <c r="L22" i="11"/>
  <c r="O22" i="11"/>
  <c r="P22" i="11"/>
  <c r="S22" i="11"/>
  <c r="D23" i="11"/>
  <c r="D23" i="13" s="1"/>
  <c r="F23" i="12"/>
  <c r="K23" i="11"/>
  <c r="L23" i="11"/>
  <c r="P23" i="11"/>
  <c r="S23" i="11"/>
  <c r="E7" i="12"/>
  <c r="E7" i="13"/>
  <c r="F7" i="12"/>
  <c r="I7" i="11"/>
  <c r="L7" i="11"/>
  <c r="S7" i="11"/>
  <c r="S7" i="16" s="1"/>
  <c r="U17" i="11"/>
  <c r="U10" i="11"/>
  <c r="U7" i="11"/>
  <c r="E6" i="13"/>
  <c r="F6" i="13"/>
  <c r="G6" i="13" s="1"/>
  <c r="H6" i="13"/>
  <c r="I6" i="13" s="1"/>
  <c r="J6" i="13"/>
  <c r="K6" i="13" s="1"/>
  <c r="L6" i="13" s="1"/>
  <c r="M6" i="13" s="1"/>
  <c r="N6" i="13" s="1"/>
  <c r="O6" i="13" s="1"/>
  <c r="P6" i="13" s="1"/>
  <c r="Q6" i="13" s="1"/>
  <c r="R6" i="13" s="1"/>
  <c r="S6" i="13" s="1"/>
  <c r="T25" i="10"/>
  <c r="T30" i="10"/>
  <c r="T28" i="10"/>
  <c r="Q22" i="8"/>
  <c r="R22" i="8"/>
  <c r="S22" i="8"/>
  <c r="T22" i="8"/>
  <c r="P22" i="8"/>
  <c r="J22" i="8"/>
  <c r="K22" i="8"/>
  <c r="L22" i="8"/>
  <c r="M22" i="8"/>
  <c r="N22" i="8"/>
  <c r="I22" i="8"/>
  <c r="C22" i="8"/>
  <c r="D22" i="8"/>
  <c r="E22" i="8"/>
  <c r="F22" i="8"/>
  <c r="G22" i="8"/>
  <c r="B22" i="8"/>
  <c r="U22" i="8" s="1"/>
  <c r="AG24" i="10"/>
  <c r="AF24" i="10"/>
  <c r="AE24" i="10"/>
  <c r="AD24" i="10"/>
  <c r="AH23" i="10"/>
  <c r="AH22" i="10"/>
  <c r="AH21" i="10"/>
  <c r="AH20" i="10"/>
  <c r="AH19" i="10"/>
  <c r="AH18" i="10"/>
  <c r="AH17" i="10"/>
  <c r="AH16" i="10"/>
  <c r="AH15" i="10"/>
  <c r="AH14" i="10"/>
  <c r="AH13" i="10"/>
  <c r="AH12" i="10"/>
  <c r="AH11" i="10"/>
  <c r="AH9" i="10"/>
  <c r="AH8" i="10"/>
  <c r="AH7" i="10"/>
  <c r="Y20" i="8"/>
  <c r="AH10" i="10"/>
  <c r="D105" i="9"/>
  <c r="D106" i="9" s="1"/>
  <c r="D107" i="9" s="1"/>
  <c r="D108" i="9" s="1"/>
  <c r="D109" i="9" s="1"/>
  <c r="D110" i="9" s="1"/>
  <c r="D111" i="9" s="1"/>
  <c r="D112" i="9" s="1"/>
  <c r="D113" i="9" s="1"/>
  <c r="D114" i="9" s="1"/>
  <c r="D115" i="9" s="1"/>
  <c r="D116" i="9" s="1"/>
  <c r="D117" i="9" s="1"/>
  <c r="D118" i="9" s="1"/>
  <c r="D119" i="9" s="1"/>
  <c r="D120" i="9" s="1"/>
  <c r="F102" i="9"/>
  <c r="G102" i="9"/>
  <c r="H102" i="9"/>
  <c r="I102" i="9"/>
  <c r="J102" i="9"/>
  <c r="K102" i="9" s="1"/>
  <c r="L102" i="9" s="1"/>
  <c r="M102" i="9" s="1"/>
  <c r="N102" i="9" s="1"/>
  <c r="O102" i="9" s="1"/>
  <c r="P102" i="9" s="1"/>
  <c r="Q102" i="9" s="1"/>
  <c r="R102" i="9" s="1"/>
  <c r="S102" i="9" s="1"/>
  <c r="T102" i="9" s="1"/>
  <c r="U102" i="9" s="1"/>
  <c r="M25" i="4"/>
  <c r="M42" i="4" s="1"/>
  <c r="M37" i="4"/>
  <c r="N37" i="4" s="1"/>
  <c r="P37" i="4" s="1"/>
  <c r="R37" i="4" s="1"/>
  <c r="D24" i="5"/>
  <c r="D15" i="6"/>
  <c r="C24" i="5"/>
  <c r="H25" i="4"/>
  <c r="H37" i="4"/>
  <c r="H42" i="4"/>
  <c r="U21" i="8"/>
  <c r="Y21" i="8" s="1"/>
  <c r="Z20" i="8"/>
  <c r="X20" i="8"/>
  <c r="U20" i="8"/>
  <c r="O4" i="8"/>
  <c r="O5" i="8" s="1"/>
  <c r="O6" i="8"/>
  <c r="O7" i="8"/>
  <c r="O8" i="8"/>
  <c r="O9" i="8" s="1"/>
  <c r="O10" i="8" s="1"/>
  <c r="O11" i="8" s="1"/>
  <c r="O12" i="8" s="1"/>
  <c r="O13" i="8" s="1"/>
  <c r="O14" i="8" s="1"/>
  <c r="O15" i="8" s="1"/>
  <c r="O16" i="8" s="1"/>
  <c r="O17" i="8" s="1"/>
  <c r="O18" i="8" s="1"/>
  <c r="O19" i="8" s="1"/>
  <c r="H4" i="8"/>
  <c r="H5" i="8" s="1"/>
  <c r="H6" i="8"/>
  <c r="H7" i="8"/>
  <c r="H8" i="8"/>
  <c r="H9" i="8"/>
  <c r="H10" i="8"/>
  <c r="H11" i="8"/>
  <c r="H12" i="8" s="1"/>
  <c r="H13" i="8" s="1"/>
  <c r="H14" i="8" s="1"/>
  <c r="H15" i="8" s="1"/>
  <c r="H16" i="8" s="1"/>
  <c r="H17" i="8" s="1"/>
  <c r="H18" i="8" s="1"/>
  <c r="H19" i="8" s="1"/>
  <c r="A4" i="8"/>
  <c r="A5" i="8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D105" i="7"/>
  <c r="D106" i="7" s="1"/>
  <c r="D107" i="7"/>
  <c r="D108" i="7"/>
  <c r="D109" i="7"/>
  <c r="D110" i="7"/>
  <c r="D111" i="7" s="1"/>
  <c r="D112" i="7" s="1"/>
  <c r="D113" i="7" s="1"/>
  <c r="D114" i="7" s="1"/>
  <c r="D115" i="7" s="1"/>
  <c r="D116" i="7" s="1"/>
  <c r="D117" i="7" s="1"/>
  <c r="D118" i="7" s="1"/>
  <c r="D119" i="7" s="1"/>
  <c r="D120" i="7" s="1"/>
  <c r="F102" i="7"/>
  <c r="G102" i="7" s="1"/>
  <c r="H102" i="7" s="1"/>
  <c r="I102" i="7" s="1"/>
  <c r="J102" i="7" s="1"/>
  <c r="K102" i="7" s="1"/>
  <c r="L102" i="7" s="1"/>
  <c r="M102" i="7" s="1"/>
  <c r="N102" i="7" s="1"/>
  <c r="O102" i="7" s="1"/>
  <c r="P102" i="7" s="1"/>
  <c r="Q102" i="7" s="1"/>
  <c r="R102" i="7" s="1"/>
  <c r="S102" i="7" s="1"/>
  <c r="T102" i="7" s="1"/>
  <c r="U102" i="7" s="1"/>
  <c r="X21" i="8"/>
  <c r="C8" i="6"/>
  <c r="D8" i="6"/>
  <c r="E24" i="5"/>
  <c r="E8" i="6" s="1"/>
  <c r="F24" i="5"/>
  <c r="G24" i="5"/>
  <c r="G8" i="6"/>
  <c r="H24" i="5"/>
  <c r="H8" i="6"/>
  <c r="I24" i="5"/>
  <c r="I23" i="6" s="1"/>
  <c r="J24" i="5"/>
  <c r="K24" i="5"/>
  <c r="K8" i="6"/>
  <c r="L24" i="5"/>
  <c r="L19" i="6" s="1"/>
  <c r="L8" i="6"/>
  <c r="M24" i="5"/>
  <c r="M8" i="6"/>
  <c r="N24" i="5"/>
  <c r="N10" i="6" s="1"/>
  <c r="O24" i="5"/>
  <c r="O10" i="6" s="1"/>
  <c r="O8" i="6"/>
  <c r="P24" i="5"/>
  <c r="P13" i="6" s="1"/>
  <c r="P8" i="6"/>
  <c r="Q24" i="5"/>
  <c r="Q11" i="6" s="1"/>
  <c r="Q8" i="6"/>
  <c r="R24" i="5"/>
  <c r="R9" i="6" s="1"/>
  <c r="S24" i="5"/>
  <c r="S8" i="6"/>
  <c r="D9" i="6"/>
  <c r="F9" i="6"/>
  <c r="G9" i="6"/>
  <c r="J9" i="6"/>
  <c r="K9" i="6"/>
  <c r="O9" i="6"/>
  <c r="S9" i="6"/>
  <c r="C10" i="6"/>
  <c r="D10" i="6"/>
  <c r="F10" i="6"/>
  <c r="G10" i="6"/>
  <c r="J10" i="6"/>
  <c r="K10" i="6"/>
  <c r="L10" i="6"/>
  <c r="S10" i="6"/>
  <c r="C11" i="6"/>
  <c r="D11" i="6"/>
  <c r="E11" i="6"/>
  <c r="G11" i="6"/>
  <c r="J11" i="6"/>
  <c r="K11" i="6"/>
  <c r="L11" i="6"/>
  <c r="M11" i="6"/>
  <c r="O11" i="6"/>
  <c r="P11" i="6"/>
  <c r="S11" i="6"/>
  <c r="C12" i="6"/>
  <c r="D12" i="6"/>
  <c r="G12" i="6"/>
  <c r="H12" i="6"/>
  <c r="J12" i="6"/>
  <c r="K12" i="6"/>
  <c r="O12" i="6"/>
  <c r="P12" i="6"/>
  <c r="Q12" i="6"/>
  <c r="R12" i="6"/>
  <c r="S12" i="6"/>
  <c r="F13" i="6"/>
  <c r="G13" i="6"/>
  <c r="J13" i="6"/>
  <c r="K13" i="6"/>
  <c r="N13" i="6"/>
  <c r="O13" i="6"/>
  <c r="S13" i="6"/>
  <c r="E14" i="6"/>
  <c r="F14" i="6"/>
  <c r="G14" i="6"/>
  <c r="J14" i="6"/>
  <c r="K14" i="6"/>
  <c r="N14" i="6"/>
  <c r="O14" i="6"/>
  <c r="P14" i="6"/>
  <c r="S14" i="6"/>
  <c r="F15" i="6"/>
  <c r="G15" i="6"/>
  <c r="H15" i="6"/>
  <c r="J15" i="6"/>
  <c r="K15" i="6"/>
  <c r="O15" i="6"/>
  <c r="P15" i="6"/>
  <c r="Q15" i="6"/>
  <c r="S15" i="6"/>
  <c r="D16" i="6"/>
  <c r="F16" i="6"/>
  <c r="G16" i="6"/>
  <c r="H16" i="6"/>
  <c r="I16" i="6"/>
  <c r="K16" i="6"/>
  <c r="O16" i="6"/>
  <c r="P16" i="6"/>
  <c r="Q16" i="6"/>
  <c r="S16" i="6"/>
  <c r="C17" i="6"/>
  <c r="D17" i="6"/>
  <c r="F17" i="6"/>
  <c r="G17" i="6"/>
  <c r="H17" i="6"/>
  <c r="K17" i="6"/>
  <c r="L17" i="6"/>
  <c r="O17" i="6"/>
  <c r="P17" i="6"/>
  <c r="S17" i="6"/>
  <c r="C18" i="6"/>
  <c r="D18" i="6"/>
  <c r="E18" i="6"/>
  <c r="F18" i="6"/>
  <c r="G18" i="6"/>
  <c r="J18" i="6"/>
  <c r="K18" i="6"/>
  <c r="L18" i="6"/>
  <c r="N18" i="6"/>
  <c r="O18" i="6"/>
  <c r="S18" i="6"/>
  <c r="D19" i="6"/>
  <c r="F19" i="6"/>
  <c r="G19" i="6"/>
  <c r="I19" i="6"/>
  <c r="J19" i="6"/>
  <c r="K19" i="6"/>
  <c r="O19" i="6"/>
  <c r="Q19" i="6"/>
  <c r="R19" i="6"/>
  <c r="S19" i="6"/>
  <c r="D20" i="6"/>
  <c r="G20" i="6"/>
  <c r="H20" i="6"/>
  <c r="J20" i="6"/>
  <c r="K20" i="6"/>
  <c r="O20" i="6"/>
  <c r="P20" i="6"/>
  <c r="Q20" i="6"/>
  <c r="S20" i="6"/>
  <c r="C21" i="6"/>
  <c r="D21" i="6"/>
  <c r="G21" i="6"/>
  <c r="J21" i="6"/>
  <c r="K21" i="6"/>
  <c r="L21" i="6"/>
  <c r="O21" i="6"/>
  <c r="S21" i="6"/>
  <c r="C22" i="6"/>
  <c r="F22" i="6"/>
  <c r="G22" i="6"/>
  <c r="H22" i="6"/>
  <c r="J22" i="6"/>
  <c r="K22" i="6"/>
  <c r="O22" i="6"/>
  <c r="P22" i="6"/>
  <c r="Q22" i="6"/>
  <c r="S22" i="6"/>
  <c r="F23" i="6"/>
  <c r="G23" i="6"/>
  <c r="H23" i="6"/>
  <c r="J23" i="6"/>
  <c r="K23" i="6"/>
  <c r="O23" i="6"/>
  <c r="P23" i="6"/>
  <c r="Q23" i="6"/>
  <c r="R23" i="6"/>
  <c r="S23" i="6"/>
  <c r="J7" i="6"/>
  <c r="K7" i="6"/>
  <c r="L7" i="6"/>
  <c r="N7" i="6"/>
  <c r="O7" i="6"/>
  <c r="Q7" i="6"/>
  <c r="S7" i="6"/>
  <c r="D7" i="6"/>
  <c r="F7" i="6"/>
  <c r="G7" i="6"/>
  <c r="H7" i="6"/>
  <c r="S27" i="5"/>
  <c r="K27" i="5"/>
  <c r="F27" i="5"/>
  <c r="D27" i="5"/>
  <c r="C27" i="5"/>
  <c r="T26" i="5"/>
  <c r="T25" i="5"/>
  <c r="AB24" i="5"/>
  <c r="AA24" i="5"/>
  <c r="Z24" i="5"/>
  <c r="Y24" i="5"/>
  <c r="V24" i="5"/>
  <c r="U24" i="5"/>
  <c r="U26" i="5" s="1"/>
  <c r="P27" i="5"/>
  <c r="O27" i="5"/>
  <c r="J27" i="5"/>
  <c r="H27" i="5"/>
  <c r="G27" i="5"/>
  <c r="T23" i="5"/>
  <c r="AC23" i="5"/>
  <c r="T22" i="5"/>
  <c r="AC22" i="5"/>
  <c r="T21" i="5"/>
  <c r="AC21" i="5"/>
  <c r="T20" i="5"/>
  <c r="AC20" i="5" s="1"/>
  <c r="T19" i="5"/>
  <c r="AC19" i="5"/>
  <c r="T18" i="5"/>
  <c r="AC18" i="5"/>
  <c r="T17" i="5"/>
  <c r="AC17" i="5"/>
  <c r="T16" i="5"/>
  <c r="AC16" i="5" s="1"/>
  <c r="T15" i="5"/>
  <c r="AC15" i="5"/>
  <c r="T14" i="5"/>
  <c r="AC14" i="5"/>
  <c r="T13" i="5"/>
  <c r="AC13" i="5"/>
  <c r="T12" i="5"/>
  <c r="AC12" i="5" s="1"/>
  <c r="T11" i="5"/>
  <c r="AC11" i="5"/>
  <c r="T10" i="5"/>
  <c r="AC10" i="5"/>
  <c r="T9" i="5"/>
  <c r="AC9" i="5"/>
  <c r="T8" i="5"/>
  <c r="T24" i="5" s="1"/>
  <c r="T27" i="5" s="1"/>
  <c r="T7" i="5"/>
  <c r="AC7" i="5"/>
  <c r="K25" i="4"/>
  <c r="D14" i="4"/>
  <c r="D15" i="4" s="1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I42" i="4"/>
  <c r="J42" i="4"/>
  <c r="G15" i="3"/>
  <c r="G3" i="3"/>
  <c r="G20" i="3" s="1"/>
  <c r="A4" i="3"/>
  <c r="A5" i="3"/>
  <c r="A6" i="3"/>
  <c r="A7" i="3"/>
  <c r="A8" i="3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C3" i="3"/>
  <c r="C21" i="3"/>
  <c r="F20" i="2"/>
  <c r="E20" i="2"/>
  <c r="D20" i="2"/>
  <c r="C20" i="2"/>
  <c r="B20" i="2"/>
  <c r="P24" i="1"/>
  <c r="P27" i="1"/>
  <c r="O24" i="1"/>
  <c r="O27" i="1"/>
  <c r="N24" i="1"/>
  <c r="N27" i="1"/>
  <c r="M24" i="1"/>
  <c r="M27" i="1" s="1"/>
  <c r="H24" i="1"/>
  <c r="H27" i="1"/>
  <c r="G24" i="1"/>
  <c r="G27" i="1"/>
  <c r="F24" i="1"/>
  <c r="F27" i="1"/>
  <c r="E24" i="1"/>
  <c r="E27" i="1" s="1"/>
  <c r="T26" i="1"/>
  <c r="T25" i="1"/>
  <c r="AB24" i="1"/>
  <c r="AA24" i="1"/>
  <c r="Z24" i="1"/>
  <c r="Y24" i="1"/>
  <c r="V24" i="1"/>
  <c r="U24" i="1"/>
  <c r="U26" i="1"/>
  <c r="S24" i="1"/>
  <c r="S27" i="1"/>
  <c r="R24" i="1"/>
  <c r="R27" i="1"/>
  <c r="Q24" i="1"/>
  <c r="Q27" i="1" s="1"/>
  <c r="L24" i="1"/>
  <c r="L27" i="1"/>
  <c r="K24" i="1"/>
  <c r="K27" i="1"/>
  <c r="J24" i="1"/>
  <c r="J27" i="1"/>
  <c r="I24" i="1"/>
  <c r="I27" i="1" s="1"/>
  <c r="D24" i="1"/>
  <c r="D27" i="1" s="1"/>
  <c r="C24" i="1"/>
  <c r="C27" i="1"/>
  <c r="T23" i="1"/>
  <c r="AC23" i="1"/>
  <c r="T22" i="1"/>
  <c r="AC22" i="1" s="1"/>
  <c r="T21" i="1"/>
  <c r="AC21" i="1" s="1"/>
  <c r="T20" i="1"/>
  <c r="AC20" i="1"/>
  <c r="T19" i="1"/>
  <c r="AC19" i="1"/>
  <c r="T18" i="1"/>
  <c r="AC18" i="1" s="1"/>
  <c r="T17" i="1"/>
  <c r="AC17" i="1" s="1"/>
  <c r="T16" i="1"/>
  <c r="AC16" i="1"/>
  <c r="T15" i="1"/>
  <c r="AC15" i="1"/>
  <c r="T14" i="1"/>
  <c r="AC14" i="1" s="1"/>
  <c r="T13" i="1"/>
  <c r="AC13" i="1" s="1"/>
  <c r="T12" i="1"/>
  <c r="AC12" i="1"/>
  <c r="T11" i="1"/>
  <c r="AC11" i="1"/>
  <c r="T10" i="1"/>
  <c r="AC10" i="1" s="1"/>
  <c r="T9" i="1"/>
  <c r="AC9" i="1" s="1"/>
  <c r="T8" i="1"/>
  <c r="AC8" i="1"/>
  <c r="T7" i="1"/>
  <c r="AC7" i="1"/>
  <c r="C10" i="11"/>
  <c r="C18" i="11"/>
  <c r="C18" i="13" s="1"/>
  <c r="C11" i="11"/>
  <c r="C11" i="13" s="1"/>
  <c r="C19" i="11"/>
  <c r="C19" i="13" s="1"/>
  <c r="C12" i="11"/>
  <c r="C12" i="13" s="1"/>
  <c r="C14" i="11"/>
  <c r="C22" i="11"/>
  <c r="C15" i="11"/>
  <c r="C15" i="13" s="1"/>
  <c r="C23" i="11"/>
  <c r="C23" i="13" s="1"/>
  <c r="C8" i="11"/>
  <c r="C8" i="13" s="1"/>
  <c r="C14" i="13"/>
  <c r="C20" i="13" l="1"/>
  <c r="N40" i="4"/>
  <c r="P40" i="4" s="1"/>
  <c r="R40" i="4" s="1"/>
  <c r="N38" i="4"/>
  <c r="P38" i="4" s="1"/>
  <c r="R38" i="4" s="1"/>
  <c r="N30" i="4"/>
  <c r="P30" i="4" s="1"/>
  <c r="R30" i="4" s="1"/>
  <c r="N29" i="4"/>
  <c r="P29" i="4" s="1"/>
  <c r="R29" i="4" s="1"/>
  <c r="N39" i="4"/>
  <c r="P39" i="4" s="1"/>
  <c r="R39" i="4" s="1"/>
  <c r="N31" i="4"/>
  <c r="P31" i="4" s="1"/>
  <c r="R31" i="4" s="1"/>
  <c r="N36" i="4"/>
  <c r="P36" i="4" s="1"/>
  <c r="R36" i="4" s="1"/>
  <c r="N28" i="4"/>
  <c r="P28" i="4" s="1"/>
  <c r="R28" i="4" s="1"/>
  <c r="N34" i="4"/>
  <c r="P34" i="4" s="1"/>
  <c r="R34" i="4" s="1"/>
  <c r="N26" i="4"/>
  <c r="P26" i="4" s="1"/>
  <c r="R26" i="4" s="1"/>
  <c r="N32" i="4"/>
  <c r="P32" i="4" s="1"/>
  <c r="R32" i="4" s="1"/>
  <c r="N41" i="4"/>
  <c r="P41" i="4" s="1"/>
  <c r="R41" i="4" s="1"/>
  <c r="N35" i="4"/>
  <c r="P35" i="4" s="1"/>
  <c r="R35" i="4" s="1"/>
  <c r="N33" i="4"/>
  <c r="P33" i="4" s="1"/>
  <c r="R33" i="4" s="1"/>
  <c r="N27" i="4"/>
  <c r="P27" i="4" s="1"/>
  <c r="R27" i="4" s="1"/>
  <c r="AC24" i="1"/>
  <c r="E8" i="4"/>
  <c r="E9" i="4"/>
  <c r="E7" i="4"/>
  <c r="E10" i="4"/>
  <c r="E12" i="4"/>
  <c r="E15" i="4"/>
  <c r="T24" i="1"/>
  <c r="T27" i="1" s="1"/>
  <c r="M12" i="6"/>
  <c r="M21" i="6"/>
  <c r="M13" i="6"/>
  <c r="M22" i="6"/>
  <c r="N25" i="4"/>
  <c r="P25" i="4" s="1"/>
  <c r="I27" i="5"/>
  <c r="H9" i="6"/>
  <c r="H18" i="6"/>
  <c r="H10" i="6"/>
  <c r="H19" i="6"/>
  <c r="E7" i="6"/>
  <c r="N19" i="6"/>
  <c r="E15" i="6"/>
  <c r="C7" i="6"/>
  <c r="C14" i="6"/>
  <c r="C23" i="6"/>
  <c r="C15" i="6"/>
  <c r="C16" i="6"/>
  <c r="Z13" i="11"/>
  <c r="Z21" i="11"/>
  <c r="Z9" i="11"/>
  <c r="Z17" i="11"/>
  <c r="Z7" i="11"/>
  <c r="Z15" i="11"/>
  <c r="Z16" i="11"/>
  <c r="Z19" i="11"/>
  <c r="Z11" i="11"/>
  <c r="Z24" i="11"/>
  <c r="Z14" i="11"/>
  <c r="Z8" i="11"/>
  <c r="Z10" i="11"/>
  <c r="C21" i="11"/>
  <c r="C21" i="13" s="1"/>
  <c r="L27" i="5"/>
  <c r="N23" i="6"/>
  <c r="R21" i="6"/>
  <c r="E20" i="6"/>
  <c r="M19" i="6"/>
  <c r="N16" i="6"/>
  <c r="M15" i="6"/>
  <c r="R10" i="6"/>
  <c r="N9" i="6"/>
  <c r="C31" i="11"/>
  <c r="F31" i="10"/>
  <c r="F24" i="11"/>
  <c r="J26" i="11"/>
  <c r="J4" i="19" s="1"/>
  <c r="C9" i="11"/>
  <c r="C9" i="13" s="1"/>
  <c r="C13" i="11"/>
  <c r="C13" i="13" s="1"/>
  <c r="Z30" i="10"/>
  <c r="R27" i="5"/>
  <c r="N27" i="5"/>
  <c r="M23" i="6"/>
  <c r="E23" i="6"/>
  <c r="Q21" i="6"/>
  <c r="M20" i="6"/>
  <c r="C19" i="6"/>
  <c r="E17" i="6"/>
  <c r="M16" i="6"/>
  <c r="R14" i="6"/>
  <c r="I14" i="6"/>
  <c r="R11" i="6"/>
  <c r="I11" i="6"/>
  <c r="Q10" i="6"/>
  <c r="M9" i="6"/>
  <c r="C9" i="6"/>
  <c r="F8" i="6"/>
  <c r="F11" i="6"/>
  <c r="F20" i="6"/>
  <c r="F12" i="6"/>
  <c r="F21" i="6"/>
  <c r="D13" i="6"/>
  <c r="D22" i="6"/>
  <c r="D14" i="6"/>
  <c r="D23" i="6"/>
  <c r="U24" i="11"/>
  <c r="K10" i="11"/>
  <c r="K14" i="11"/>
  <c r="K12" i="11"/>
  <c r="K18" i="11"/>
  <c r="K19" i="11"/>
  <c r="K8" i="11"/>
  <c r="K9" i="11"/>
  <c r="K20" i="11"/>
  <c r="K16" i="11"/>
  <c r="K30" i="11"/>
  <c r="K9" i="19" s="1"/>
  <c r="K31" i="11"/>
  <c r="K24" i="11"/>
  <c r="K11" i="11"/>
  <c r="K7" i="11"/>
  <c r="U9" i="11"/>
  <c r="R9" i="11"/>
  <c r="R30" i="11"/>
  <c r="R9" i="19" s="1"/>
  <c r="R13" i="11"/>
  <c r="R25" i="11"/>
  <c r="R31" i="11"/>
  <c r="R15" i="11"/>
  <c r="R12" i="11"/>
  <c r="R18" i="11"/>
  <c r="R22" i="11"/>
  <c r="R7" i="11"/>
  <c r="R14" i="11"/>
  <c r="R19" i="11"/>
  <c r="R23" i="11"/>
  <c r="R17" i="11"/>
  <c r="R16" i="11"/>
  <c r="R8" i="11"/>
  <c r="R10" i="11"/>
  <c r="R20" i="11"/>
  <c r="G6" i="12"/>
  <c r="F14" i="12"/>
  <c r="F15" i="12"/>
  <c r="F21" i="12"/>
  <c r="F9" i="12"/>
  <c r="F13" i="12"/>
  <c r="F18" i="12"/>
  <c r="F22" i="12"/>
  <c r="F20" i="12"/>
  <c r="M7" i="6"/>
  <c r="M18" i="6"/>
  <c r="M14" i="6"/>
  <c r="I21" i="6"/>
  <c r="E19" i="6"/>
  <c r="N15" i="6"/>
  <c r="R13" i="6"/>
  <c r="I10" i="6"/>
  <c r="L13" i="6"/>
  <c r="L22" i="6"/>
  <c r="L14" i="6"/>
  <c r="L15" i="6"/>
  <c r="AH24" i="10"/>
  <c r="E11" i="13"/>
  <c r="C17" i="11"/>
  <c r="H21" i="6"/>
  <c r="Q13" i="6"/>
  <c r="L12" i="6"/>
  <c r="P9" i="6"/>
  <c r="P18" i="6"/>
  <c r="P7" i="6"/>
  <c r="P10" i="6"/>
  <c r="P19" i="6"/>
  <c r="U8" i="11"/>
  <c r="G13" i="11"/>
  <c r="G31" i="11"/>
  <c r="G18" i="11"/>
  <c r="G19" i="11"/>
  <c r="G21" i="11"/>
  <c r="G15" i="11"/>
  <c r="G9" i="11"/>
  <c r="G17" i="11"/>
  <c r="G11" i="11"/>
  <c r="G14" i="11"/>
  <c r="G20" i="11"/>
  <c r="G10" i="11"/>
  <c r="G7" i="11"/>
  <c r="U12" i="11"/>
  <c r="T10" i="11"/>
  <c r="T21" i="11"/>
  <c r="T12" i="11"/>
  <c r="T22" i="11"/>
  <c r="T17" i="11"/>
  <c r="T9" i="11"/>
  <c r="T7" i="11"/>
  <c r="T14" i="11"/>
  <c r="T18" i="11"/>
  <c r="T20" i="11"/>
  <c r="T31" i="10"/>
  <c r="X24" i="10"/>
  <c r="X10" i="11" s="1"/>
  <c r="C16" i="11"/>
  <c r="C16" i="13" s="1"/>
  <c r="AC8" i="5"/>
  <c r="AC24" i="5" s="1"/>
  <c r="E27" i="5"/>
  <c r="Q27" i="5"/>
  <c r="R7" i="6"/>
  <c r="I7" i="6"/>
  <c r="L23" i="6"/>
  <c r="I22" i="6"/>
  <c r="P21" i="6"/>
  <c r="L20" i="6"/>
  <c r="C20" i="6"/>
  <c r="N17" i="6"/>
  <c r="L16" i="6"/>
  <c r="Q14" i="6"/>
  <c r="H14" i="6"/>
  <c r="C13" i="6"/>
  <c r="H11" i="6"/>
  <c r="E10" i="6"/>
  <c r="L9" i="6"/>
  <c r="J8" i="6"/>
  <c r="J16" i="6"/>
  <c r="J17" i="6"/>
  <c r="G16" i="11"/>
  <c r="G8" i="11"/>
  <c r="T29" i="10"/>
  <c r="P30" i="11"/>
  <c r="P9" i="19" s="1"/>
  <c r="P12" i="11"/>
  <c r="P9" i="11"/>
  <c r="P16" i="11"/>
  <c r="P26" i="11"/>
  <c r="P4" i="19" s="1"/>
  <c r="P13" i="11"/>
  <c r="P14" i="11"/>
  <c r="P11" i="11"/>
  <c r="P19" i="11"/>
  <c r="P20" i="11"/>
  <c r="P24" i="11"/>
  <c r="P21" i="11"/>
  <c r="P7" i="11"/>
  <c r="P7" i="16" s="1"/>
  <c r="D8" i="11"/>
  <c r="D25" i="11"/>
  <c r="D11" i="11"/>
  <c r="D11" i="13" s="1"/>
  <c r="D10" i="11"/>
  <c r="D10" i="13" s="1"/>
  <c r="D15" i="11"/>
  <c r="D15" i="13" s="1"/>
  <c r="D21" i="11"/>
  <c r="D21" i="13" s="1"/>
  <c r="D7" i="11"/>
  <c r="D7" i="16" s="1"/>
  <c r="D31" i="11"/>
  <c r="D13" i="11"/>
  <c r="D13" i="13" s="1"/>
  <c r="D22" i="11"/>
  <c r="D22" i="13" s="1"/>
  <c r="D12" i="11"/>
  <c r="D12" i="13" s="1"/>
  <c r="D17" i="11"/>
  <c r="D17" i="13" s="1"/>
  <c r="D29" i="11"/>
  <c r="D16" i="11"/>
  <c r="D14" i="11"/>
  <c r="D14" i="13" s="1"/>
  <c r="D18" i="11"/>
  <c r="Z23" i="11"/>
  <c r="R22" i="6"/>
  <c r="R18" i="6"/>
  <c r="M17" i="6"/>
  <c r="R15" i="6"/>
  <c r="I15" i="6"/>
  <c r="I12" i="6"/>
  <c r="M10" i="6"/>
  <c r="N8" i="6"/>
  <c r="N11" i="6"/>
  <c r="N20" i="6"/>
  <c r="N12" i="6"/>
  <c r="N21" i="6"/>
  <c r="I8" i="6"/>
  <c r="E12" i="6"/>
  <c r="E21" i="6"/>
  <c r="E13" i="6"/>
  <c r="E22" i="6"/>
  <c r="C27" i="11"/>
  <c r="T27" i="10"/>
  <c r="I9" i="11"/>
  <c r="I11" i="11"/>
  <c r="I31" i="11"/>
  <c r="I25" i="11"/>
  <c r="I28" i="11"/>
  <c r="I30" i="11"/>
  <c r="I9" i="19" s="1"/>
  <c r="I12" i="11"/>
  <c r="I7" i="16" s="1"/>
  <c r="I16" i="11"/>
  <c r="I17" i="11"/>
  <c r="I13" i="11"/>
  <c r="I14" i="11"/>
  <c r="I20" i="11"/>
  <c r="I22" i="11"/>
  <c r="I8" i="11"/>
  <c r="I23" i="11"/>
  <c r="I19" i="11"/>
  <c r="I10" i="11"/>
  <c r="I21" i="11"/>
  <c r="C26" i="11"/>
  <c r="C4" i="19" s="1"/>
  <c r="C30" i="11"/>
  <c r="C9" i="19" s="1"/>
  <c r="C25" i="11"/>
  <c r="C24" i="11"/>
  <c r="O10" i="11"/>
  <c r="O13" i="11"/>
  <c r="O30" i="11"/>
  <c r="O9" i="19" s="1"/>
  <c r="O18" i="11"/>
  <c r="O15" i="11"/>
  <c r="O25" i="11"/>
  <c r="O23" i="11"/>
  <c r="O7" i="11"/>
  <c r="O7" i="16" s="1"/>
  <c r="O11" i="11"/>
  <c r="O19" i="11"/>
  <c r="O20" i="11"/>
  <c r="O28" i="11"/>
  <c r="O9" i="11"/>
  <c r="O14" i="11"/>
  <c r="Z20" i="11"/>
  <c r="M10" i="11"/>
  <c r="W24" i="10"/>
  <c r="F28" i="11"/>
  <c r="J25" i="11"/>
  <c r="J30" i="11"/>
  <c r="J9" i="19" s="1"/>
  <c r="J10" i="11"/>
  <c r="J14" i="11"/>
  <c r="J15" i="11"/>
  <c r="J27" i="11"/>
  <c r="J8" i="11"/>
  <c r="J21" i="11"/>
  <c r="J11" i="11"/>
  <c r="J16" i="11"/>
  <c r="J18" i="11"/>
  <c r="J13" i="11"/>
  <c r="J31" i="11"/>
  <c r="J12" i="11"/>
  <c r="J22" i="11"/>
  <c r="J17" i="11"/>
  <c r="J29" i="11"/>
  <c r="J24" i="11"/>
  <c r="J7" i="11"/>
  <c r="J19" i="11"/>
  <c r="J23" i="11"/>
  <c r="R20" i="6"/>
  <c r="Q17" i="6"/>
  <c r="Q9" i="6"/>
  <c r="Q18" i="6"/>
  <c r="M13" i="11"/>
  <c r="M21" i="11"/>
  <c r="M14" i="11"/>
  <c r="M22" i="11"/>
  <c r="M8" i="11"/>
  <c r="M16" i="11"/>
  <c r="M31" i="11"/>
  <c r="M9" i="11"/>
  <c r="M17" i="11"/>
  <c r="M11" i="11"/>
  <c r="M19" i="11"/>
  <c r="M12" i="11"/>
  <c r="M20" i="11"/>
  <c r="M30" i="11"/>
  <c r="M9" i="19" s="1"/>
  <c r="M15" i="11"/>
  <c r="M18" i="11"/>
  <c r="M23" i="11"/>
  <c r="M25" i="11"/>
  <c r="M26" i="11"/>
  <c r="M4" i="19" s="1"/>
  <c r="Y24" i="10"/>
  <c r="U23" i="11"/>
  <c r="U22" i="11"/>
  <c r="U18" i="11"/>
  <c r="U11" i="11"/>
  <c r="U14" i="11"/>
  <c r="U20" i="11"/>
  <c r="U21" i="11"/>
  <c r="U13" i="11"/>
  <c r="U16" i="11"/>
  <c r="I17" i="6"/>
  <c r="I9" i="6"/>
  <c r="I18" i="6"/>
  <c r="I20" i="6"/>
  <c r="M27" i="5"/>
  <c r="N22" i="6"/>
  <c r="H13" i="6"/>
  <c r="E9" i="6"/>
  <c r="R8" i="6"/>
  <c r="R16" i="6"/>
  <c r="R17" i="6"/>
  <c r="I13" i="6"/>
  <c r="C7" i="11"/>
  <c r="E16" i="6"/>
  <c r="J28" i="11"/>
  <c r="H10" i="11"/>
  <c r="H14" i="11"/>
  <c r="H25" i="11"/>
  <c r="H30" i="11"/>
  <c r="H9" i="19" s="1"/>
  <c r="H26" i="11"/>
  <c r="H4" i="19" s="1"/>
  <c r="H9" i="11"/>
  <c r="H29" i="11"/>
  <c r="H31" i="11"/>
  <c r="H11" i="11"/>
  <c r="H13" i="11"/>
  <c r="H24" i="11"/>
  <c r="H18" i="11"/>
  <c r="H19" i="11"/>
  <c r="H7" i="11"/>
  <c r="H7" i="16" s="1"/>
  <c r="H8" i="11"/>
  <c r="H23" i="11"/>
  <c r="H15" i="11"/>
  <c r="H20" i="11"/>
  <c r="H21" i="11"/>
  <c r="AA7" i="11"/>
  <c r="AA15" i="11"/>
  <c r="AA23" i="11"/>
  <c r="AA11" i="11"/>
  <c r="AA19" i="11"/>
  <c r="AA12" i="11"/>
  <c r="AA22" i="11"/>
  <c r="AA13" i="11"/>
  <c r="AA24" i="11"/>
  <c r="AA8" i="11"/>
  <c r="AA21" i="11"/>
  <c r="AA16" i="11"/>
  <c r="AA18" i="11"/>
  <c r="E14" i="12"/>
  <c r="E18" i="12"/>
  <c r="E18" i="13" s="1"/>
  <c r="E10" i="12"/>
  <c r="E8" i="12"/>
  <c r="E20" i="12"/>
  <c r="E20" i="13" s="1"/>
  <c r="E13" i="12"/>
  <c r="E13" i="13" s="1"/>
  <c r="E12" i="12"/>
  <c r="E12" i="13" s="1"/>
  <c r="E22" i="12"/>
  <c r="E22" i="13" s="1"/>
  <c r="E16" i="12"/>
  <c r="E16" i="13" s="1"/>
  <c r="E9" i="12"/>
  <c r="E23" i="12"/>
  <c r="E23" i="13" s="1"/>
  <c r="P29" i="11"/>
  <c r="N31" i="10"/>
  <c r="N27" i="11" s="1"/>
  <c r="O29" i="11"/>
  <c r="C28" i="11"/>
  <c r="I24" i="11"/>
  <c r="E19" i="13"/>
  <c r="T23" i="11"/>
  <c r="T15" i="11"/>
  <c r="M27" i="11"/>
  <c r="G27" i="11"/>
  <c r="Q31" i="10"/>
  <c r="Q24" i="11" s="1"/>
  <c r="L24" i="11"/>
  <c r="L11" i="11"/>
  <c r="L16" i="11"/>
  <c r="V24" i="10"/>
  <c r="V22" i="11" s="1"/>
  <c r="K29" i="11"/>
  <c r="P28" i="11"/>
  <c r="D27" i="11"/>
  <c r="D9" i="13"/>
  <c r="E10" i="13"/>
  <c r="T26" i="10"/>
  <c r="U15" i="11"/>
  <c r="C29" i="11"/>
  <c r="D28" i="11"/>
  <c r="E14" i="13"/>
  <c r="M29" i="11"/>
  <c r="N28" i="11"/>
  <c r="O27" i="11"/>
  <c r="O26" i="11"/>
  <c r="O4" i="19" s="1"/>
  <c r="G26" i="11"/>
  <c r="G4" i="19" s="1"/>
  <c r="X16" i="11"/>
  <c r="D7" i="12"/>
  <c r="D7" i="13" s="1"/>
  <c r="D8" i="12"/>
  <c r="D8" i="13" s="1"/>
  <c r="E17" i="11"/>
  <c r="E17" i="13" s="1"/>
  <c r="E9" i="11"/>
  <c r="E7" i="16" s="1"/>
  <c r="D10" i="21"/>
  <c r="E16" i="11"/>
  <c r="E8" i="11"/>
  <c r="D9" i="21"/>
  <c r="D8" i="21"/>
  <c r="D7" i="21"/>
  <c r="M24" i="11"/>
  <c r="E24" i="11"/>
  <c r="E31" i="11"/>
  <c r="E30" i="11"/>
  <c r="E9" i="19" s="1"/>
  <c r="E21" i="11"/>
  <c r="E21" i="13" s="1"/>
  <c r="D5" i="21"/>
  <c r="C3" i="21"/>
  <c r="C7" i="16"/>
  <c r="R7" i="16"/>
  <c r="M7" i="16"/>
  <c r="C22" i="13"/>
  <c r="L7" i="16"/>
  <c r="Q29" i="11" l="1"/>
  <c r="K7" i="16"/>
  <c r="V9" i="11"/>
  <c r="J7" i="16"/>
  <c r="D16" i="13"/>
  <c r="E8" i="13"/>
  <c r="Y26" i="10"/>
  <c r="G17" i="13"/>
  <c r="B5" i="17"/>
  <c r="C7" i="13"/>
  <c r="V14" i="11"/>
  <c r="X21" i="11"/>
  <c r="N25" i="11"/>
  <c r="N8" i="11"/>
  <c r="N7" i="16" s="1"/>
  <c r="N9" i="11"/>
  <c r="N21" i="11"/>
  <c r="N13" i="11"/>
  <c r="N11" i="11"/>
  <c r="N26" i="11"/>
  <c r="N4" i="19" s="1"/>
  <c r="N19" i="11"/>
  <c r="N15" i="11"/>
  <c r="N17" i="11"/>
  <c r="N12" i="11"/>
  <c r="N22" i="11"/>
  <c r="N14" i="11"/>
  <c r="N23" i="11"/>
  <c r="N29" i="11"/>
  <c r="N31" i="11"/>
  <c r="N16" i="11"/>
  <c r="N30" i="11"/>
  <c r="N9" i="19" s="1"/>
  <c r="N10" i="11"/>
  <c r="N7" i="11"/>
  <c r="N18" i="11"/>
  <c r="N20" i="11"/>
  <c r="Q31" i="11"/>
  <c r="Q10" i="11"/>
  <c r="Q13" i="11"/>
  <c r="Q12" i="11"/>
  <c r="Q19" i="11"/>
  <c r="Q11" i="11"/>
  <c r="Q30" i="11"/>
  <c r="Q9" i="19" s="1"/>
  <c r="Q16" i="11"/>
  <c r="Q26" i="11"/>
  <c r="Q4" i="19" s="1"/>
  <c r="Q18" i="11"/>
  <c r="B16" i="17" s="1"/>
  <c r="Q22" i="11"/>
  <c r="Q8" i="11"/>
  <c r="Q7" i="11"/>
  <c r="Q17" i="11"/>
  <c r="Q23" i="11"/>
  <c r="Q20" i="11"/>
  <c r="Q9" i="11"/>
  <c r="Q25" i="11"/>
  <c r="Q28" i="11"/>
  <c r="Q14" i="11"/>
  <c r="Q21" i="11"/>
  <c r="Q15" i="11"/>
  <c r="E9" i="13"/>
  <c r="N24" i="11"/>
  <c r="X12" i="11"/>
  <c r="X14" i="11"/>
  <c r="G7" i="13"/>
  <c r="G7" i="16"/>
  <c r="C17" i="13"/>
  <c r="F14" i="13"/>
  <c r="V24" i="11"/>
  <c r="V11" i="11"/>
  <c r="V8" i="11"/>
  <c r="V12" i="11"/>
  <c r="V13" i="11"/>
  <c r="V18" i="11"/>
  <c r="V23" i="11"/>
  <c r="V17" i="11"/>
  <c r="V10" i="11"/>
  <c r="V21" i="11"/>
  <c r="V15" i="11"/>
  <c r="V16" i="11"/>
  <c r="V19" i="11"/>
  <c r="V7" i="11"/>
  <c r="Q27" i="11"/>
  <c r="D18" i="13"/>
  <c r="G19" i="13"/>
  <c r="H6" i="12"/>
  <c r="G9" i="12"/>
  <c r="G9" i="13" s="1"/>
  <c r="G11" i="12"/>
  <c r="G11" i="13" s="1"/>
  <c r="G18" i="12"/>
  <c r="G18" i="13" s="1"/>
  <c r="G19" i="12"/>
  <c r="G16" i="12"/>
  <c r="G22" i="12"/>
  <c r="G22" i="13" s="1"/>
  <c r="G12" i="12"/>
  <c r="G12" i="13" s="1"/>
  <c r="G8" i="12"/>
  <c r="G8" i="13" s="1"/>
  <c r="G13" i="12"/>
  <c r="G13" i="13" s="1"/>
  <c r="G14" i="12"/>
  <c r="G17" i="12"/>
  <c r="G7" i="12"/>
  <c r="G15" i="12"/>
  <c r="G15" i="13" s="1"/>
  <c r="G23" i="12"/>
  <c r="G23" i="13" s="1"/>
  <c r="G10" i="12"/>
  <c r="G10" i="13" s="1"/>
  <c r="G21" i="12"/>
  <c r="G21" i="13" s="1"/>
  <c r="G20" i="12"/>
  <c r="V20" i="11"/>
  <c r="G16" i="13"/>
  <c r="X17" i="11"/>
  <c r="X22" i="11"/>
  <c r="X8" i="11"/>
  <c r="X24" i="11"/>
  <c r="X20" i="11"/>
  <c r="X9" i="11"/>
  <c r="X15" i="11"/>
  <c r="X11" i="11"/>
  <c r="X19" i="11"/>
  <c r="X23" i="11"/>
  <c r="X7" i="11"/>
  <c r="G20" i="13"/>
  <c r="G14" i="13"/>
  <c r="X13" i="11"/>
  <c r="X18" i="11"/>
  <c r="F13" i="11"/>
  <c r="F11" i="11"/>
  <c r="F12" i="11"/>
  <c r="F17" i="11"/>
  <c r="F17" i="13" s="1"/>
  <c r="F8" i="11"/>
  <c r="F10" i="11"/>
  <c r="F14" i="11"/>
  <c r="F25" i="11"/>
  <c r="F16" i="11"/>
  <c r="F16" i="13" s="1"/>
  <c r="F30" i="11"/>
  <c r="F9" i="19" s="1"/>
  <c r="F23" i="11"/>
  <c r="F26" i="11"/>
  <c r="F4" i="19" s="1"/>
  <c r="F15" i="11"/>
  <c r="F7" i="11"/>
  <c r="F9" i="11"/>
  <c r="F9" i="13" s="1"/>
  <c r="F19" i="11"/>
  <c r="F20" i="11"/>
  <c r="F27" i="11"/>
  <c r="F22" i="11"/>
  <c r="F22" i="13" s="1"/>
  <c r="F21" i="11"/>
  <c r="F21" i="13" s="1"/>
  <c r="F31" i="11"/>
  <c r="F29" i="11"/>
  <c r="F18" i="11"/>
  <c r="F18" i="13" s="1"/>
  <c r="R25" i="4"/>
  <c r="R42" i="4" s="1"/>
  <c r="P42" i="4"/>
  <c r="F15" i="13" l="1"/>
  <c r="B13" i="17"/>
  <c r="F8" i="13"/>
  <c r="B6" i="17"/>
  <c r="B22" i="17" s="1"/>
  <c r="F12" i="13"/>
  <c r="B10" i="17"/>
  <c r="B20" i="17"/>
  <c r="F20" i="13"/>
  <c r="B18" i="17"/>
  <c r="F13" i="13"/>
  <c r="B11" i="17"/>
  <c r="F19" i="13"/>
  <c r="B17" i="17"/>
  <c r="B15" i="17"/>
  <c r="B12" i="17"/>
  <c r="Q7" i="16"/>
  <c r="F11" i="13"/>
  <c r="B9" i="17"/>
  <c r="B19" i="17"/>
  <c r="D19" i="17" s="1"/>
  <c r="B7" i="17"/>
  <c r="F7" i="16"/>
  <c r="F7" i="13"/>
  <c r="B8" i="17"/>
  <c r="F10" i="13"/>
  <c r="B14" i="17"/>
  <c r="H13" i="12"/>
  <c r="H13" i="13" s="1"/>
  <c r="H12" i="12"/>
  <c r="H12" i="13" s="1"/>
  <c r="I6" i="12"/>
  <c r="H9" i="12"/>
  <c r="H9" i="13" s="1"/>
  <c r="H10" i="12"/>
  <c r="H10" i="13" s="1"/>
  <c r="H7" i="12"/>
  <c r="H7" i="13" s="1"/>
  <c r="H14" i="12"/>
  <c r="H14" i="13" s="1"/>
  <c r="H21" i="12"/>
  <c r="H21" i="13" s="1"/>
  <c r="H8" i="12"/>
  <c r="H8" i="13" s="1"/>
  <c r="H18" i="12"/>
  <c r="H18" i="13" s="1"/>
  <c r="H11" i="12"/>
  <c r="H11" i="13" s="1"/>
  <c r="H17" i="12"/>
  <c r="H17" i="13" s="1"/>
  <c r="H20" i="12"/>
  <c r="H20" i="13" s="1"/>
  <c r="H15" i="12"/>
  <c r="H15" i="13" s="1"/>
  <c r="H19" i="12"/>
  <c r="H19" i="13" s="1"/>
  <c r="H22" i="12"/>
  <c r="H22" i="13" s="1"/>
  <c r="H16" i="12"/>
  <c r="H16" i="13" s="1"/>
  <c r="H23" i="12"/>
  <c r="H23" i="13" s="1"/>
  <c r="F23" i="13"/>
  <c r="B21" i="17"/>
  <c r="D8" i="17" l="1"/>
  <c r="D17" i="17"/>
  <c r="D16" i="17"/>
  <c r="D21" i="17"/>
  <c r="D9" i="17"/>
  <c r="D7" i="17"/>
  <c r="D5" i="17"/>
  <c r="D20" i="17"/>
  <c r="Q9" i="16"/>
  <c r="D10" i="17"/>
  <c r="I12" i="12"/>
  <c r="I12" i="13" s="1"/>
  <c r="I8" i="12"/>
  <c r="I8" i="13" s="1"/>
  <c r="I10" i="12"/>
  <c r="I10" i="13" s="1"/>
  <c r="I14" i="12"/>
  <c r="I14" i="13" s="1"/>
  <c r="I20" i="12"/>
  <c r="I20" i="13" s="1"/>
  <c r="I17" i="12"/>
  <c r="I17" i="13" s="1"/>
  <c r="I19" i="12"/>
  <c r="I19" i="13" s="1"/>
  <c r="I11" i="12"/>
  <c r="I11" i="13" s="1"/>
  <c r="I23" i="12"/>
  <c r="I23" i="13" s="1"/>
  <c r="I7" i="12"/>
  <c r="I7" i="13" s="1"/>
  <c r="J6" i="12"/>
  <c r="I21" i="12"/>
  <c r="I21" i="13" s="1"/>
  <c r="I13" i="12"/>
  <c r="I13" i="13" s="1"/>
  <c r="I18" i="12"/>
  <c r="I18" i="13" s="1"/>
  <c r="I15" i="12"/>
  <c r="I15" i="13" s="1"/>
  <c r="I9" i="12"/>
  <c r="I9" i="13" s="1"/>
  <c r="I16" i="12"/>
  <c r="I16" i="13" s="1"/>
  <c r="I22" i="12"/>
  <c r="I22" i="13" s="1"/>
  <c r="D12" i="17"/>
  <c r="D11" i="17"/>
  <c r="D6" i="17"/>
  <c r="D18" i="17"/>
  <c r="D13" i="17"/>
  <c r="D14" i="17"/>
  <c r="P9" i="16"/>
  <c r="H9" i="16"/>
  <c r="I9" i="16"/>
  <c r="R9" i="16"/>
  <c r="D9" i="16"/>
  <c r="S9" i="16"/>
  <c r="M9" i="16"/>
  <c r="L9" i="16"/>
  <c r="T7" i="16"/>
  <c r="O9" i="16"/>
  <c r="G9" i="16"/>
  <c r="K9" i="16"/>
  <c r="E9" i="16"/>
  <c r="C9" i="16"/>
  <c r="J9" i="16"/>
  <c r="F9" i="16"/>
  <c r="N9" i="16"/>
  <c r="D15" i="17"/>
  <c r="J21" i="12" l="1"/>
  <c r="J21" i="13" s="1"/>
  <c r="K6" i="12"/>
  <c r="J17" i="12"/>
  <c r="J17" i="13" s="1"/>
  <c r="J11" i="12"/>
  <c r="J11" i="13" s="1"/>
  <c r="J18" i="12"/>
  <c r="J18" i="13" s="1"/>
  <c r="J19" i="12"/>
  <c r="J19" i="13" s="1"/>
  <c r="J10" i="12"/>
  <c r="J10" i="13" s="1"/>
  <c r="J14" i="12"/>
  <c r="J14" i="13" s="1"/>
  <c r="J15" i="12"/>
  <c r="J15" i="13" s="1"/>
  <c r="J9" i="12"/>
  <c r="J9" i="13" s="1"/>
  <c r="J12" i="12"/>
  <c r="J12" i="13" s="1"/>
  <c r="J13" i="12"/>
  <c r="J13" i="13" s="1"/>
  <c r="J16" i="12"/>
  <c r="J16" i="13" s="1"/>
  <c r="J23" i="12"/>
  <c r="J23" i="13" s="1"/>
  <c r="J20" i="12"/>
  <c r="J20" i="13" s="1"/>
  <c r="J8" i="12"/>
  <c r="J8" i="13" s="1"/>
  <c r="J22" i="12"/>
  <c r="J22" i="13" s="1"/>
  <c r="J7" i="12"/>
  <c r="J7" i="13" s="1"/>
  <c r="D22" i="17"/>
  <c r="T9" i="16"/>
  <c r="K9" i="12" l="1"/>
  <c r="K9" i="13" s="1"/>
  <c r="K13" i="12"/>
  <c r="K13" i="13" s="1"/>
  <c r="K21" i="12"/>
  <c r="K21" i="13" s="1"/>
  <c r="L6" i="12"/>
  <c r="K10" i="12"/>
  <c r="K10" i="13" s="1"/>
  <c r="K15" i="12"/>
  <c r="K15" i="13" s="1"/>
  <c r="K23" i="12"/>
  <c r="K23" i="13" s="1"/>
  <c r="K7" i="12"/>
  <c r="K7" i="13" s="1"/>
  <c r="K17" i="12"/>
  <c r="K17" i="13" s="1"/>
  <c r="K19" i="12"/>
  <c r="K19" i="13" s="1"/>
  <c r="K16" i="12"/>
  <c r="K16" i="13" s="1"/>
  <c r="K18" i="12"/>
  <c r="K18" i="13" s="1"/>
  <c r="K12" i="12"/>
  <c r="K12" i="13" s="1"/>
  <c r="K20" i="12"/>
  <c r="K20" i="13" s="1"/>
  <c r="K22" i="12"/>
  <c r="K22" i="13" s="1"/>
  <c r="K11" i="12"/>
  <c r="K11" i="13" s="1"/>
  <c r="K14" i="12"/>
  <c r="K14" i="13" s="1"/>
  <c r="K8" i="12"/>
  <c r="K8" i="13" s="1"/>
  <c r="L11" i="12" l="1"/>
  <c r="L11" i="13" s="1"/>
  <c r="L8" i="12"/>
  <c r="L8" i="13" s="1"/>
  <c r="L10" i="12"/>
  <c r="L10" i="13" s="1"/>
  <c r="M6" i="12"/>
  <c r="L20" i="12"/>
  <c r="L20" i="13" s="1"/>
  <c r="L16" i="12"/>
  <c r="L16" i="13" s="1"/>
  <c r="L13" i="12"/>
  <c r="L13" i="13" s="1"/>
  <c r="L14" i="12"/>
  <c r="L14" i="13" s="1"/>
  <c r="L22" i="12"/>
  <c r="L22" i="13" s="1"/>
  <c r="L9" i="12"/>
  <c r="L9" i="13" s="1"/>
  <c r="L15" i="12"/>
  <c r="L15" i="13" s="1"/>
  <c r="L21" i="12"/>
  <c r="L21" i="13" s="1"/>
  <c r="L17" i="12"/>
  <c r="L17" i="13" s="1"/>
  <c r="L12" i="12"/>
  <c r="L12" i="13" s="1"/>
  <c r="L19" i="12"/>
  <c r="L19" i="13" s="1"/>
  <c r="L18" i="12"/>
  <c r="L18" i="13" s="1"/>
  <c r="L23" i="12"/>
  <c r="L23" i="13" s="1"/>
  <c r="L7" i="12"/>
  <c r="L7" i="13" s="1"/>
  <c r="M9" i="12" l="1"/>
  <c r="M9" i="13" s="1"/>
  <c r="M18" i="12"/>
  <c r="M18" i="13" s="1"/>
  <c r="M22" i="12"/>
  <c r="M22" i="13" s="1"/>
  <c r="M12" i="12"/>
  <c r="M12" i="13" s="1"/>
  <c r="M17" i="12"/>
  <c r="M17" i="13" s="1"/>
  <c r="N6" i="12"/>
  <c r="M10" i="12"/>
  <c r="M10" i="13" s="1"/>
  <c r="M14" i="12"/>
  <c r="M14" i="13" s="1"/>
  <c r="M21" i="12"/>
  <c r="M21" i="13" s="1"/>
  <c r="M7" i="12"/>
  <c r="M7" i="13" s="1"/>
  <c r="M8" i="12"/>
  <c r="M8" i="13" s="1"/>
  <c r="M15" i="12"/>
  <c r="M15" i="13" s="1"/>
  <c r="M16" i="12"/>
  <c r="M16" i="13" s="1"/>
  <c r="M20" i="12"/>
  <c r="M20" i="13" s="1"/>
  <c r="M19" i="12"/>
  <c r="M19" i="13" s="1"/>
  <c r="M11" i="12"/>
  <c r="M11" i="13" s="1"/>
  <c r="M13" i="12"/>
  <c r="M13" i="13" s="1"/>
  <c r="M23" i="12"/>
  <c r="M23" i="13" s="1"/>
  <c r="N9" i="12" l="1"/>
  <c r="N9" i="13" s="1"/>
  <c r="N13" i="12"/>
  <c r="N13" i="13" s="1"/>
  <c r="O6" i="12"/>
  <c r="N12" i="12"/>
  <c r="N12" i="13" s="1"/>
  <c r="N15" i="12"/>
  <c r="N15" i="13" s="1"/>
  <c r="N8" i="12"/>
  <c r="N8" i="13" s="1"/>
  <c r="N10" i="12"/>
  <c r="N10" i="13" s="1"/>
  <c r="N19" i="12"/>
  <c r="N19" i="13" s="1"/>
  <c r="N20" i="12"/>
  <c r="N20" i="13" s="1"/>
  <c r="N14" i="12"/>
  <c r="N14" i="13" s="1"/>
  <c r="N17" i="12"/>
  <c r="N17" i="13" s="1"/>
  <c r="N22" i="12"/>
  <c r="N22" i="13" s="1"/>
  <c r="N23" i="12"/>
  <c r="N23" i="13" s="1"/>
  <c r="N7" i="12"/>
  <c r="N7" i="13" s="1"/>
  <c r="N21" i="12"/>
  <c r="N21" i="13" s="1"/>
  <c r="N18" i="12"/>
  <c r="N18" i="13" s="1"/>
  <c r="N11" i="12"/>
  <c r="N11" i="13" s="1"/>
  <c r="N16" i="12"/>
  <c r="N16" i="13" s="1"/>
  <c r="O13" i="12" l="1"/>
  <c r="O13" i="13" s="1"/>
  <c r="O14" i="12"/>
  <c r="O14" i="13" s="1"/>
  <c r="O20" i="12"/>
  <c r="O20" i="13" s="1"/>
  <c r="O10" i="12"/>
  <c r="O10" i="13" s="1"/>
  <c r="O18" i="12"/>
  <c r="O18" i="13" s="1"/>
  <c r="O9" i="12"/>
  <c r="O9" i="13" s="1"/>
  <c r="O8" i="12"/>
  <c r="O8" i="13" s="1"/>
  <c r="O12" i="12"/>
  <c r="O12" i="13" s="1"/>
  <c r="O16" i="12"/>
  <c r="O16" i="13" s="1"/>
  <c r="O19" i="12"/>
  <c r="O19" i="13" s="1"/>
  <c r="O7" i="12"/>
  <c r="O7" i="13" s="1"/>
  <c r="P6" i="12"/>
  <c r="O17" i="12"/>
  <c r="O17" i="13" s="1"/>
  <c r="O15" i="12"/>
  <c r="O15" i="13" s="1"/>
  <c r="O22" i="12"/>
  <c r="O22" i="13" s="1"/>
  <c r="O23" i="12"/>
  <c r="O23" i="13" s="1"/>
  <c r="O11" i="12"/>
  <c r="O11" i="13" s="1"/>
  <c r="O21" i="12"/>
  <c r="O21" i="13" s="1"/>
  <c r="P11" i="12" l="1"/>
  <c r="P11" i="13" s="1"/>
  <c r="P16" i="12"/>
  <c r="P16" i="13" s="1"/>
  <c r="Q6" i="12"/>
  <c r="P8" i="12"/>
  <c r="P8" i="13" s="1"/>
  <c r="P12" i="12"/>
  <c r="P12" i="13" s="1"/>
  <c r="P14" i="12"/>
  <c r="P14" i="13" s="1"/>
  <c r="P23" i="12"/>
  <c r="P23" i="13" s="1"/>
  <c r="P18" i="12"/>
  <c r="P18" i="13" s="1"/>
  <c r="P22" i="12"/>
  <c r="P22" i="13" s="1"/>
  <c r="P13" i="12"/>
  <c r="P13" i="13" s="1"/>
  <c r="P17" i="12"/>
  <c r="P17" i="13" s="1"/>
  <c r="P19" i="12"/>
  <c r="P19" i="13" s="1"/>
  <c r="P21" i="12"/>
  <c r="P21" i="13" s="1"/>
  <c r="P20" i="12"/>
  <c r="P20" i="13" s="1"/>
  <c r="P15" i="12"/>
  <c r="P15" i="13" s="1"/>
  <c r="P10" i="12"/>
  <c r="P10" i="13" s="1"/>
  <c r="P7" i="12"/>
  <c r="P7" i="13" s="1"/>
  <c r="P9" i="12"/>
  <c r="P9" i="13" s="1"/>
  <c r="Q8" i="12" l="1"/>
  <c r="Q8" i="13" s="1"/>
  <c r="Q9" i="12"/>
  <c r="Q9" i="13" s="1"/>
  <c r="Q11" i="12"/>
  <c r="Q11" i="13" s="1"/>
  <c r="Q12" i="12"/>
  <c r="Q12" i="13" s="1"/>
  <c r="Q17" i="12"/>
  <c r="Q17" i="13" s="1"/>
  <c r="Q21" i="12"/>
  <c r="Q21" i="13" s="1"/>
  <c r="Q15" i="12"/>
  <c r="Q15" i="13" s="1"/>
  <c r="Q10" i="12"/>
  <c r="Q10" i="13" s="1"/>
  <c r="Q20" i="12"/>
  <c r="Q20" i="13" s="1"/>
  <c r="Q13" i="12"/>
  <c r="Q13" i="13" s="1"/>
  <c r="Q19" i="12"/>
  <c r="Q19" i="13" s="1"/>
  <c r="Q18" i="12"/>
  <c r="Q18" i="13" s="1"/>
  <c r="Q23" i="12"/>
  <c r="Q23" i="13" s="1"/>
  <c r="R6" i="12"/>
  <c r="Q7" i="12"/>
  <c r="Q7" i="13" s="1"/>
  <c r="Q14" i="12"/>
  <c r="Q14" i="13" s="1"/>
  <c r="Q22" i="12"/>
  <c r="Q22" i="13" s="1"/>
  <c r="Q16" i="12"/>
  <c r="Q16" i="13" s="1"/>
  <c r="R9" i="12" l="1"/>
  <c r="R9" i="13" s="1"/>
  <c r="R10" i="12"/>
  <c r="R10" i="13" s="1"/>
  <c r="R8" i="12"/>
  <c r="R8" i="13" s="1"/>
  <c r="R18" i="12"/>
  <c r="R18" i="13" s="1"/>
  <c r="R20" i="12"/>
  <c r="R20" i="13" s="1"/>
  <c r="R15" i="12"/>
  <c r="R15" i="13" s="1"/>
  <c r="R13" i="12"/>
  <c r="R13" i="13" s="1"/>
  <c r="R16" i="12"/>
  <c r="R16" i="13" s="1"/>
  <c r="R11" i="12"/>
  <c r="R11" i="13" s="1"/>
  <c r="R22" i="12"/>
  <c r="R22" i="13" s="1"/>
  <c r="R14" i="12"/>
  <c r="R14" i="13" s="1"/>
  <c r="R19" i="12"/>
  <c r="R19" i="13" s="1"/>
  <c r="R17" i="12"/>
  <c r="R17" i="13" s="1"/>
  <c r="S6" i="12"/>
  <c r="R23" i="12"/>
  <c r="R23" i="13" s="1"/>
  <c r="R12" i="12"/>
  <c r="R12" i="13" s="1"/>
  <c r="R21" i="12"/>
  <c r="R21" i="13" s="1"/>
  <c r="R7" i="12"/>
  <c r="R7" i="13" s="1"/>
  <c r="S12" i="12" l="1"/>
  <c r="S12" i="13" s="1"/>
  <c r="S13" i="12"/>
  <c r="S13" i="13" s="1"/>
  <c r="S9" i="12"/>
  <c r="S9" i="13" s="1"/>
  <c r="S10" i="12"/>
  <c r="S10" i="13" s="1"/>
  <c r="S16" i="12"/>
  <c r="S16" i="13" s="1"/>
  <c r="S15" i="12"/>
  <c r="S15" i="13" s="1"/>
  <c r="S8" i="12"/>
  <c r="S8" i="13" s="1"/>
  <c r="S18" i="12"/>
  <c r="S18" i="13" s="1"/>
  <c r="S22" i="12"/>
  <c r="S22" i="13" s="1"/>
  <c r="S23" i="12"/>
  <c r="S23" i="13" s="1"/>
  <c r="S21" i="12"/>
  <c r="S21" i="13" s="1"/>
  <c r="S7" i="12"/>
  <c r="S7" i="13" s="1"/>
  <c r="S11" i="12"/>
  <c r="S11" i="13" s="1"/>
  <c r="S14" i="12"/>
  <c r="S14" i="13" s="1"/>
  <c r="S19" i="12"/>
  <c r="S19" i="13" s="1"/>
  <c r="S20" i="12"/>
  <c r="S20" i="13" s="1"/>
  <c r="S17" i="12"/>
  <c r="S17" i="13" s="1"/>
  <c r="C7" i="15" l="1" a="1"/>
  <c r="O15" i="15" l="1"/>
  <c r="M22" i="15"/>
  <c r="H16" i="15"/>
  <c r="N11" i="15"/>
  <c r="D7" i="15"/>
  <c r="J7" i="15"/>
  <c r="D10" i="15"/>
  <c r="N20" i="15"/>
  <c r="K12" i="15"/>
  <c r="M20" i="15"/>
  <c r="J17" i="15"/>
  <c r="I7" i="15"/>
  <c r="H23" i="15"/>
  <c r="C18" i="15"/>
  <c r="R8" i="15"/>
  <c r="P17" i="15"/>
  <c r="F21" i="15"/>
  <c r="K21" i="15"/>
  <c r="E20" i="15"/>
  <c r="F9" i="15"/>
  <c r="G23" i="15"/>
  <c r="E7" i="15"/>
  <c r="N13" i="15"/>
  <c r="R14" i="15"/>
  <c r="E14" i="15"/>
  <c r="G9" i="15"/>
  <c r="H21" i="15"/>
  <c r="F17" i="15"/>
  <c r="E8" i="15"/>
  <c r="Q14" i="15"/>
  <c r="O22" i="15"/>
  <c r="K22" i="15"/>
  <c r="F10" i="15"/>
  <c r="G13" i="15"/>
  <c r="L23" i="15"/>
  <c r="I8" i="15"/>
  <c r="K23" i="15"/>
  <c r="L19" i="15"/>
  <c r="I12" i="15"/>
  <c r="G16" i="15"/>
  <c r="Q15" i="15"/>
  <c r="J10" i="15"/>
  <c r="K18" i="15"/>
  <c r="G19" i="15"/>
  <c r="E18" i="15"/>
  <c r="J13" i="15"/>
  <c r="M23" i="15"/>
  <c r="I22" i="15"/>
  <c r="C9" i="15"/>
  <c r="G15" i="15"/>
  <c r="Q18" i="15"/>
  <c r="L14" i="15"/>
  <c r="R23" i="15"/>
  <c r="K8" i="15"/>
  <c r="O11" i="15"/>
  <c r="M8" i="15"/>
  <c r="E11" i="15"/>
  <c r="S17" i="15"/>
  <c r="S12" i="15"/>
  <c r="G12" i="15"/>
  <c r="F23" i="15"/>
  <c r="K7" i="15"/>
  <c r="K16" i="15"/>
  <c r="S8" i="15"/>
  <c r="I17" i="15"/>
  <c r="M12" i="15"/>
  <c r="L18" i="15"/>
  <c r="C11" i="15"/>
  <c r="H8" i="15"/>
  <c r="L11" i="15"/>
  <c r="G11" i="15"/>
  <c r="J19" i="15"/>
  <c r="L12" i="15"/>
  <c r="I13" i="15"/>
  <c r="J9" i="15"/>
  <c r="Q21" i="15"/>
  <c r="H14" i="15"/>
  <c r="R15" i="15"/>
  <c r="E10" i="15"/>
  <c r="C8" i="15"/>
  <c r="K20" i="15"/>
  <c r="G14" i="15"/>
  <c r="C21" i="15"/>
  <c r="C19" i="17" s="1"/>
  <c r="G18" i="15"/>
  <c r="D15" i="15"/>
  <c r="E13" i="15"/>
  <c r="C15" i="15"/>
  <c r="Q23" i="15"/>
  <c r="S15" i="15"/>
  <c r="P12" i="15"/>
  <c r="J22" i="15"/>
  <c r="F16" i="15"/>
  <c r="K11" i="15"/>
  <c r="L13" i="15"/>
  <c r="J15" i="15"/>
  <c r="S14" i="15"/>
  <c r="R21" i="15"/>
  <c r="M9" i="15"/>
  <c r="I16" i="15"/>
  <c r="J20" i="15"/>
  <c r="C17" i="15"/>
  <c r="H11" i="15"/>
  <c r="I14" i="15"/>
  <c r="G10" i="15"/>
  <c r="L16" i="15"/>
  <c r="I19" i="15"/>
  <c r="P8" i="15"/>
  <c r="P19" i="15"/>
  <c r="G7" i="15"/>
  <c r="C13" i="15"/>
  <c r="I23" i="15"/>
  <c r="G20" i="15"/>
  <c r="P10" i="15"/>
  <c r="P13" i="15"/>
  <c r="P7" i="15"/>
  <c r="N15" i="15"/>
  <c r="M17" i="15"/>
  <c r="F14" i="15"/>
  <c r="N9" i="15"/>
  <c r="P11" i="15"/>
  <c r="L7" i="15"/>
  <c r="Q12" i="15"/>
  <c r="E22" i="15"/>
  <c r="L22" i="15"/>
  <c r="J12" i="15"/>
  <c r="G8" i="15"/>
  <c r="M16" i="15"/>
  <c r="M14" i="15"/>
  <c r="S7" i="15"/>
  <c r="R20" i="15"/>
  <c r="O17" i="15"/>
  <c r="F19" i="15"/>
  <c r="J21" i="15"/>
  <c r="D22" i="15"/>
  <c r="R18" i="15"/>
  <c r="L17" i="15"/>
  <c r="D19" i="15"/>
  <c r="M7" i="15"/>
  <c r="N17" i="15"/>
  <c r="N19" i="15"/>
  <c r="O10" i="15"/>
  <c r="P14" i="15"/>
  <c r="K10" i="15"/>
  <c r="M11" i="15"/>
  <c r="G17" i="15"/>
  <c r="J14" i="15"/>
  <c r="L8" i="15"/>
  <c r="Q13" i="15"/>
  <c r="P21" i="15"/>
  <c r="R17" i="15"/>
  <c r="K14" i="15"/>
  <c r="S21" i="15"/>
  <c r="R16" i="15"/>
  <c r="I11" i="15"/>
  <c r="N8" i="15"/>
  <c r="H18" i="15"/>
  <c r="J11" i="15"/>
  <c r="D18" i="15"/>
  <c r="S23" i="15"/>
  <c r="C22" i="15"/>
  <c r="E17" i="15"/>
  <c r="F11" i="15"/>
  <c r="M15" i="15"/>
  <c r="P22" i="15"/>
  <c r="D12" i="15"/>
  <c r="R12" i="15"/>
  <c r="E15" i="15"/>
  <c r="J18" i="15"/>
  <c r="O8" i="15"/>
  <c r="J8" i="15"/>
  <c r="S10" i="15"/>
  <c r="K9" i="15"/>
  <c r="R22" i="15"/>
  <c r="E19" i="15"/>
  <c r="C16" i="15"/>
  <c r="O16" i="15"/>
  <c r="R7" i="15"/>
  <c r="I9" i="15"/>
  <c r="S19" i="15"/>
  <c r="S13" i="15"/>
  <c r="N16" i="15"/>
  <c r="Q8" i="15"/>
  <c r="F12" i="15"/>
  <c r="C12" i="15"/>
  <c r="O14" i="15"/>
  <c r="D17" i="15"/>
  <c r="O9" i="15"/>
  <c r="L10" i="15"/>
  <c r="Q9" i="15"/>
  <c r="R11" i="15"/>
  <c r="O7" i="15"/>
  <c r="M19" i="15"/>
  <c r="N18" i="15"/>
  <c r="N12" i="15"/>
  <c r="F8" i="15"/>
  <c r="K15" i="15"/>
  <c r="K19" i="15"/>
  <c r="J23" i="15"/>
  <c r="H19" i="15"/>
  <c r="F13" i="15"/>
  <c r="D11" i="15"/>
  <c r="R19" i="15"/>
  <c r="F7" i="15"/>
  <c r="Q20" i="15"/>
  <c r="M13" i="15"/>
  <c r="P16" i="15"/>
  <c r="O23" i="15"/>
  <c r="P23" i="15"/>
  <c r="N7" i="15"/>
  <c r="D14" i="15"/>
  <c r="D8" i="15"/>
  <c r="H17" i="15"/>
  <c r="I10" i="15"/>
  <c r="N23" i="15"/>
  <c r="E9" i="15"/>
  <c r="F15" i="15"/>
  <c r="F20" i="15"/>
  <c r="K17" i="15"/>
  <c r="Q22" i="15"/>
  <c r="I15" i="15"/>
  <c r="Q19" i="15"/>
  <c r="H9" i="15"/>
  <c r="C10" i="15"/>
  <c r="E16" i="15"/>
  <c r="M21" i="15"/>
  <c r="D9" i="15"/>
  <c r="D20" i="15"/>
  <c r="P15" i="15"/>
  <c r="L9" i="15"/>
  <c r="K13" i="15"/>
  <c r="O12" i="15"/>
  <c r="L21" i="15"/>
  <c r="L15" i="15"/>
  <c r="R9" i="15"/>
  <c r="Q10" i="15"/>
  <c r="P9" i="15"/>
  <c r="Q17" i="15"/>
  <c r="N22" i="15"/>
  <c r="R13" i="15"/>
  <c r="S20" i="15"/>
  <c r="M10" i="15"/>
  <c r="E21" i="15"/>
  <c r="P20" i="15"/>
  <c r="H12" i="15"/>
  <c r="H15" i="15"/>
  <c r="D13" i="15"/>
  <c r="H13" i="15"/>
  <c r="F22" i="15"/>
  <c r="S16" i="15"/>
  <c r="D21" i="15"/>
  <c r="H20" i="15"/>
  <c r="E23" i="15"/>
  <c r="I18" i="15"/>
  <c r="H10" i="15"/>
  <c r="C7" i="15"/>
  <c r="S22" i="15"/>
  <c r="C19" i="15"/>
  <c r="M18" i="15"/>
  <c r="H22" i="15"/>
  <c r="S11" i="15"/>
  <c r="C20" i="15"/>
  <c r="F18" i="15"/>
  <c r="J16" i="15"/>
  <c r="O13" i="15"/>
  <c r="G21" i="15"/>
  <c r="N10" i="15"/>
  <c r="P18" i="15"/>
  <c r="O21" i="15"/>
  <c r="Q16" i="15"/>
  <c r="C14" i="15"/>
  <c r="Q11" i="15"/>
  <c r="N14" i="15"/>
  <c r="I21" i="15"/>
  <c r="Q7" i="15"/>
  <c r="O19" i="15"/>
  <c r="D23" i="15"/>
  <c r="N21" i="15"/>
  <c r="D16" i="15"/>
  <c r="R10" i="15"/>
  <c r="L20" i="15"/>
  <c r="G22" i="15"/>
  <c r="S18" i="15"/>
  <c r="E12" i="15"/>
  <c r="H7" i="15"/>
  <c r="C23" i="15"/>
  <c r="I20" i="15"/>
  <c r="O20" i="15"/>
  <c r="S9" i="15"/>
  <c r="O18" i="15"/>
  <c r="F8" i="16" l="1"/>
  <c r="F24" i="15"/>
  <c r="F14" i="19" s="1"/>
  <c r="P24" i="15"/>
  <c r="P14" i="19" s="1"/>
  <c r="P8" i="16"/>
  <c r="C17" i="17"/>
  <c r="M8" i="16"/>
  <c r="N24" i="15"/>
  <c r="N14" i="19" s="1"/>
  <c r="R24" i="15"/>
  <c r="R14" i="19" s="1"/>
  <c r="R8" i="16"/>
  <c r="S8" i="16"/>
  <c r="S24" i="15"/>
  <c r="S14" i="19" s="1"/>
  <c r="L24" i="15"/>
  <c r="L14" i="19" s="1"/>
  <c r="L8" i="16"/>
  <c r="C7" i="17"/>
  <c r="K8" i="16"/>
  <c r="C10" i="17"/>
  <c r="C20" i="17"/>
  <c r="O24" i="15"/>
  <c r="O14" i="19" s="1"/>
  <c r="O8" i="16"/>
  <c r="C14" i="17"/>
  <c r="N8" i="16"/>
  <c r="C12" i="17"/>
  <c r="C11" i="17"/>
  <c r="K24" i="15"/>
  <c r="K14" i="19" s="1"/>
  <c r="E24" i="15"/>
  <c r="E14" i="19" s="1"/>
  <c r="E8" i="16"/>
  <c r="C16" i="17"/>
  <c r="E16" i="17" s="1"/>
  <c r="J24" i="15"/>
  <c r="J14" i="19" s="1"/>
  <c r="J8" i="16"/>
  <c r="C24" i="15"/>
  <c r="C14" i="19" s="1"/>
  <c r="C5" i="17"/>
  <c r="C8" i="16"/>
  <c r="C5" i="19" a="1"/>
  <c r="C10" i="19" a="1"/>
  <c r="C8" i="17"/>
  <c r="E8" i="17" s="1"/>
  <c r="C21" i="17"/>
  <c r="C18" i="17"/>
  <c r="C13" i="17"/>
  <c r="G8" i="16"/>
  <c r="G24" i="15"/>
  <c r="G14" i="19" s="1"/>
  <c r="C15" i="17"/>
  <c r="C6" i="17"/>
  <c r="D8" i="16"/>
  <c r="D24" i="15"/>
  <c r="D14" i="19" s="1"/>
  <c r="H8" i="16"/>
  <c r="H24" i="15"/>
  <c r="H14" i="19" s="1"/>
  <c r="C9" i="17"/>
  <c r="I8" i="16"/>
  <c r="I24" i="15"/>
  <c r="I14" i="19" s="1"/>
  <c r="Q8" i="16"/>
  <c r="Q10" i="16" s="1"/>
  <c r="Q24" i="15"/>
  <c r="Q14" i="19" s="1"/>
  <c r="M24" i="15"/>
  <c r="M14" i="19" s="1"/>
  <c r="G5" i="19" l="1"/>
  <c r="G6" i="19" s="1"/>
  <c r="P5" i="19"/>
  <c r="D5" i="19"/>
  <c r="D6" i="19" s="1"/>
  <c r="K5" i="19"/>
  <c r="K6" i="19" s="1"/>
  <c r="S5" i="19"/>
  <c r="S6" i="19" s="1"/>
  <c r="J5" i="19"/>
  <c r="J6" i="19" s="1"/>
  <c r="Q5" i="19"/>
  <c r="Q6" i="19" s="1"/>
  <c r="C5" i="19"/>
  <c r="C6" i="19" s="1"/>
  <c r="E5" i="19"/>
  <c r="E6" i="19" s="1"/>
  <c r="M5" i="19"/>
  <c r="M6" i="19" s="1"/>
  <c r="O5" i="19"/>
  <c r="O6" i="19" s="1"/>
  <c r="N5" i="19"/>
  <c r="N6" i="19" s="1"/>
  <c r="F5" i="19"/>
  <c r="F6" i="19" s="1"/>
  <c r="R5" i="19"/>
  <c r="R6" i="19" s="1"/>
  <c r="H5" i="19"/>
  <c r="H6" i="19" s="1"/>
  <c r="L5" i="19"/>
  <c r="L6" i="19" s="1"/>
  <c r="I5" i="19"/>
  <c r="I6" i="19" s="1"/>
  <c r="E20" i="17"/>
  <c r="R10" i="16"/>
  <c r="H10" i="16"/>
  <c r="I10" i="16"/>
  <c r="C10" i="16"/>
  <c r="T8" i="16"/>
  <c r="E10" i="17"/>
  <c r="E15" i="17"/>
  <c r="E9" i="17"/>
  <c r="E10" i="16"/>
  <c r="G10" i="16"/>
  <c r="E13" i="17"/>
  <c r="C22" i="17"/>
  <c r="E5" i="17"/>
  <c r="E11" i="17"/>
  <c r="K10" i="16"/>
  <c r="E12" i="17"/>
  <c r="E6" i="17"/>
  <c r="E7" i="17"/>
  <c r="M10" i="16"/>
  <c r="D10" i="16"/>
  <c r="O10" i="16"/>
  <c r="E18" i="17"/>
  <c r="J10" i="16"/>
  <c r="N10" i="16"/>
  <c r="L10" i="16"/>
  <c r="E17" i="17"/>
  <c r="E21" i="17"/>
  <c r="E14" i="17"/>
  <c r="P10" i="16"/>
  <c r="E19" i="17"/>
  <c r="N10" i="19"/>
  <c r="N11" i="19" s="1"/>
  <c r="R10" i="19"/>
  <c r="R11" i="19" s="1"/>
  <c r="S10" i="19"/>
  <c r="S11" i="19" s="1"/>
  <c r="P10" i="19"/>
  <c r="P11" i="19" s="1"/>
  <c r="J10" i="19"/>
  <c r="J11" i="19" s="1"/>
  <c r="G10" i="19"/>
  <c r="G11" i="19" s="1"/>
  <c r="D10" i="19"/>
  <c r="D11" i="19" s="1"/>
  <c r="M10" i="19"/>
  <c r="M11" i="19" s="1"/>
  <c r="F10" i="19"/>
  <c r="F11" i="19" s="1"/>
  <c r="I10" i="19"/>
  <c r="I11" i="19" s="1"/>
  <c r="K10" i="19"/>
  <c r="K11" i="19" s="1"/>
  <c r="E10" i="19"/>
  <c r="E11" i="19" s="1"/>
  <c r="L10" i="19"/>
  <c r="L11" i="19" s="1"/>
  <c r="H10" i="19"/>
  <c r="H11" i="19" s="1"/>
  <c r="C10" i="19"/>
  <c r="C11" i="19" s="1"/>
  <c r="O10" i="19"/>
  <c r="O11" i="19" s="1"/>
  <c r="Q10" i="19"/>
  <c r="Q11" i="19" s="1"/>
  <c r="F10" i="16"/>
  <c r="S10" i="16"/>
  <c r="E22" i="17" l="1"/>
  <c r="T10" i="16"/>
</calcChain>
</file>

<file path=xl/comments1.xml><?xml version="1.0" encoding="utf-8"?>
<comments xmlns="http://schemas.openxmlformats.org/spreadsheetml/2006/main">
  <authors>
    <author>Author</author>
  </authors>
  <commentList>
    <comment ref="Y21" authorId="0">
      <text>
        <r>
          <rPr>
            <b/>
            <sz val="9"/>
            <color indexed="81"/>
            <rFont val="Tahoma"/>
            <family val="2"/>
          </rPr>
          <t>IMPOR=FD-PDRB (200=309-209)</t>
        </r>
      </text>
    </comment>
  </commentList>
</comments>
</file>

<file path=xl/sharedStrings.xml><?xml version="1.0" encoding="utf-8"?>
<sst xmlns="http://schemas.openxmlformats.org/spreadsheetml/2006/main" count="1613" uniqueCount="289">
  <si>
    <t>TABEL 1. TABEL IO KEPRI TH 2017</t>
  </si>
  <si>
    <t>TRANSAKSI DOMESTIK ATAS DASAR HARGA PRODUSEN (Milyar RP.)</t>
  </si>
  <si>
    <t>16 X 16 SEKTOR</t>
  </si>
  <si>
    <t>HASIL RAS</t>
  </si>
  <si>
    <t xml:space="preserve">        MP2017          </t>
  </si>
  <si>
    <t>FD2017</t>
  </si>
  <si>
    <t xml:space="preserve"> TO2017</t>
  </si>
  <si>
    <t>Sektor</t>
  </si>
  <si>
    <t>Kode</t>
  </si>
  <si>
    <t>13+14</t>
  </si>
  <si>
    <t>Impor =200</t>
  </si>
  <si>
    <t>210/310</t>
  </si>
  <si>
    <t>TES</t>
  </si>
  <si>
    <t>Pertanian, Kehutanan</t>
  </si>
  <si>
    <t>Perikanan</t>
  </si>
  <si>
    <t>Pertambangan dan Penggalian</t>
  </si>
  <si>
    <t>Industri Pengolahan</t>
  </si>
  <si>
    <t>Pengadaan Listrik dan Gas</t>
  </si>
  <si>
    <t>Pengadaan Air, pengelolaan Sampah,Limbah Konstruksi</t>
  </si>
  <si>
    <t>Konstruksi</t>
  </si>
  <si>
    <t>Perdagangan Besar dan Eceran; Reparasi Mobil dan Sepeda</t>
  </si>
  <si>
    <t>Penyediaan Akomodasi dan Makan Minum</t>
  </si>
  <si>
    <t>Transportasi dan Pergudangan</t>
  </si>
  <si>
    <t>Informasi dan Komunikasi</t>
  </si>
  <si>
    <t>Jasa Keuangan dan Asuransi</t>
  </si>
  <si>
    <t>Real Estate dan jasa perusahaan</t>
  </si>
  <si>
    <t>Administrasi Pemerintahan, Pertahanan dan Jaminan Sosial</t>
  </si>
  <si>
    <t>Jasa Kesehatan dan Kegiatan Sosial</t>
  </si>
  <si>
    <t>Jasa Pendidikan</t>
  </si>
  <si>
    <t>Jasa lainnya</t>
  </si>
  <si>
    <t>Total Pengeluaran Input Antara</t>
  </si>
  <si>
    <t>Impor</t>
  </si>
  <si>
    <t>Pembulatan</t>
  </si>
  <si>
    <t>Nilai Tambah Bruto (NTB)-tanpa impor</t>
  </si>
  <si>
    <t>Total Permintaan</t>
  </si>
  <si>
    <t>ADHB</t>
  </si>
  <si>
    <t>milyar</t>
  </si>
  <si>
    <t>Kategori</t>
  </si>
  <si>
    <t>2016*</t>
  </si>
  <si>
    <t>2017**</t>
  </si>
  <si>
    <t>Pertanian, Kehutanan, dan Perikanan</t>
  </si>
  <si>
    <t>Pengadaan Air, Pengelolaan Sampah, Limbah dan Daur Ulang</t>
  </si>
  <si>
    <t>Perdagangan Besar dan Eceran; Reparasi Mobil dan Sepeda Motor</t>
  </si>
  <si>
    <t>Real Estate</t>
  </si>
  <si>
    <t>Jasa Perusahaan</t>
  </si>
  <si>
    <t>Administrasi Pemerintahan, Pertahanan dan Jaminan Sosial Wajib</t>
  </si>
  <si>
    <t>PRODUK DOMESTIK REGIONAL BRUTO</t>
  </si>
  <si>
    <t>Pertanian dan Kehutanan</t>
  </si>
  <si>
    <t>kode PDRB</t>
  </si>
  <si>
    <t>kode IO</t>
  </si>
  <si>
    <t>Kategori PDRB</t>
  </si>
  <si>
    <t>Kategori IO</t>
  </si>
  <si>
    <t>Kategori PDRB disesuaikan dgn IO</t>
  </si>
  <si>
    <t>Real Estate dan Jasa Perusahaan</t>
  </si>
  <si>
    <t>cek</t>
  </si>
  <si>
    <t>PDRB</t>
  </si>
  <si>
    <t>data ini yg dimasukkan u/ RAS</t>
  </si>
  <si>
    <t>dugaan sementara bukan hasi ras</t>
  </si>
  <si>
    <t>KODE</t>
  </si>
  <si>
    <t>%Selisih Angka PDRB dengan Penggunaan</t>
  </si>
  <si>
    <t>PDRB (Milyar Rp)</t>
  </si>
  <si>
    <t>310/209</t>
  </si>
  <si>
    <t>FD</t>
  </si>
  <si>
    <t>Impor :</t>
  </si>
  <si>
    <t>Ekspor :</t>
  </si>
  <si>
    <t>Perubahan Stok</t>
  </si>
  <si>
    <t>Pembentukan Modal Tetap Bruto</t>
  </si>
  <si>
    <t>Pengeluaran Konsumsi Pemerintah</t>
  </si>
  <si>
    <t>Pengeluaran Konsumsi LNPRT</t>
  </si>
  <si>
    <t xml:space="preserve">Pengeluaran Konsumsi Rumah Tangga </t>
  </si>
  <si>
    <t>URAIAN</t>
  </si>
  <si>
    <t>NO</t>
  </si>
  <si>
    <t>2017 (Miliar Rupiah)</t>
  </si>
  <si>
    <t>ATAS DASAR HARGA BERLAKU MENURUT PENGELUARAN</t>
  </si>
  <si>
    <t>PRODUK DOMESTIK REGIONAL BRUTO KABUPATEN NATUNA</t>
  </si>
  <si>
    <t>SAMPE SINI</t>
  </si>
  <si>
    <t>17 x 17 sektor PDRB Natuna 2017</t>
  </si>
  <si>
    <t>KODE IO</t>
  </si>
  <si>
    <t>PDRB IO KEPRI 2017 (Total Input Primer) 209</t>
  </si>
  <si>
    <t>Total Permintaan Input IO 2017 (310)</t>
  </si>
  <si>
    <t>PDRB Natuna 2017</t>
  </si>
  <si>
    <t>Total Input tabel IO Natuna 2017 (Dugaan)</t>
  </si>
  <si>
    <t>PDRB Natuna 2017 Rekon</t>
  </si>
  <si>
    <t>Koefisien PDRB KEPRI IO 2017</t>
  </si>
  <si>
    <t>17 X 17 SEKTOR</t>
  </si>
  <si>
    <t>Tabel 1. Transaksi Total Atas Dasar Harga Pembeli (Kepulauan Riau)</t>
  </si>
  <si>
    <t>Tanaman Bahan Makanan</t>
  </si>
  <si>
    <t>Tanaman Perkebunan</t>
  </si>
  <si>
    <t>Peternakan dan Hasil-hasilnya</t>
  </si>
  <si>
    <t>Kehutanan</t>
  </si>
  <si>
    <t>Minyak dan Gas Bumi</t>
  </si>
  <si>
    <t>Pertambangan dan penggalina lainnya</t>
  </si>
  <si>
    <t>Industri Makanan, Minuman dan Tembakau</t>
  </si>
  <si>
    <t>Industri Tekstil, Brg. Kulit &amp; Alas kaki</t>
  </si>
  <si>
    <t>Industri Brg. Kayu &amp; Hasil Hutan lainnya</t>
  </si>
  <si>
    <t>Industri Kertas dan Barang Cetakan</t>
  </si>
  <si>
    <t>Industri Pupuk, Kimia &amp; Brg. dari Karet</t>
  </si>
  <si>
    <t>Industri Semen &amp; Brg. Galian bukan logam</t>
  </si>
  <si>
    <t>Industri Logam Dasar Besi &amp; Baja</t>
  </si>
  <si>
    <t>Industri Alat Angk., Mesin &amp; Peralatannya</t>
  </si>
  <si>
    <t>Industri Barang lainnya</t>
  </si>
  <si>
    <t>Listrik dan Gas</t>
  </si>
  <si>
    <t>Air Bersih</t>
  </si>
  <si>
    <t>Bangunan</t>
  </si>
  <si>
    <t>Perdagangan Besar &amp; Eceran</t>
  </si>
  <si>
    <t xml:space="preserve">Hotel dan Restoran   </t>
  </si>
  <si>
    <t xml:space="preserve">Angkutan Jalan Raya  </t>
  </si>
  <si>
    <t>Angkutan Laut</t>
  </si>
  <si>
    <t>Angkutan Udara</t>
  </si>
  <si>
    <t>Jasa Penunjang Angkutan</t>
  </si>
  <si>
    <t>Komunikasi</t>
  </si>
  <si>
    <t>Bank dan Lembaga Keuangan tanpa Bank</t>
  </si>
  <si>
    <t>Sewa Bangunan dan Jasa Perusahaan</t>
  </si>
  <si>
    <t>Pemerintahan Umum</t>
  </si>
  <si>
    <t>Jasa Sosial Kemasyarakatan</t>
  </si>
  <si>
    <t>Jasa Hiburan &amp; Rekreasi</t>
  </si>
  <si>
    <t>Jasa Perorangan &amp; Rumahtangga</t>
  </si>
  <si>
    <t>Jumlah Input Antara</t>
  </si>
  <si>
    <t>Impor Input Antara</t>
  </si>
  <si>
    <t>Upah dan Gaji</t>
  </si>
  <si>
    <t>Surplus Usaha</t>
  </si>
  <si>
    <t>Penyusutan</t>
  </si>
  <si>
    <t>Pajak Tak Langsung Neto</t>
  </si>
  <si>
    <t>Nilai Tambah Bruto</t>
  </si>
  <si>
    <t>Jumlah Input</t>
  </si>
  <si>
    <t>Tabel 2. Transaksi Total Atas Dasar Harga Produsen (Kepulauan Riau)</t>
  </si>
  <si>
    <t>kode GAMS</t>
  </si>
  <si>
    <t>kode</t>
  </si>
  <si>
    <t>Real estate dan Jasa Perusahaan</t>
  </si>
  <si>
    <t xml:space="preserve">        MP2017         </t>
  </si>
  <si>
    <t>OK</t>
  </si>
  <si>
    <t>IMPOR</t>
  </si>
  <si>
    <t>KOEFISIEN IO KEPRI 2017</t>
  </si>
  <si>
    <t>TABEL 1. TABEL IO NATUNA TH 2017</t>
  </si>
  <si>
    <t>Alokasi Proporsi NTB</t>
  </si>
  <si>
    <t>Upah Gaji</t>
  </si>
  <si>
    <t>Pajak Tidak Langsung</t>
  </si>
  <si>
    <t>Total Input Primer</t>
  </si>
  <si>
    <t>PROPORSI</t>
  </si>
  <si>
    <t>KETERKAITAN BELAKANG</t>
  </si>
  <si>
    <t>KETERKAITAN DEPAN</t>
  </si>
  <si>
    <t>MATRIKS IDENTITAS</t>
  </si>
  <si>
    <t>17x17 SEKTOR</t>
  </si>
  <si>
    <t>Matriks Identitas Minus Matriks Koefisien I-O</t>
  </si>
  <si>
    <t>Kebalikan Matriks Leontief Terbuka (Household Exogenous)</t>
  </si>
  <si>
    <t>MINVERSE</t>
  </si>
  <si>
    <t>CTRL SHIFT ENTER</t>
  </si>
  <si>
    <t>BLOK AREA KOSONG TUJUAN</t>
  </si>
  <si>
    <t>BLOK AREA TARGET</t>
  </si>
  <si>
    <t>Direct Backward Linkage</t>
  </si>
  <si>
    <t>Direct &amp; Indirect Backward Linkage</t>
  </si>
  <si>
    <t>BACKWARD LINKAGES</t>
  </si>
  <si>
    <t>DBL</t>
  </si>
  <si>
    <t>DIBL</t>
  </si>
  <si>
    <t>SDBL</t>
  </si>
  <si>
    <t>SDIBL</t>
  </si>
  <si>
    <t>TOTAL</t>
  </si>
  <si>
    <t>FORWARD LINKAGES</t>
  </si>
  <si>
    <t>Direct Foreward Linkage</t>
  </si>
  <si>
    <t>Direct &amp; Indirect Foreward Linkage</t>
  </si>
  <si>
    <t>DFL</t>
  </si>
  <si>
    <t>DIFL</t>
  </si>
  <si>
    <t>SDFL</t>
  </si>
  <si>
    <t>SDIFL</t>
  </si>
  <si>
    <r>
      <t xml:space="preserve">Standardized Direct Foreward Linkage / </t>
    </r>
    <r>
      <rPr>
        <b/>
        <sz val="10"/>
        <color theme="9" tint="-0.249977111117893"/>
        <rFont val="Arial Narrow"/>
        <family val="2"/>
      </rPr>
      <t>Indeks DFL</t>
    </r>
  </si>
  <si>
    <r>
      <t xml:space="preserve">Standardized DBL / </t>
    </r>
    <r>
      <rPr>
        <b/>
        <sz val="10"/>
        <color theme="7" tint="-0.249977111117893"/>
        <rFont val="Arial Narrow"/>
        <family val="2"/>
      </rPr>
      <t>Indeks DBL</t>
    </r>
  </si>
  <si>
    <t>IDP</t>
  </si>
  <si>
    <t>IDK</t>
  </si>
  <si>
    <r>
      <t xml:space="preserve">Standardized DIBL / </t>
    </r>
    <r>
      <rPr>
        <b/>
        <sz val="10"/>
        <color rgb="FF0070C0"/>
        <rFont val="Arial Narrow"/>
        <family val="2"/>
      </rPr>
      <t>Indeks Daya Penyebaran (IDP)</t>
    </r>
  </si>
  <si>
    <r>
      <t xml:space="preserve">Standardized Direct &amp; Indirect Foreward Linkage / </t>
    </r>
    <r>
      <rPr>
        <b/>
        <sz val="10"/>
        <color rgb="FFC00000"/>
        <rFont val="Arial Narrow"/>
        <family val="2"/>
      </rPr>
      <t>Indeks Daya Kepekaan (IDK)</t>
    </r>
  </si>
  <si>
    <t>URUTAN :</t>
  </si>
  <si>
    <t>IDK&gt;1</t>
  </si>
  <si>
    <t>IDP&gt;1</t>
  </si>
  <si>
    <t>IDP&lt;1</t>
  </si>
  <si>
    <t>IDK&lt;1</t>
  </si>
  <si>
    <t>Matriks A Upah gaji</t>
  </si>
  <si>
    <t>Matrik A upah gaji x matriks B</t>
  </si>
  <si>
    <t>Income Multiplier Type I</t>
  </si>
  <si>
    <t>Matriks A NTB</t>
  </si>
  <si>
    <t>Matriks A NTB X Matriks B</t>
  </si>
  <si>
    <t>Total Value-Added Multiplier Type I</t>
  </si>
  <si>
    <t>Multiplier Effect Output (Matriks B)</t>
  </si>
  <si>
    <t>urutan :</t>
  </si>
  <si>
    <t xml:space="preserve"> Urutan :</t>
  </si>
  <si>
    <t>DBLj</t>
  </si>
  <si>
    <t>DBL*j</t>
  </si>
  <si>
    <t>DFL*i</t>
  </si>
  <si>
    <t>Indeks DBL</t>
  </si>
  <si>
    <t>Indeks DFL</t>
  </si>
  <si>
    <t>OM</t>
  </si>
  <si>
    <t>VM</t>
  </si>
  <si>
    <t>IM</t>
  </si>
  <si>
    <t xml:space="preserve">Keterangan </t>
  </si>
  <si>
    <t>No</t>
  </si>
  <si>
    <t>Uraian</t>
  </si>
  <si>
    <t>Jumlah (Miliar Rupiah)</t>
  </si>
  <si>
    <t>Persentase (%)</t>
  </si>
  <si>
    <t xml:space="preserve">Subsidi </t>
  </si>
  <si>
    <t>Impor (I)</t>
  </si>
  <si>
    <t>Permintaan Antara</t>
  </si>
  <si>
    <t>Permintaan Akhir</t>
  </si>
  <si>
    <t xml:space="preserve">Pengeluaran Konsumsi Rumah Tangga (C) </t>
  </si>
  <si>
    <t>Pengeluaran Konsumsi Pemerintah (G)</t>
  </si>
  <si>
    <t>Pembentukan Modal Tetap</t>
  </si>
  <si>
    <t>Ekspor Barang dan Jasa (E)</t>
  </si>
  <si>
    <r>
      <t xml:space="preserve">Input </t>
    </r>
    <r>
      <rPr>
        <sz val="12"/>
        <color theme="1"/>
        <rFont val="Times New Roman"/>
        <family val="1"/>
      </rPr>
      <t>Antara</t>
    </r>
  </si>
  <si>
    <r>
      <t xml:space="preserve">Input </t>
    </r>
    <r>
      <rPr>
        <sz val="12"/>
        <color theme="1"/>
        <rFont val="Times New Roman"/>
        <family val="1"/>
      </rPr>
      <t>Primer / Nilai Tambah Bruto (V)</t>
    </r>
  </si>
  <si>
    <r>
      <t xml:space="preserve">Struktur </t>
    </r>
    <r>
      <rPr>
        <b/>
        <i/>
        <sz val="12"/>
        <color theme="1"/>
        <rFont val="Times New Roman"/>
        <family val="1"/>
      </rPr>
      <t xml:space="preserve">Input </t>
    </r>
  </si>
  <si>
    <r>
      <t xml:space="preserve">Struktur </t>
    </r>
    <r>
      <rPr>
        <b/>
        <i/>
        <sz val="12"/>
        <color theme="1"/>
        <rFont val="Times New Roman"/>
        <family val="1"/>
      </rPr>
      <t>Output</t>
    </r>
  </si>
  <si>
    <t xml:space="preserve">Kode </t>
  </si>
  <si>
    <t>Jumlah</t>
  </si>
  <si>
    <t>DFLi</t>
  </si>
  <si>
    <t>1,2,4,10,15</t>
  </si>
  <si>
    <t>2,10</t>
  </si>
  <si>
    <t>1,2,8,</t>
  </si>
  <si>
    <t>1,4,6,7,8,9,12,13+14,18</t>
  </si>
  <si>
    <t>Spesifik Keterkaitan Kedepan sektor perekonomian dengan sektor perikanan dan kelautan</t>
  </si>
  <si>
    <t>Spesifik DFL</t>
  </si>
  <si>
    <t>Spesifik DIFL</t>
  </si>
  <si>
    <t>Spesifik Keterkaitan Belakang sektor perekonomian dengan sektor perikanan dan kelautan</t>
  </si>
  <si>
    <t>Spesifik DBL</t>
  </si>
  <si>
    <t>Spesifik DIBL</t>
  </si>
  <si>
    <t>4,5,7</t>
  </si>
  <si>
    <t>8,10,9,11,13+14</t>
  </si>
  <si>
    <t>1,3,4,5,8,10,9,11,12,13+14</t>
  </si>
  <si>
    <t>Total</t>
  </si>
  <si>
    <t>1,4,5,6,9,12,13+14,18</t>
  </si>
  <si>
    <t>4,5,6,10,9,12,13+14,18</t>
  </si>
  <si>
    <t>3,4,5,8,10,11,12,13+14,17</t>
  </si>
  <si>
    <t>1,10,9,18</t>
  </si>
  <si>
    <t>4,5,8,9,11,12,13+14,17</t>
  </si>
  <si>
    <t>1,7</t>
  </si>
  <si>
    <t>3,7,8,11,13+14</t>
  </si>
  <si>
    <t>ALL</t>
  </si>
  <si>
    <t>3,4,5,8,9,12,13+14,15,16</t>
  </si>
  <si>
    <t>1,2,5,6,8,11,13+14,17</t>
  </si>
  <si>
    <t>1,3,4,6,8,9,12,13+14,15,16,18</t>
  </si>
  <si>
    <t>4,5,6,8,10,11,12,13+14,18</t>
  </si>
  <si>
    <t>3,4,5,6,7,8,10,9,11,12,13+14,15,17,16,18</t>
  </si>
  <si>
    <t>8,11,13+14</t>
  </si>
  <si>
    <t>1,4,5,6,9,12</t>
  </si>
  <si>
    <t>4,5,8,10,9,11,12,13+14,17,16,18</t>
  </si>
  <si>
    <t>1,3,4,5,6,7,8,10,9,11,12,13+14,16</t>
  </si>
  <si>
    <t>4,5,8,10,9,11,13+14,18</t>
  </si>
  <si>
    <t>1,8,10,9,11,17</t>
  </si>
  <si>
    <t>5,6,12,15,17</t>
  </si>
  <si>
    <t>8,11,15,17</t>
  </si>
  <si>
    <t>10,12,16</t>
  </si>
  <si>
    <t>8,10,9,11,13+14,16</t>
  </si>
  <si>
    <t>4,5,6,8,9,11,18</t>
  </si>
  <si>
    <t>Penyediaan Akomodasi dan Makan minum</t>
  </si>
  <si>
    <t>Spesifik Keterkaitan Ke belakang sektor perekonomian dengan sektor perikanan</t>
  </si>
  <si>
    <t>Spesifik Keterkaitan kedepan sektor perekonomian dengan sektor perikanan</t>
  </si>
  <si>
    <t xml:space="preserve">Sektor </t>
  </si>
  <si>
    <t>Multiplier</t>
  </si>
  <si>
    <t>Pendapatan</t>
  </si>
  <si>
    <t>Output</t>
  </si>
  <si>
    <t>Income Multiplier</t>
  </si>
  <si>
    <t>Total Value Added Multiplier</t>
  </si>
  <si>
    <t>Output Multiplier</t>
  </si>
  <si>
    <t>DFL spesifik</t>
  </si>
  <si>
    <t>DBL spesifik</t>
  </si>
  <si>
    <t>Lapangan Usaha</t>
  </si>
  <si>
    <t>PDRB (milyar rupiah)**</t>
  </si>
  <si>
    <t>Kontribusi (%)</t>
  </si>
  <si>
    <t>A</t>
  </si>
  <si>
    <t>2 116.11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</si>
  <si>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</si>
  <si>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</si>
  <si>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</si>
  <si>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</si>
  <si>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</si>
  <si>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</si>
  <si>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</si>
  <si>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</si>
  <si>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</si>
  <si>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</si>
  <si>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</si>
  <si>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M,N</t>
  </si>
  <si>
    <t>O</t>
  </si>
  <si>
    <t>P</t>
  </si>
  <si>
    <t>Q</t>
  </si>
  <si>
    <t>R,S,T,U</t>
  </si>
  <si>
    <t>Pertanian, Peternakan,Perburuan dan Jasa Pertanian</t>
  </si>
  <si>
    <t>Kehutanan dan Penebangan Kayu</t>
  </si>
  <si>
    <t>A1</t>
  </si>
  <si>
    <t>A2</t>
  </si>
  <si>
    <t>A3</t>
  </si>
  <si>
    <t>Perdagangan Eceran dan besar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</si>
</sst>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_);_(@_)"/>
    <numFmt numFmtId="165" formatCode="_(* #,##0.00_);_(* \(#,##0.00\);_(* &quot;-&quot;_);_(@_)"/>
    <numFmt numFmtId="166" formatCode="_(* #,##0.00000_);_(* \(#,##0.00000\);_(* &quot;-&quot;_);_(@_)"/>
    <numFmt numFmtId="167" formatCode="_(* #,##0_);_(* \(#,##0\);_(* &quot;-&quot;??_);_(@_)"/>
    <numFmt numFmtId="168" formatCode="_(* #,##0.000000_);_(* \(#,##0.000000\);_(* &quot;-&quot;_);_(@_)"/>
    <numFmt numFmtId="169" formatCode="0.00000000000000000E+00"/>
    <numFmt numFmtId="170" formatCode="&quot;$&quot;#,##0\ ;\(&quot;$&quot;#,##0\)"/>
    <numFmt numFmtId="171" formatCode="m\o\n\th\ d\,\ yyyy"/>
    <numFmt numFmtId="172" formatCode="#,#00"/>
    <numFmt numFmtId="173" formatCode="#,"/>
    <numFmt numFmtId="174" formatCode="0.00_)"/>
    <numFmt numFmtId="175" formatCode="0.000"/>
    <numFmt numFmtId="176" formatCode="_(* #,##0.000_);_(* \(#,##0.000\);_(* &quot;-&quot;??_);_(@_)"/>
    <numFmt numFmtId="177" formatCode="_(* #,##0.0000_);_(* \(#,##0.0000\);_(* &quot;-&quot;_);_(@_)"/>
    <numFmt numFmtId="178" formatCode="_(* #,##0.0_);_(* \(#,##0.0\);_(* &quot;-&quot;_);_(@_)"/>
    <numFmt numFmtId="179" formatCode="0.0000"/>
    <numFmt numFmtId="180" formatCode="0.000000000"/>
    <numFmt numFmtId="181" formatCode="0.00000000"/>
    <numFmt numFmtId="182" formatCode="0.0000000000"/>
    <numFmt numFmtId="183" formatCode="0.00000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Bookman Old Style"/>
      <family val="2"/>
      <charset val="1"/>
    </font>
    <font>
      <sz val="12"/>
      <name val="Arial"/>
      <family val="2"/>
    </font>
    <font>
      <sz val="1"/>
      <color indexed="8"/>
      <name val="Courier"/>
      <family val="3"/>
    </font>
    <font>
      <i/>
      <sz val="1"/>
      <color indexed="17"/>
      <name val="Courier"/>
      <family val="3"/>
    </font>
    <font>
      <i/>
      <sz val="1"/>
      <color indexed="18"/>
      <name val="Courier"/>
      <family val="3"/>
    </font>
    <font>
      <b/>
      <sz val="1"/>
      <color indexed="8"/>
      <name val="Courier"/>
      <family val="3"/>
    </font>
    <font>
      <b/>
      <i/>
      <sz val="16"/>
      <name val="Helv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Franklin Gothic Medium"/>
      <family val="2"/>
    </font>
    <font>
      <sz val="8"/>
      <name val="Franklin Gothic Medium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B050"/>
      <name val="Arial Narrow"/>
      <family val="2"/>
    </font>
    <font>
      <b/>
      <sz val="8"/>
      <name val="Arial Narrow"/>
      <family val="2"/>
    </font>
    <font>
      <b/>
      <sz val="8"/>
      <color rgb="FF00B050"/>
      <name val="Franklin Gothic Medium"/>
      <family val="2"/>
    </font>
    <font>
      <sz val="8"/>
      <color rgb="FFFF0000"/>
      <name val="Arial Narrow"/>
      <family val="2"/>
    </font>
    <font>
      <sz val="11"/>
      <color rgb="FFFF0000"/>
      <name val="Calibri"/>
      <family val="2"/>
      <charset val="1"/>
      <scheme val="minor"/>
    </font>
    <font>
      <sz val="8"/>
      <color rgb="FFFFFF00"/>
      <name val="Arial Narrow"/>
      <family val="2"/>
    </font>
    <font>
      <sz val="11"/>
      <color rgb="FFFFFF00"/>
      <name val="Calibri"/>
      <family val="2"/>
      <charset val="1"/>
      <scheme val="minor"/>
    </font>
    <font>
      <sz val="11"/>
      <color rgb="FF00B050"/>
      <name val="Calibri"/>
      <family val="2"/>
      <charset val="1"/>
      <scheme val="minor"/>
    </font>
    <font>
      <sz val="8"/>
      <color theme="3" tint="0.39997558519241921"/>
      <name val="Arial Narrow"/>
      <family val="2"/>
    </font>
    <font>
      <sz val="11"/>
      <color theme="3" tint="0.39997558519241921"/>
      <name val="Calibri"/>
      <family val="2"/>
      <charset val="1"/>
      <scheme val="minor"/>
    </font>
    <font>
      <sz val="8"/>
      <color theme="9" tint="-0.249977111117893"/>
      <name val="Arial Narrow"/>
      <family val="2"/>
    </font>
    <font>
      <sz val="11"/>
      <color theme="9" tint="-0.249977111117893"/>
      <name val="Calibri"/>
      <family val="2"/>
      <charset val="1"/>
      <scheme val="minor"/>
    </font>
    <font>
      <b/>
      <sz val="11"/>
      <name val="Franklin Gothic Medium"/>
      <family val="2"/>
    </font>
    <font>
      <sz val="8"/>
      <name val="Narro"/>
    </font>
    <font>
      <sz val="11"/>
      <color theme="3" tint="0.3999755851924192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</font>
    <font>
      <b/>
      <sz val="10"/>
      <color rgb="FFC00000"/>
      <name val="Arial Narrow"/>
      <family val="2"/>
    </font>
    <font>
      <b/>
      <sz val="10"/>
      <color rgb="FF0070C0"/>
      <name val="Arial Narrow"/>
      <family val="2"/>
    </font>
    <font>
      <b/>
      <sz val="10"/>
      <color theme="9" tint="-0.249977111117893"/>
      <name val="Arial Narrow"/>
      <family val="2"/>
    </font>
    <font>
      <b/>
      <sz val="10"/>
      <color theme="7" tint="-0.249977111117893"/>
      <name val="Arial Narrow"/>
      <family val="2"/>
    </font>
    <font>
      <sz val="10"/>
      <color rgb="FFFF0000"/>
      <name val="Arial Narrow"/>
      <family val="2"/>
    </font>
    <font>
      <b/>
      <sz val="10"/>
      <color theme="3"/>
      <name val="Arial Narrow"/>
      <family val="2"/>
    </font>
    <font>
      <b/>
      <sz val="10"/>
      <color rgb="FF000000"/>
      <name val="Arial Narrow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14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/>
    <xf numFmtId="167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14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172" fontId="15" fillId="0" borderId="0">
      <protection locked="0"/>
    </xf>
    <xf numFmtId="173" fontId="18" fillId="0" borderId="0">
      <protection locked="0"/>
    </xf>
    <xf numFmtId="173" fontId="18" fillId="0" borderId="0">
      <protection locked="0"/>
    </xf>
    <xf numFmtId="174" fontId="19" fillId="0" borderId="0"/>
    <xf numFmtId="0" fontId="1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</cellStyleXfs>
  <cellXfs count="601">
    <xf numFmtId="0" fontId="0" fillId="0" borderId="0" xfId="0"/>
    <xf numFmtId="0" fontId="4" fillId="0" borderId="0" xfId="0" applyFont="1" applyFill="1" applyAlignment="1">
      <alignment horizontal="left"/>
    </xf>
    <xf numFmtId="0" fontId="6" fillId="2" borderId="0" xfId="3" applyFont="1" applyFill="1"/>
    <xf numFmtId="0" fontId="6" fillId="0" borderId="0" xfId="3" applyFont="1" applyFill="1"/>
    <xf numFmtId="0" fontId="7" fillId="0" borderId="0" xfId="3" applyFont="1"/>
    <xf numFmtId="0" fontId="6" fillId="0" borderId="0" xfId="3" applyFont="1"/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 wrapText="1"/>
    </xf>
    <xf numFmtId="0" fontId="7" fillId="2" borderId="4" xfId="3" applyFont="1" applyFill="1" applyBorder="1" applyAlignment="1">
      <alignment horizontal="center"/>
    </xf>
    <xf numFmtId="0" fontId="7" fillId="2" borderId="5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7" fillId="2" borderId="7" xfId="3" applyFont="1" applyFill="1" applyBorder="1" applyAlignment="1">
      <alignment horizontal="center"/>
    </xf>
    <xf numFmtId="0" fontId="7" fillId="2" borderId="8" xfId="3" applyFont="1" applyFill="1" applyBorder="1" applyAlignment="1">
      <alignment horizontal="center"/>
    </xf>
    <xf numFmtId="0" fontId="6" fillId="0" borderId="7" xfId="3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top"/>
    </xf>
    <xf numFmtId="164" fontId="0" fillId="0" borderId="0" xfId="2" applyNumberFormat="1" applyFont="1" applyFill="1"/>
    <xf numFmtId="164" fontId="0" fillId="0" borderId="3" xfId="2" applyNumberFormat="1" applyFont="1" applyFill="1" applyBorder="1"/>
    <xf numFmtId="165" fontId="0" fillId="0" borderId="0" xfId="2" applyNumberFormat="1" applyFont="1" applyFill="1"/>
    <xf numFmtId="166" fontId="0" fillId="0" borderId="4" xfId="0" applyNumberFormat="1" applyFill="1" applyBorder="1"/>
    <xf numFmtId="41" fontId="0" fillId="0" borderId="9" xfId="2" applyFont="1" applyFill="1" applyBorder="1"/>
    <xf numFmtId="165" fontId="0" fillId="0" borderId="10" xfId="2" applyNumberFormat="1" applyFont="1" applyFill="1" applyBorder="1"/>
    <xf numFmtId="164" fontId="0" fillId="4" borderId="0" xfId="2" applyNumberFormat="1" applyFont="1" applyFill="1"/>
    <xf numFmtId="166" fontId="0" fillId="0" borderId="0" xfId="0" applyNumberFormat="1" applyFill="1" applyBorder="1"/>
    <xf numFmtId="41" fontId="0" fillId="0" borderId="11" xfId="2" applyFont="1" applyFill="1" applyBorder="1"/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164" fontId="10" fillId="0" borderId="0" xfId="2" applyNumberFormat="1" applyFont="1" applyFill="1"/>
    <xf numFmtId="164" fontId="2" fillId="4" borderId="0" xfId="2" applyNumberFormat="1" applyFont="1" applyFill="1"/>
    <xf numFmtId="164" fontId="10" fillId="4" borderId="0" xfId="2" applyNumberFormat="1" applyFont="1" applyFill="1"/>
    <xf numFmtId="165" fontId="10" fillId="0" borderId="0" xfId="2" applyNumberFormat="1" applyFont="1" applyFill="1"/>
    <xf numFmtId="0" fontId="9" fillId="0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7" fillId="0" borderId="12" xfId="3" applyFont="1" applyFill="1" applyBorder="1"/>
    <xf numFmtId="0" fontId="3" fillId="2" borderId="13" xfId="0" applyFont="1" applyFill="1" applyBorder="1"/>
    <xf numFmtId="165" fontId="3" fillId="0" borderId="14" xfId="2" applyNumberFormat="1" applyFont="1" applyFill="1" applyBorder="1"/>
    <xf numFmtId="165" fontId="3" fillId="0" borderId="15" xfId="2" applyNumberFormat="1" applyFont="1" applyFill="1" applyBorder="1"/>
    <xf numFmtId="165" fontId="3" fillId="5" borderId="16" xfId="2" applyNumberFormat="1" applyFont="1" applyFill="1" applyBorder="1"/>
    <xf numFmtId="165" fontId="3" fillId="6" borderId="17" xfId="2" applyNumberFormat="1" applyFont="1" applyFill="1" applyBorder="1"/>
    <xf numFmtId="165" fontId="3" fillId="0" borderId="18" xfId="2" applyNumberFormat="1" applyFont="1" applyFill="1" applyBorder="1"/>
    <xf numFmtId="165" fontId="3" fillId="0" borderId="19" xfId="2" applyNumberFormat="1" applyFont="1" applyFill="1" applyBorder="1"/>
    <xf numFmtId="165" fontId="3" fillId="0" borderId="20" xfId="2" applyNumberFormat="1" applyFont="1" applyFill="1" applyBorder="1"/>
    <xf numFmtId="165" fontId="3" fillId="0" borderId="16" xfId="2" applyNumberFormat="1" applyFont="1" applyFill="1" applyBorder="1"/>
    <xf numFmtId="165" fontId="3" fillId="0" borderId="17" xfId="2" applyNumberFormat="1" applyFont="1" applyFill="1" applyBorder="1"/>
    <xf numFmtId="165" fontId="3" fillId="0" borderId="21" xfId="2" applyNumberFormat="1" applyFont="1" applyFill="1" applyBorder="1"/>
    <xf numFmtId="0" fontId="7" fillId="0" borderId="0" xfId="3" applyFont="1" applyFill="1"/>
    <xf numFmtId="0" fontId="7" fillId="2" borderId="0" xfId="3" applyFont="1" applyFill="1"/>
    <xf numFmtId="0" fontId="7" fillId="0" borderId="11" xfId="3" applyFont="1" applyFill="1" applyBorder="1"/>
    <xf numFmtId="0" fontId="3" fillId="2" borderId="22" xfId="0" applyFont="1" applyFill="1" applyBorder="1"/>
    <xf numFmtId="164" fontId="3" fillId="0" borderId="0" xfId="2" applyNumberFormat="1" applyFont="1"/>
    <xf numFmtId="165" fontId="3" fillId="0" borderId="23" xfId="2" applyNumberFormat="1" applyFont="1" applyFill="1" applyBorder="1"/>
    <xf numFmtId="167" fontId="0" fillId="5" borderId="0" xfId="1" applyNumberFormat="1" applyFont="1" applyFill="1"/>
    <xf numFmtId="41" fontId="0" fillId="6" borderId="0" xfId="2" applyFont="1" applyFill="1"/>
    <xf numFmtId="41" fontId="0" fillId="0" borderId="0" xfId="2" applyFont="1" applyFill="1"/>
    <xf numFmtId="41" fontId="3" fillId="7" borderId="0" xfId="2" applyFont="1" applyFill="1" applyAlignment="1">
      <alignment horizontal="center"/>
    </xf>
    <xf numFmtId="4" fontId="11" fillId="0" borderId="0" xfId="0" applyNumberFormat="1" applyFont="1" applyFill="1" applyBorder="1" applyAlignment="1">
      <alignment horizontal="right" vertical="top"/>
    </xf>
    <xf numFmtId="165" fontId="3" fillId="5" borderId="23" xfId="2" applyNumberFormat="1" applyFont="1" applyFill="1" applyBorder="1"/>
    <xf numFmtId="43" fontId="0" fillId="5" borderId="0" xfId="1" applyNumberFormat="1" applyFont="1" applyFill="1"/>
    <xf numFmtId="0" fontId="7" fillId="0" borderId="24" xfId="3" applyFont="1" applyFill="1" applyBorder="1"/>
    <xf numFmtId="0" fontId="3" fillId="2" borderId="25" xfId="0" applyFont="1" applyFill="1" applyBorder="1"/>
    <xf numFmtId="165" fontId="3" fillId="0" borderId="26" xfId="2" applyNumberFormat="1" applyFont="1" applyFill="1" applyBorder="1"/>
    <xf numFmtId="165" fontId="3" fillId="6" borderId="27" xfId="2" applyNumberFormat="1" applyFont="1" applyFill="1" applyBorder="1"/>
    <xf numFmtId="167" fontId="0" fillId="6" borderId="0" xfId="1" applyNumberFormat="1" applyFont="1" applyFill="1"/>
    <xf numFmtId="0" fontId="6" fillId="0" borderId="0" xfId="3" applyFont="1" applyFill="1" applyBorder="1"/>
    <xf numFmtId="0" fontId="0" fillId="0" borderId="0" xfId="0" applyFont="1" applyFill="1" applyBorder="1"/>
    <xf numFmtId="166" fontId="0" fillId="0" borderId="0" xfId="2" applyNumberFormat="1" applyFont="1" applyFill="1" applyBorder="1"/>
    <xf numFmtId="166" fontId="3" fillId="0" borderId="0" xfId="2" applyNumberFormat="1" applyFont="1" applyFill="1" applyBorder="1"/>
    <xf numFmtId="167" fontId="0" fillId="0" borderId="0" xfId="1" applyNumberFormat="1" applyFont="1" applyFill="1" applyBorder="1"/>
    <xf numFmtId="41" fontId="0" fillId="0" borderId="0" xfId="2" applyFont="1" applyFill="1" applyBorder="1"/>
    <xf numFmtId="41" fontId="3" fillId="0" borderId="0" xfId="2" applyFont="1" applyFill="1" applyBorder="1"/>
    <xf numFmtId="167" fontId="3" fillId="0" borderId="0" xfId="1" applyNumberFormat="1" applyFont="1" applyFill="1" applyBorder="1"/>
    <xf numFmtId="0" fontId="7" fillId="0" borderId="0" xfId="3" applyFont="1" applyFill="1" applyBorder="1"/>
    <xf numFmtId="0" fontId="3" fillId="0" borderId="0" xfId="0" applyFont="1" applyFill="1" applyBorder="1"/>
    <xf numFmtId="41" fontId="3" fillId="0" borderId="0" xfId="2" applyNumberFormat="1" applyFont="1" applyFill="1" applyBorder="1"/>
    <xf numFmtId="167" fontId="7" fillId="0" borderId="0" xfId="1" applyNumberFormat="1" applyFont="1" applyFill="1" applyBorder="1"/>
    <xf numFmtId="168" fontId="6" fillId="0" borderId="0" xfId="3" applyNumberFormat="1" applyFont="1" applyFill="1" applyBorder="1"/>
    <xf numFmtId="167" fontId="6" fillId="0" borderId="0" xfId="1" applyNumberFormat="1" applyFont="1" applyFill="1" applyBorder="1"/>
    <xf numFmtId="41" fontId="7" fillId="0" borderId="0" xfId="3" applyNumberFormat="1" applyFont="1" applyFill="1" applyBorder="1"/>
    <xf numFmtId="169" fontId="6" fillId="0" borderId="0" xfId="3" applyNumberFormat="1" applyFont="1" applyFill="1" applyBorder="1"/>
    <xf numFmtId="41" fontId="4" fillId="0" borderId="0" xfId="0" applyNumberFormat="1" applyFont="1" applyFill="1" applyBorder="1" applyAlignment="1">
      <alignment wrapText="1"/>
    </xf>
    <xf numFmtId="0" fontId="0" fillId="0" borderId="0" xfId="0" applyFill="1" applyBorder="1"/>
    <xf numFmtId="41" fontId="4" fillId="0" borderId="0" xfId="0" applyNumberFormat="1" applyFont="1" applyFill="1" applyBorder="1"/>
    <xf numFmtId="0" fontId="20" fillId="8" borderId="0" xfId="0" applyFont="1" applyFill="1" applyAlignment="1">
      <alignment vertical="center" wrapText="1"/>
    </xf>
    <xf numFmtId="0" fontId="20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21" fillId="9" borderId="0" xfId="0" applyFont="1" applyFill="1" applyAlignment="1">
      <alignment vertical="center" wrapText="1"/>
    </xf>
    <xf numFmtId="0" fontId="21" fillId="9" borderId="0" xfId="0" applyFont="1" applyFill="1" applyAlignment="1">
      <alignment horizontal="right" vertical="center" wrapText="1"/>
    </xf>
    <xf numFmtId="0" fontId="4" fillId="1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175" fontId="0" fillId="0" borderId="0" xfId="0" applyNumberFormat="1" applyFill="1" applyAlignment="1">
      <alignment horizontal="right"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10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/>
    </xf>
    <xf numFmtId="43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43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43" fontId="0" fillId="0" borderId="3" xfId="0" applyNumberFormat="1" applyBorder="1" applyAlignment="1">
      <alignment vertical="top"/>
    </xf>
    <xf numFmtId="175" fontId="0" fillId="0" borderId="3" xfId="0" applyNumberFormat="1" applyBorder="1" applyAlignment="1">
      <alignment vertical="top"/>
    </xf>
    <xf numFmtId="2" fontId="0" fillId="0" borderId="3" xfId="0" applyNumberFormat="1" applyBorder="1" applyAlignment="1">
      <alignment vertical="top"/>
    </xf>
    <xf numFmtId="43" fontId="0" fillId="0" borderId="3" xfId="1" applyFont="1" applyBorder="1"/>
    <xf numFmtId="43" fontId="2" fillId="0" borderId="3" xfId="0" applyNumberFormat="1" applyFont="1" applyBorder="1" applyAlignment="1">
      <alignment vertical="top"/>
    </xf>
    <xf numFmtId="175" fontId="2" fillId="0" borderId="3" xfId="0" applyNumberFormat="1" applyFont="1" applyBorder="1" applyAlignment="1">
      <alignment vertical="top"/>
    </xf>
    <xf numFmtId="2" fontId="2" fillId="0" borderId="3" xfId="0" applyNumberFormat="1" applyFont="1" applyBorder="1" applyAlignment="1">
      <alignment vertical="top"/>
    </xf>
    <xf numFmtId="43" fontId="2" fillId="0" borderId="3" xfId="1" applyFont="1" applyBorder="1"/>
    <xf numFmtId="0" fontId="2" fillId="0" borderId="0" xfId="0" applyFont="1" applyAlignment="1">
      <alignment vertical="top"/>
    </xf>
    <xf numFmtId="0" fontId="22" fillId="0" borderId="0" xfId="0" applyFont="1"/>
    <xf numFmtId="0" fontId="2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4" fillId="0" borderId="3" xfId="4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>
      <alignment horizontal="center"/>
    </xf>
    <xf numFmtId="2" fontId="0" fillId="0" borderId="3" xfId="0" applyNumberFormat="1" applyBorder="1"/>
    <xf numFmtId="43" fontId="0" fillId="0" borderId="0" xfId="0" applyNumberFormat="1"/>
    <xf numFmtId="0" fontId="3" fillId="0" borderId="3" xfId="0" applyFont="1" applyBorder="1"/>
    <xf numFmtId="41" fontId="0" fillId="0" borderId="0" xfId="2" applyFont="1"/>
    <xf numFmtId="4" fontId="8" fillId="0" borderId="0" xfId="0" applyNumberFormat="1" applyFont="1" applyFill="1" applyBorder="1" applyAlignment="1">
      <alignment horizontal="right"/>
    </xf>
    <xf numFmtId="164" fontId="3" fillId="0" borderId="3" xfId="2" applyNumberFormat="1" applyFont="1" applyBorder="1"/>
    <xf numFmtId="164" fontId="3" fillId="0" borderId="3" xfId="0" applyNumberFormat="1" applyFont="1" applyBorder="1"/>
    <xf numFmtId="176" fontId="3" fillId="0" borderId="3" xfId="0" applyNumberFormat="1" applyFont="1" applyBorder="1"/>
    <xf numFmtId="176" fontId="0" fillId="0" borderId="0" xfId="0" applyNumberFormat="1" applyBorder="1"/>
    <xf numFmtId="0" fontId="0" fillId="0" borderId="3" xfId="0" applyFill="1" applyBorder="1" applyAlignment="1">
      <alignment vertical="center" wrapText="1"/>
    </xf>
    <xf numFmtId="175" fontId="0" fillId="0" borderId="3" xfId="0" applyNumberForma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175" fontId="2" fillId="0" borderId="3" xfId="0" applyNumberFormat="1" applyFont="1" applyFill="1" applyBorder="1" applyAlignment="1">
      <alignment horizontal="right" vertical="center" wrapText="1"/>
    </xf>
    <xf numFmtId="0" fontId="6" fillId="0" borderId="0" xfId="3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41" fontId="25" fillId="2" borderId="0" xfId="5" applyFont="1" applyFill="1" applyBorder="1" applyAlignment="1">
      <alignment horizontal="left" vertical="center"/>
    </xf>
    <xf numFmtId="41" fontId="26" fillId="0" borderId="0" xfId="5" applyFont="1" applyFill="1" applyBorder="1"/>
    <xf numFmtId="41" fontId="26" fillId="2" borderId="0" xfId="5" applyFont="1" applyFill="1" applyBorder="1"/>
    <xf numFmtId="41" fontId="26" fillId="12" borderId="0" xfId="5" applyFont="1" applyFill="1" applyBorder="1"/>
    <xf numFmtId="0" fontId="12" fillId="0" borderId="0" xfId="31" applyFill="1"/>
    <xf numFmtId="41" fontId="27" fillId="2" borderId="29" xfId="5" applyFont="1" applyFill="1" applyBorder="1" applyAlignment="1">
      <alignment horizontal="center" vertical="center"/>
    </xf>
    <xf numFmtId="41" fontId="27" fillId="12" borderId="29" xfId="5" applyFont="1" applyFill="1" applyBorder="1" applyAlignment="1">
      <alignment horizontal="center" vertical="center"/>
    </xf>
    <xf numFmtId="41" fontId="28" fillId="12" borderId="3" xfId="5" applyFont="1" applyFill="1" applyBorder="1" applyAlignment="1">
      <alignment horizontal="center"/>
    </xf>
    <xf numFmtId="41" fontId="28" fillId="2" borderId="3" xfId="5" applyFont="1" applyFill="1" applyBorder="1"/>
    <xf numFmtId="41" fontId="29" fillId="0" borderId="3" xfId="5" applyFont="1" applyFill="1" applyBorder="1" applyAlignment="1" applyProtection="1">
      <alignment vertical="center"/>
    </xf>
    <xf numFmtId="41" fontId="29" fillId="2" borderId="3" xfId="5" applyFont="1" applyFill="1" applyBorder="1" applyAlignment="1" applyProtection="1">
      <alignment vertical="center"/>
    </xf>
    <xf numFmtId="41" fontId="29" fillId="12" borderId="3" xfId="5" applyFont="1" applyFill="1" applyBorder="1" applyAlignment="1" applyProtection="1">
      <alignment vertical="center"/>
    </xf>
    <xf numFmtId="41" fontId="28" fillId="12" borderId="3" xfId="5" applyFont="1" applyFill="1" applyBorder="1"/>
    <xf numFmtId="41" fontId="28" fillId="0" borderId="3" xfId="5" applyFont="1" applyFill="1" applyBorder="1" applyAlignment="1" applyProtection="1">
      <alignment vertical="center"/>
    </xf>
    <xf numFmtId="41" fontId="28" fillId="2" borderId="3" xfId="5" applyFont="1" applyFill="1" applyBorder="1" applyAlignment="1" applyProtection="1">
      <alignment vertical="center"/>
    </xf>
    <xf numFmtId="41" fontId="28" fillId="12" borderId="3" xfId="5" applyFont="1" applyFill="1" applyBorder="1" applyAlignment="1" applyProtection="1">
      <alignment vertical="center"/>
    </xf>
    <xf numFmtId="41" fontId="30" fillId="2" borderId="29" xfId="5" applyFont="1" applyFill="1" applyBorder="1" applyAlignment="1">
      <alignment horizontal="center" vertical="center"/>
    </xf>
    <xf numFmtId="41" fontId="30" fillId="12" borderId="29" xfId="5" applyFont="1" applyFill="1" applyBorder="1" applyAlignment="1">
      <alignment horizontal="center" vertical="center"/>
    </xf>
    <xf numFmtId="41" fontId="30" fillId="12" borderId="3" xfId="5" applyFont="1" applyFill="1" applyBorder="1"/>
    <xf numFmtId="41" fontId="28" fillId="2" borderId="29" xfId="5" applyFont="1" applyFill="1" applyBorder="1" applyAlignment="1">
      <alignment horizontal="center" vertical="center"/>
    </xf>
    <xf numFmtId="41" fontId="28" fillId="12" borderId="29" xfId="5" applyFont="1" applyFill="1" applyBorder="1" applyAlignment="1">
      <alignment horizontal="center" vertical="center"/>
    </xf>
    <xf numFmtId="0" fontId="12" fillId="0" borderId="0" xfId="31"/>
    <xf numFmtId="41" fontId="31" fillId="2" borderId="0" xfId="5" applyFont="1" applyFill="1" applyBorder="1" applyAlignment="1">
      <alignment horizontal="left" vertical="center"/>
    </xf>
    <xf numFmtId="41" fontId="32" fillId="2" borderId="3" xfId="5" applyFont="1" applyFill="1" applyBorder="1"/>
    <xf numFmtId="41" fontId="32" fillId="0" borderId="3" xfId="5" applyFont="1" applyFill="1" applyBorder="1" applyAlignment="1" applyProtection="1">
      <alignment vertical="center"/>
    </xf>
    <xf numFmtId="41" fontId="32" fillId="2" borderId="3" xfId="5" applyFont="1" applyFill="1" applyBorder="1" applyAlignment="1" applyProtection="1">
      <alignment vertical="center"/>
    </xf>
    <xf numFmtId="41" fontId="32" fillId="12" borderId="3" xfId="5" applyFont="1" applyFill="1" applyBorder="1" applyAlignment="1" applyProtection="1">
      <alignment vertical="center"/>
    </xf>
    <xf numFmtId="41" fontId="32" fillId="12" borderId="3" xfId="5" applyFont="1" applyFill="1" applyBorder="1"/>
    <xf numFmtId="0" fontId="33" fillId="0" borderId="0" xfId="31" applyFont="1" applyFill="1"/>
    <xf numFmtId="0" fontId="33" fillId="0" borderId="0" xfId="31" applyFont="1"/>
    <xf numFmtId="41" fontId="34" fillId="2" borderId="3" xfId="5" applyFont="1" applyFill="1" applyBorder="1"/>
    <xf numFmtId="41" fontId="34" fillId="0" borderId="3" xfId="5" applyFont="1" applyFill="1" applyBorder="1" applyAlignment="1" applyProtection="1">
      <alignment vertical="center"/>
    </xf>
    <xf numFmtId="41" fontId="34" fillId="2" borderId="3" xfId="5" applyFont="1" applyFill="1" applyBorder="1" applyAlignment="1" applyProtection="1">
      <alignment vertical="center"/>
    </xf>
    <xf numFmtId="41" fontId="34" fillId="12" borderId="3" xfId="5" applyFont="1" applyFill="1" applyBorder="1" applyAlignment="1" applyProtection="1">
      <alignment vertical="center"/>
    </xf>
    <xf numFmtId="41" fontId="34" fillId="12" borderId="3" xfId="5" applyFont="1" applyFill="1" applyBorder="1"/>
    <xf numFmtId="0" fontId="35" fillId="0" borderId="0" xfId="31" applyFont="1" applyFill="1"/>
    <xf numFmtId="0" fontId="35" fillId="0" borderId="0" xfId="31" applyFont="1"/>
    <xf numFmtId="41" fontId="29" fillId="2" borderId="3" xfId="5" applyFont="1" applyFill="1" applyBorder="1"/>
    <xf numFmtId="41" fontId="29" fillId="12" borderId="3" xfId="5" applyFont="1" applyFill="1" applyBorder="1"/>
    <xf numFmtId="0" fontId="36" fillId="0" borderId="0" xfId="31" applyFont="1" applyFill="1"/>
    <xf numFmtId="0" fontId="36" fillId="0" borderId="0" xfId="31" applyFont="1"/>
    <xf numFmtId="41" fontId="37" fillId="2" borderId="3" xfId="5" applyFont="1" applyFill="1" applyBorder="1"/>
    <xf numFmtId="41" fontId="37" fillId="0" borderId="3" xfId="5" applyFont="1" applyFill="1" applyBorder="1" applyAlignment="1" applyProtection="1">
      <alignment vertical="center"/>
    </xf>
    <xf numFmtId="41" fontId="37" fillId="2" borderId="3" xfId="5" applyFont="1" applyFill="1" applyBorder="1" applyAlignment="1" applyProtection="1">
      <alignment vertical="center"/>
    </xf>
    <xf numFmtId="41" fontId="37" fillId="12" borderId="3" xfId="5" applyFont="1" applyFill="1" applyBorder="1" applyAlignment="1" applyProtection="1">
      <alignment vertical="center"/>
    </xf>
    <xf numFmtId="41" fontId="37" fillId="12" borderId="3" xfId="5" applyFont="1" applyFill="1" applyBorder="1"/>
    <xf numFmtId="0" fontId="38" fillId="0" borderId="0" xfId="31" applyFont="1" applyFill="1"/>
    <xf numFmtId="0" fontId="38" fillId="0" borderId="0" xfId="31" applyFont="1"/>
    <xf numFmtId="41" fontId="39" fillId="2" borderId="3" xfId="5" applyFont="1" applyFill="1" applyBorder="1"/>
    <xf numFmtId="41" fontId="39" fillId="0" borderId="3" xfId="5" applyFont="1" applyFill="1" applyBorder="1" applyAlignment="1" applyProtection="1">
      <alignment vertical="center"/>
    </xf>
    <xf numFmtId="41" fontId="39" fillId="2" borderId="3" xfId="5" applyFont="1" applyFill="1" applyBorder="1" applyAlignment="1" applyProtection="1">
      <alignment vertical="center"/>
    </xf>
    <xf numFmtId="41" fontId="39" fillId="12" borderId="3" xfId="5" applyFont="1" applyFill="1" applyBorder="1" applyAlignment="1" applyProtection="1">
      <alignment vertical="center"/>
    </xf>
    <xf numFmtId="41" fontId="39" fillId="12" borderId="3" xfId="5" applyFont="1" applyFill="1" applyBorder="1"/>
    <xf numFmtId="0" fontId="40" fillId="0" borderId="0" xfId="31" applyFont="1" applyFill="1"/>
    <xf numFmtId="0" fontId="40" fillId="0" borderId="0" xfId="31" applyFont="1"/>
    <xf numFmtId="41" fontId="41" fillId="0" borderId="0" xfId="5" quotePrefix="1" applyFont="1" applyFill="1" applyBorder="1"/>
    <xf numFmtId="41" fontId="25" fillId="0" borderId="0" xfId="5" applyFont="1" applyFill="1" applyBorder="1" applyAlignment="1">
      <alignment vertical="center"/>
    </xf>
    <xf numFmtId="41" fontId="27" fillId="13" borderId="29" xfId="5" applyFont="1" applyFill="1" applyBorder="1" applyAlignment="1">
      <alignment horizontal="center" vertical="center"/>
    </xf>
    <xf numFmtId="41" fontId="27" fillId="13" borderId="29" xfId="5" applyFont="1" applyFill="1" applyBorder="1" applyAlignment="1">
      <alignment horizontal="right" vertical="center"/>
    </xf>
    <xf numFmtId="41" fontId="28" fillId="13" borderId="3" xfId="5" applyFont="1" applyFill="1" applyBorder="1" applyAlignment="1" applyProtection="1">
      <alignment horizontal="right" vertical="center"/>
    </xf>
    <xf numFmtId="41" fontId="32" fillId="13" borderId="3" xfId="5" applyFont="1" applyFill="1" applyBorder="1" applyAlignment="1" applyProtection="1">
      <alignment horizontal="right" vertical="center"/>
    </xf>
    <xf numFmtId="0" fontId="12" fillId="2" borderId="0" xfId="31" applyFill="1"/>
    <xf numFmtId="41" fontId="27" fillId="0" borderId="28" xfId="5" applyFont="1" applyFill="1" applyBorder="1" applyAlignment="1">
      <alignment horizontal="center" vertical="center"/>
    </xf>
    <xf numFmtId="41" fontId="42" fillId="0" borderId="3" xfId="5" applyFont="1" applyFill="1" applyBorder="1" applyAlignment="1" applyProtection="1">
      <alignment vertical="center"/>
    </xf>
    <xf numFmtId="177" fontId="27" fillId="0" borderId="29" xfId="5" applyNumberFormat="1" applyFont="1" applyFill="1" applyBorder="1" applyAlignment="1">
      <alignment horizontal="center" vertical="center"/>
    </xf>
    <xf numFmtId="41" fontId="28" fillId="2" borderId="29" xfId="5" applyFont="1" applyFill="1" applyBorder="1" applyAlignment="1" applyProtection="1">
      <alignment vertical="center"/>
    </xf>
    <xf numFmtId="41" fontId="28" fillId="0" borderId="3" xfId="5" applyFont="1" applyFill="1" applyBorder="1"/>
    <xf numFmtId="0" fontId="0" fillId="14" borderId="0" xfId="0" applyFill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10" fillId="0" borderId="0" xfId="0" applyFont="1" applyFill="1"/>
    <xf numFmtId="41" fontId="10" fillId="0" borderId="0" xfId="2" applyFont="1" applyFill="1"/>
    <xf numFmtId="0" fontId="3" fillId="14" borderId="0" xfId="0" applyFont="1" applyFill="1"/>
    <xf numFmtId="164" fontId="3" fillId="14" borderId="0" xfId="0" applyNumberFormat="1" applyFont="1" applyFill="1"/>
    <xf numFmtId="165" fontId="4" fillId="5" borderId="0" xfId="0" applyNumberFormat="1" applyFont="1" applyFill="1"/>
    <xf numFmtId="0" fontId="10" fillId="5" borderId="0" xfId="0" applyFont="1" applyFill="1"/>
    <xf numFmtId="165" fontId="4" fillId="5" borderId="0" xfId="2" applyNumberFormat="1" applyFont="1" applyFill="1"/>
    <xf numFmtId="165" fontId="4" fillId="12" borderId="0" xfId="2" applyNumberFormat="1" applyFont="1" applyFill="1"/>
    <xf numFmtId="165" fontId="4" fillId="10" borderId="0" xfId="2" applyNumberFormat="1" applyFont="1" applyFill="1"/>
    <xf numFmtId="0" fontId="10" fillId="0" borderId="0" xfId="0" applyFont="1"/>
    <xf numFmtId="4" fontId="3" fillId="14" borderId="0" xfId="0" applyNumberFormat="1" applyFont="1" applyFill="1" applyBorder="1"/>
    <xf numFmtId="165" fontId="4" fillId="12" borderId="0" xfId="0" applyNumberFormat="1" applyFont="1" applyFill="1"/>
    <xf numFmtId="43" fontId="4" fillId="12" borderId="0" xfId="0" applyNumberFormat="1" applyFont="1" applyFill="1"/>
    <xf numFmtId="0" fontId="4" fillId="10" borderId="0" xfId="0" applyFont="1" applyFill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164" fontId="0" fillId="14" borderId="0" xfId="0" applyNumberFormat="1" applyFill="1"/>
    <xf numFmtId="165" fontId="4" fillId="10" borderId="0" xfId="0" applyNumberFormat="1" applyFont="1" applyFill="1"/>
    <xf numFmtId="0" fontId="10" fillId="10" borderId="0" xfId="0" applyFont="1" applyFill="1"/>
    <xf numFmtId="175" fontId="2" fillId="0" borderId="0" xfId="0" applyNumberFormat="1" applyFont="1"/>
    <xf numFmtId="0" fontId="2" fillId="0" borderId="0" xfId="0" applyFont="1"/>
    <xf numFmtId="165" fontId="0" fillId="0" borderId="0" xfId="0" applyNumberFormat="1"/>
    <xf numFmtId="165" fontId="0" fillId="14" borderId="0" xfId="0" applyNumberFormat="1" applyFill="1"/>
    <xf numFmtId="43" fontId="43" fillId="0" borderId="0" xfId="0" applyNumberFormat="1" applyFont="1"/>
    <xf numFmtId="165" fontId="0" fillId="0" borderId="0" xfId="0" applyNumberFormat="1" applyFont="1"/>
    <xf numFmtId="43" fontId="0" fillId="0" borderId="0" xfId="0" applyNumberFormat="1" applyFill="1"/>
    <xf numFmtId="43" fontId="0" fillId="14" borderId="0" xfId="0" applyNumberFormat="1" applyFill="1"/>
    <xf numFmtId="0" fontId="3" fillId="14" borderId="0" xfId="0" applyFont="1" applyFill="1" applyBorder="1"/>
    <xf numFmtId="167" fontId="0" fillId="14" borderId="0" xfId="1" applyNumberFormat="1" applyFont="1" applyFill="1"/>
    <xf numFmtId="43" fontId="0" fillId="0" borderId="0" xfId="1" applyNumberFormat="1" applyFont="1"/>
    <xf numFmtId="43" fontId="0" fillId="14" borderId="0" xfId="1" applyNumberFormat="1" applyFont="1" applyFill="1"/>
    <xf numFmtId="178" fontId="3" fillId="0" borderId="3" xfId="2" applyNumberFormat="1" applyFont="1" applyBorder="1"/>
    <xf numFmtId="2" fontId="0" fillId="0" borderId="3" xfId="0" applyNumberForma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0" fillId="0" borderId="0" xfId="0" applyNumberFormat="1" applyAlignment="1">
      <alignment vertical="top"/>
    </xf>
    <xf numFmtId="177" fontId="0" fillId="0" borderId="3" xfId="2" applyNumberFormat="1" applyFont="1" applyFill="1" applyBorder="1"/>
    <xf numFmtId="41" fontId="27" fillId="2" borderId="29" xfId="5" applyFont="1" applyFill="1" applyBorder="1" applyAlignment="1">
      <alignment horizontal="center" vertical="center"/>
    </xf>
    <xf numFmtId="0" fontId="12" fillId="0" borderId="3" xfId="31" applyFill="1" applyBorder="1"/>
    <xf numFmtId="177" fontId="27" fillId="0" borderId="3" xfId="5" applyNumberFormat="1" applyFont="1" applyFill="1" applyBorder="1" applyAlignment="1">
      <alignment horizontal="center" vertical="center"/>
    </xf>
    <xf numFmtId="177" fontId="27" fillId="0" borderId="0" xfId="5" applyNumberFormat="1" applyFont="1" applyFill="1" applyBorder="1" applyAlignment="1">
      <alignment horizontal="center" vertical="center"/>
    </xf>
    <xf numFmtId="43" fontId="0" fillId="0" borderId="0" xfId="1" applyNumberFormat="1" applyFont="1" applyFill="1"/>
    <xf numFmtId="164" fontId="0" fillId="0" borderId="0" xfId="0" applyNumberFormat="1" applyFont="1"/>
    <xf numFmtId="0" fontId="46" fillId="2" borderId="7" xfId="3" applyFont="1" applyFill="1" applyBorder="1" applyAlignment="1">
      <alignment horizontal="center"/>
    </xf>
    <xf numFmtId="0" fontId="48" fillId="0" borderId="0" xfId="0" applyFont="1" applyFill="1" applyAlignment="1">
      <alignment horizontal="left"/>
    </xf>
    <xf numFmtId="0" fontId="49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top" wrapText="1"/>
    </xf>
    <xf numFmtId="0" fontId="46" fillId="3" borderId="3" xfId="0" applyFont="1" applyFill="1" applyBorder="1" applyAlignment="1">
      <alignment horizontal="center" vertical="top"/>
    </xf>
    <xf numFmtId="0" fontId="47" fillId="3" borderId="3" xfId="0" applyFont="1" applyFill="1" applyBorder="1" applyAlignment="1">
      <alignment horizontal="center" vertical="top"/>
    </xf>
    <xf numFmtId="0" fontId="47" fillId="3" borderId="3" xfId="0" applyFont="1" applyFill="1" applyBorder="1" applyAlignment="1">
      <alignment horizontal="center" vertical="top" wrapText="1"/>
    </xf>
    <xf numFmtId="0" fontId="46" fillId="0" borderId="3" xfId="0" applyFont="1" applyFill="1" applyBorder="1" applyAlignment="1">
      <alignment horizontal="left" vertical="top"/>
    </xf>
    <xf numFmtId="165" fontId="45" fillId="0" borderId="3" xfId="2" applyNumberFormat="1" applyFont="1" applyFill="1" applyBorder="1"/>
    <xf numFmtId="0" fontId="46" fillId="0" borderId="0" xfId="3" applyFont="1" applyFill="1"/>
    <xf numFmtId="0" fontId="46" fillId="0" borderId="3" xfId="0" applyFont="1" applyBorder="1" applyAlignment="1">
      <alignment horizontal="left" vertical="top" wrapText="1"/>
    </xf>
    <xf numFmtId="0" fontId="46" fillId="0" borderId="3" xfId="0" applyFont="1" applyBorder="1" applyAlignment="1">
      <alignment horizontal="left" vertical="top"/>
    </xf>
    <xf numFmtId="165" fontId="46" fillId="0" borderId="3" xfId="2" applyNumberFormat="1" applyFont="1" applyFill="1" applyBorder="1"/>
    <xf numFmtId="164" fontId="46" fillId="0" borderId="3" xfId="2" applyNumberFormat="1" applyFont="1" applyFill="1" applyBorder="1"/>
    <xf numFmtId="0" fontId="46" fillId="0" borderId="3" xfId="0" applyFont="1" applyFill="1" applyBorder="1" applyAlignment="1">
      <alignment horizontal="left" vertical="top" wrapText="1"/>
    </xf>
    <xf numFmtId="165" fontId="49" fillId="0" borderId="18" xfId="2" applyNumberFormat="1" applyFont="1" applyFill="1" applyBorder="1"/>
    <xf numFmtId="0" fontId="48" fillId="0" borderId="0" xfId="3" applyFont="1" applyFill="1"/>
    <xf numFmtId="167" fontId="45" fillId="5" borderId="0" xfId="1" applyNumberFormat="1" applyFont="1" applyFill="1"/>
    <xf numFmtId="41" fontId="45" fillId="6" borderId="0" xfId="2" applyFont="1" applyFill="1"/>
    <xf numFmtId="41" fontId="45" fillId="0" borderId="0" xfId="2" applyFont="1" applyFill="1"/>
    <xf numFmtId="41" fontId="49" fillId="7" borderId="0" xfId="2" applyFont="1" applyFill="1" applyAlignment="1">
      <alignment horizontal="center"/>
    </xf>
    <xf numFmtId="43" fontId="45" fillId="5" borderId="0" xfId="1" applyNumberFormat="1" applyFont="1" applyFill="1"/>
    <xf numFmtId="165" fontId="49" fillId="0" borderId="26" xfId="2" applyNumberFormat="1" applyFont="1" applyFill="1" applyBorder="1"/>
    <xf numFmtId="167" fontId="45" fillId="6" borderId="0" xfId="1" applyNumberFormat="1" applyFont="1" applyFill="1"/>
    <xf numFmtId="0" fontId="45" fillId="0" borderId="0" xfId="0" applyFont="1" applyFill="1" applyBorder="1"/>
    <xf numFmtId="166" fontId="45" fillId="0" borderId="0" xfId="2" applyNumberFormat="1" applyFont="1" applyFill="1" applyBorder="1"/>
    <xf numFmtId="166" fontId="49" fillId="0" borderId="0" xfId="2" applyNumberFormat="1" applyFont="1" applyFill="1" applyBorder="1"/>
    <xf numFmtId="167" fontId="45" fillId="0" borderId="0" xfId="1" applyNumberFormat="1" applyFont="1" applyFill="1" applyBorder="1"/>
    <xf numFmtId="41" fontId="45" fillId="0" borderId="0" xfId="2" applyFont="1" applyFill="1" applyBorder="1"/>
    <xf numFmtId="41" fontId="49" fillId="0" borderId="0" xfId="2" applyFont="1" applyFill="1" applyBorder="1"/>
    <xf numFmtId="167" fontId="49" fillId="0" borderId="0" xfId="1" applyNumberFormat="1" applyFont="1" applyFill="1" applyBorder="1"/>
    <xf numFmtId="41" fontId="49" fillId="0" borderId="0" xfId="2" applyNumberFormat="1" applyFont="1" applyFill="1" applyBorder="1"/>
    <xf numFmtId="41" fontId="48" fillId="0" borderId="0" xfId="0" applyNumberFormat="1" applyFont="1" applyFill="1" applyBorder="1" applyAlignment="1">
      <alignment wrapText="1"/>
    </xf>
    <xf numFmtId="41" fontId="48" fillId="0" borderId="0" xfId="0" applyNumberFormat="1" applyFont="1" applyFill="1" applyBorder="1"/>
    <xf numFmtId="0" fontId="49" fillId="0" borderId="0" xfId="0" applyFont="1" applyFill="1" applyBorder="1"/>
    <xf numFmtId="0" fontId="46" fillId="2" borderId="0" xfId="3" applyFont="1" applyFill="1"/>
    <xf numFmtId="0" fontId="48" fillId="0" borderId="0" xfId="3" applyFont="1"/>
    <xf numFmtId="0" fontId="46" fillId="0" borderId="0" xfId="3" applyFont="1"/>
    <xf numFmtId="0" fontId="48" fillId="2" borderId="0" xfId="3" applyFont="1" applyFill="1"/>
    <xf numFmtId="0" fontId="46" fillId="0" borderId="0" xfId="3" applyFont="1" applyFill="1" applyBorder="1"/>
    <xf numFmtId="167" fontId="48" fillId="0" borderId="0" xfId="1" applyNumberFormat="1" applyFont="1" applyFill="1" applyBorder="1"/>
    <xf numFmtId="0" fontId="48" fillId="0" borderId="0" xfId="3" applyFont="1" applyFill="1" applyBorder="1"/>
    <xf numFmtId="168" fontId="46" fillId="0" borderId="0" xfId="3" applyNumberFormat="1" applyFont="1" applyFill="1" applyBorder="1"/>
    <xf numFmtId="167" fontId="46" fillId="0" borderId="0" xfId="1" applyNumberFormat="1" applyFont="1" applyFill="1" applyBorder="1"/>
    <xf numFmtId="41" fontId="48" fillId="0" borderId="0" xfId="3" applyNumberFormat="1" applyFont="1" applyFill="1" applyBorder="1"/>
    <xf numFmtId="165" fontId="49" fillId="5" borderId="26" xfId="2" applyNumberFormat="1" applyFont="1" applyFill="1" applyBorder="1"/>
    <xf numFmtId="165" fontId="49" fillId="6" borderId="31" xfId="2" applyNumberFormat="1" applyFont="1" applyFill="1" applyBorder="1"/>
    <xf numFmtId="165" fontId="49" fillId="0" borderId="24" xfId="2" applyNumberFormat="1" applyFont="1" applyFill="1" applyBorder="1"/>
    <xf numFmtId="165" fontId="49" fillId="0" borderId="25" xfId="2" applyNumberFormat="1" applyFont="1" applyFill="1" applyBorder="1"/>
    <xf numFmtId="165" fontId="49" fillId="0" borderId="31" xfId="2" applyNumberFormat="1" applyFont="1" applyFill="1" applyBorder="1"/>
    <xf numFmtId="165" fontId="49" fillId="0" borderId="32" xfId="2" applyNumberFormat="1" applyFont="1" applyFill="1" applyBorder="1"/>
    <xf numFmtId="0" fontId="46" fillId="2" borderId="3" xfId="3" applyFont="1" applyFill="1" applyBorder="1" applyAlignment="1">
      <alignment horizontal="center"/>
    </xf>
    <xf numFmtId="0" fontId="48" fillId="2" borderId="3" xfId="3" applyFont="1" applyFill="1" applyBorder="1" applyAlignment="1">
      <alignment horizontal="center"/>
    </xf>
    <xf numFmtId="0" fontId="46" fillId="0" borderId="3" xfId="3" applyFont="1" applyFill="1" applyBorder="1" applyAlignment="1">
      <alignment horizontal="center"/>
    </xf>
    <xf numFmtId="0" fontId="46" fillId="0" borderId="3" xfId="3" applyFont="1" applyFill="1" applyBorder="1"/>
    <xf numFmtId="0" fontId="48" fillId="0" borderId="3" xfId="3" applyFont="1" applyFill="1" applyBorder="1"/>
    <xf numFmtId="0" fontId="49" fillId="2" borderId="3" xfId="0" applyFont="1" applyFill="1" applyBorder="1"/>
    <xf numFmtId="165" fontId="49" fillId="0" borderId="3" xfId="2" applyNumberFormat="1" applyFont="1" applyFill="1" applyBorder="1"/>
    <xf numFmtId="164" fontId="49" fillId="0" borderId="3" xfId="2" applyNumberFormat="1" applyFont="1" applyBorder="1"/>
    <xf numFmtId="0" fontId="45" fillId="0" borderId="3" xfId="0" applyFont="1" applyFill="1" applyBorder="1"/>
    <xf numFmtId="164" fontId="45" fillId="0" borderId="3" xfId="2" applyNumberFormat="1" applyFont="1" applyBorder="1"/>
    <xf numFmtId="0" fontId="46" fillId="0" borderId="3" xfId="3" applyFont="1" applyFill="1" applyBorder="1" applyAlignment="1">
      <alignment wrapText="1"/>
    </xf>
    <xf numFmtId="0" fontId="49" fillId="0" borderId="3" xfId="0" applyFont="1" applyBorder="1"/>
    <xf numFmtId="43" fontId="49" fillId="0" borderId="3" xfId="1" applyNumberFormat="1" applyFont="1" applyBorder="1"/>
    <xf numFmtId="165" fontId="49" fillId="5" borderId="3" xfId="2" applyNumberFormat="1" applyFont="1" applyFill="1" applyBorder="1"/>
    <xf numFmtId="164" fontId="49" fillId="0" borderId="3" xfId="2" applyNumberFormat="1" applyFont="1" applyFill="1" applyBorder="1"/>
    <xf numFmtId="165" fontId="49" fillId="6" borderId="3" xfId="2" applyNumberFormat="1" applyFont="1" applyFill="1" applyBorder="1"/>
    <xf numFmtId="166" fontId="45" fillId="0" borderId="3" xfId="2" applyNumberFormat="1" applyFont="1" applyFill="1" applyBorder="1"/>
    <xf numFmtId="168" fontId="46" fillId="0" borderId="3" xfId="3" applyNumberFormat="1" applyFont="1" applyFill="1" applyBorder="1"/>
    <xf numFmtId="41" fontId="49" fillId="0" borderId="0" xfId="2" applyFont="1" applyFill="1" applyAlignment="1">
      <alignment horizontal="center"/>
    </xf>
    <xf numFmtId="0" fontId="45" fillId="2" borderId="3" xfId="0" applyFont="1" applyFill="1" applyBorder="1"/>
    <xf numFmtId="0" fontId="46" fillId="2" borderId="3" xfId="3" applyFont="1" applyFill="1" applyBorder="1"/>
    <xf numFmtId="0" fontId="45" fillId="3" borderId="3" xfId="0" applyFont="1" applyFill="1" applyBorder="1" applyAlignment="1">
      <alignment horizontal="center"/>
    </xf>
    <xf numFmtId="177" fontId="46" fillId="0" borderId="3" xfId="5" applyNumberFormat="1" applyFont="1" applyFill="1" applyBorder="1" applyAlignment="1">
      <alignment horizontal="center" vertical="center"/>
    </xf>
    <xf numFmtId="164" fontId="46" fillId="0" borderId="3" xfId="0" applyNumberFormat="1" applyFont="1" applyBorder="1"/>
    <xf numFmtId="166" fontId="46" fillId="0" borderId="3" xfId="0" applyNumberFormat="1" applyFont="1" applyFill="1" applyBorder="1"/>
    <xf numFmtId="41" fontId="46" fillId="0" borderId="3" xfId="2" applyFont="1" applyFill="1" applyBorder="1"/>
    <xf numFmtId="2" fontId="46" fillId="0" borderId="3" xfId="31" applyNumberFormat="1" applyFont="1" applyFill="1" applyBorder="1"/>
    <xf numFmtId="0" fontId="46" fillId="0" borderId="3" xfId="31" applyFont="1" applyFill="1" applyBorder="1"/>
    <xf numFmtId="165" fontId="46" fillId="0" borderId="3" xfId="0" applyNumberFormat="1" applyFont="1" applyBorder="1"/>
    <xf numFmtId="0" fontId="46" fillId="3" borderId="3" xfId="3" applyFont="1" applyFill="1" applyBorder="1"/>
    <xf numFmtId="0" fontId="45" fillId="3" borderId="3" xfId="0" applyFont="1" applyFill="1" applyBorder="1"/>
    <xf numFmtId="41" fontId="45" fillId="3" borderId="3" xfId="2" applyFont="1" applyFill="1" applyBorder="1"/>
    <xf numFmtId="0" fontId="46" fillId="3" borderId="3" xfId="3" applyFont="1" applyFill="1" applyBorder="1" applyAlignment="1">
      <alignment horizontal="center"/>
    </xf>
    <xf numFmtId="179" fontId="46" fillId="0" borderId="3" xfId="3" applyNumberFormat="1" applyFont="1" applyFill="1" applyBorder="1"/>
    <xf numFmtId="175" fontId="46" fillId="0" borderId="3" xfId="3" applyNumberFormat="1" applyFont="1" applyFill="1" applyBorder="1"/>
    <xf numFmtId="1" fontId="46" fillId="0" borderId="3" xfId="3" applyNumberFormat="1" applyFont="1" applyFill="1" applyBorder="1"/>
    <xf numFmtId="167" fontId="45" fillId="0" borderId="0" xfId="1" applyNumberFormat="1" applyFont="1" applyFill="1"/>
    <xf numFmtId="43" fontId="45" fillId="0" borderId="0" xfId="1" applyNumberFormat="1" applyFont="1" applyFill="1"/>
    <xf numFmtId="165" fontId="49" fillId="0" borderId="28" xfId="2" applyNumberFormat="1" applyFont="1" applyFill="1" applyBorder="1"/>
    <xf numFmtId="165" fontId="45" fillId="0" borderId="28" xfId="2" applyNumberFormat="1" applyFont="1" applyFill="1" applyBorder="1"/>
    <xf numFmtId="165" fontId="49" fillId="0" borderId="0" xfId="2" applyNumberFormat="1" applyFont="1" applyFill="1" applyBorder="1"/>
    <xf numFmtId="165" fontId="49" fillId="0" borderId="22" xfId="2" applyNumberFormat="1" applyFont="1" applyFill="1" applyBorder="1"/>
    <xf numFmtId="165" fontId="45" fillId="0" borderId="22" xfId="2" applyNumberFormat="1" applyFont="1" applyFill="1" applyBorder="1"/>
    <xf numFmtId="41" fontId="48" fillId="0" borderId="3" xfId="2" applyNumberFormat="1" applyFont="1" applyFill="1" applyBorder="1"/>
    <xf numFmtId="41" fontId="48" fillId="0" borderId="3" xfId="3" applyNumberFormat="1" applyFont="1" applyFill="1" applyBorder="1"/>
    <xf numFmtId="41" fontId="49" fillId="0" borderId="3" xfId="2" applyNumberFormat="1" applyFont="1" applyFill="1" applyBorder="1"/>
    <xf numFmtId="41" fontId="49" fillId="0" borderId="28" xfId="2" applyNumberFormat="1" applyFont="1" applyFill="1" applyBorder="1"/>
    <xf numFmtId="0" fontId="49" fillId="3" borderId="3" xfId="0" applyFont="1" applyFill="1" applyBorder="1" applyAlignment="1">
      <alignment horizontal="center"/>
    </xf>
    <xf numFmtId="0" fontId="48" fillId="3" borderId="3" xfId="0" applyFont="1" applyFill="1" applyBorder="1" applyAlignment="1">
      <alignment horizontal="center" vertical="top" wrapText="1"/>
    </xf>
    <xf numFmtId="0" fontId="48" fillId="3" borderId="3" xfId="0" applyFont="1" applyFill="1" applyBorder="1" applyAlignment="1">
      <alignment horizontal="center" vertical="top"/>
    </xf>
    <xf numFmtId="0" fontId="48" fillId="2" borderId="7" xfId="3" applyFont="1" applyFill="1" applyBorder="1" applyAlignment="1">
      <alignment horizontal="center"/>
    </xf>
    <xf numFmtId="0" fontId="48" fillId="3" borderId="3" xfId="3" applyFont="1" applyFill="1" applyBorder="1" applyAlignment="1">
      <alignment horizontal="center"/>
    </xf>
    <xf numFmtId="0" fontId="49" fillId="0" borderId="3" xfId="0" applyFont="1" applyFill="1" applyBorder="1"/>
    <xf numFmtId="41" fontId="49" fillId="0" borderId="3" xfId="2" applyFont="1" applyFill="1" applyBorder="1"/>
    <xf numFmtId="0" fontId="48" fillId="0" borderId="3" xfId="3" applyFont="1" applyFill="1" applyBorder="1" applyAlignment="1">
      <alignment wrapText="1"/>
    </xf>
    <xf numFmtId="166" fontId="46" fillId="0" borderId="0" xfId="0" applyNumberFormat="1" applyFont="1" applyFill="1" applyBorder="1"/>
    <xf numFmtId="0" fontId="48" fillId="0" borderId="0" xfId="3" applyFont="1" applyFill="1" applyBorder="1" applyAlignment="1">
      <alignment horizontal="center"/>
    </xf>
    <xf numFmtId="165" fontId="46" fillId="0" borderId="3" xfId="5" applyNumberFormat="1" applyFont="1" applyFill="1" applyBorder="1" applyAlignment="1">
      <alignment horizontal="center" vertical="center"/>
    </xf>
    <xf numFmtId="0" fontId="46" fillId="14" borderId="0" xfId="3" applyFont="1" applyFill="1"/>
    <xf numFmtId="0" fontId="48" fillId="14" borderId="3" xfId="0" applyFont="1" applyFill="1" applyBorder="1" applyAlignment="1">
      <alignment horizontal="center" vertical="top" wrapText="1"/>
    </xf>
    <xf numFmtId="177" fontId="46" fillId="14" borderId="3" xfId="5" applyNumberFormat="1" applyFont="1" applyFill="1" applyBorder="1" applyAlignment="1">
      <alignment horizontal="center" vertical="center"/>
    </xf>
    <xf numFmtId="165" fontId="49" fillId="14" borderId="3" xfId="2" applyNumberFormat="1" applyFont="1" applyFill="1" applyBorder="1"/>
    <xf numFmtId="165" fontId="45" fillId="14" borderId="3" xfId="2" applyNumberFormat="1" applyFont="1" applyFill="1" applyBorder="1"/>
    <xf numFmtId="41" fontId="49" fillId="14" borderId="3" xfId="2" applyNumberFormat="1" applyFont="1" applyFill="1" applyBorder="1"/>
    <xf numFmtId="166" fontId="45" fillId="14" borderId="0" xfId="2" applyNumberFormat="1" applyFont="1" applyFill="1" applyBorder="1"/>
    <xf numFmtId="41" fontId="49" fillId="14" borderId="3" xfId="2" applyFont="1" applyFill="1" applyBorder="1"/>
    <xf numFmtId="166" fontId="45" fillId="14" borderId="3" xfId="2" applyNumberFormat="1" applyFont="1" applyFill="1" applyBorder="1"/>
    <xf numFmtId="168" fontId="46" fillId="14" borderId="3" xfId="3" applyNumberFormat="1" applyFont="1" applyFill="1" applyBorder="1"/>
    <xf numFmtId="0" fontId="48" fillId="14" borderId="3" xfId="3" applyFont="1" applyFill="1" applyBorder="1"/>
    <xf numFmtId="0" fontId="46" fillId="14" borderId="0" xfId="3" applyFont="1" applyFill="1" applyBorder="1"/>
    <xf numFmtId="0" fontId="46" fillId="15" borderId="3" xfId="0" applyFont="1" applyFill="1" applyBorder="1" applyAlignment="1">
      <alignment horizontal="left" vertical="top"/>
    </xf>
    <xf numFmtId="0" fontId="46" fillId="15" borderId="3" xfId="0" applyFont="1" applyFill="1" applyBorder="1" applyAlignment="1">
      <alignment horizontal="center" vertical="top" wrapText="1"/>
    </xf>
    <xf numFmtId="177" fontId="46" fillId="15" borderId="3" xfId="5" applyNumberFormat="1" applyFont="1" applyFill="1" applyBorder="1" applyAlignment="1">
      <alignment horizontal="center" vertical="center"/>
    </xf>
    <xf numFmtId="164" fontId="46" fillId="15" borderId="3" xfId="2" applyNumberFormat="1" applyFont="1" applyFill="1" applyBorder="1"/>
    <xf numFmtId="175" fontId="46" fillId="15" borderId="3" xfId="3" applyNumberFormat="1" applyFont="1" applyFill="1" applyBorder="1"/>
    <xf numFmtId="0" fontId="46" fillId="15" borderId="3" xfId="3" applyFont="1" applyFill="1" applyBorder="1"/>
    <xf numFmtId="165" fontId="46" fillId="15" borderId="3" xfId="2" applyNumberFormat="1" applyFont="1" applyFill="1" applyBorder="1"/>
    <xf numFmtId="166" fontId="46" fillId="15" borderId="0" xfId="0" applyNumberFormat="1" applyFont="1" applyFill="1" applyBorder="1"/>
    <xf numFmtId="0" fontId="46" fillId="15" borderId="0" xfId="3" applyFont="1" applyFill="1" applyBorder="1"/>
    <xf numFmtId="0" fontId="46" fillId="15" borderId="0" xfId="3" applyFont="1" applyFill="1"/>
    <xf numFmtId="0" fontId="48" fillId="3" borderId="3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4" fillId="0" borderId="0" xfId="0" applyFont="1"/>
    <xf numFmtId="0" fontId="51" fillId="0" borderId="3" xfId="0" applyFont="1" applyFill="1" applyBorder="1" applyAlignment="1">
      <alignment horizontal="left" vertical="top" wrapText="1"/>
    </xf>
    <xf numFmtId="0" fontId="51" fillId="0" borderId="3" xfId="0" applyFont="1" applyFill="1" applyBorder="1" applyAlignment="1">
      <alignment horizontal="left" vertical="center" wrapText="1"/>
    </xf>
    <xf numFmtId="0" fontId="46" fillId="0" borderId="0" xfId="0" applyFont="1" applyFill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top" wrapText="1"/>
    </xf>
    <xf numFmtId="0" fontId="46" fillId="0" borderId="0" xfId="0" applyFont="1" applyFill="1" applyBorder="1" applyAlignment="1">
      <alignment horizontal="left" vertical="top" wrapText="1"/>
    </xf>
    <xf numFmtId="0" fontId="50" fillId="0" borderId="3" xfId="0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left"/>
    </xf>
    <xf numFmtId="165" fontId="46" fillId="14" borderId="3" xfId="5" applyNumberFormat="1" applyFont="1" applyFill="1" applyBorder="1" applyAlignment="1">
      <alignment horizontal="center" vertical="center"/>
    </xf>
    <xf numFmtId="165" fontId="46" fillId="15" borderId="3" xfId="5" applyNumberFormat="1" applyFont="1" applyFill="1" applyBorder="1" applyAlignment="1">
      <alignment horizontal="center" vertical="center"/>
    </xf>
    <xf numFmtId="0" fontId="51" fillId="0" borderId="3" xfId="0" applyFont="1" applyBorder="1"/>
    <xf numFmtId="179" fontId="53" fillId="0" borderId="3" xfId="0" applyNumberFormat="1" applyFont="1" applyBorder="1"/>
    <xf numFmtId="175" fontId="53" fillId="0" borderId="3" xfId="0" applyNumberFormat="1" applyFont="1" applyBorder="1"/>
    <xf numFmtId="0" fontId="53" fillId="0" borderId="0" xfId="0" applyFont="1"/>
    <xf numFmtId="0" fontId="53" fillId="0" borderId="3" xfId="0" applyFont="1" applyBorder="1"/>
    <xf numFmtId="0" fontId="51" fillId="0" borderId="3" xfId="0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 wrapText="1"/>
    </xf>
    <xf numFmtId="179" fontId="53" fillId="0" borderId="0" xfId="0" applyNumberFormat="1" applyFont="1"/>
    <xf numFmtId="1" fontId="53" fillId="0" borderId="0" xfId="0" applyNumberFormat="1" applyFont="1"/>
    <xf numFmtId="0" fontId="51" fillId="0" borderId="3" xfId="0" applyFont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left" vertical="center" wrapText="1"/>
    </xf>
    <xf numFmtId="0" fontId="48" fillId="14" borderId="0" xfId="0" applyFont="1" applyFill="1" applyAlignment="1">
      <alignment horizontal="left" wrapText="1"/>
    </xf>
    <xf numFmtId="0" fontId="46" fillId="0" borderId="0" xfId="3" applyFont="1" applyFill="1" applyAlignment="1">
      <alignment horizontal="left" wrapText="1"/>
    </xf>
    <xf numFmtId="0" fontId="46" fillId="0" borderId="0" xfId="3" applyFont="1" applyFill="1" applyBorder="1" applyAlignment="1">
      <alignment horizontal="left" wrapText="1"/>
    </xf>
    <xf numFmtId="0" fontId="46" fillId="0" borderId="0" xfId="3" applyFont="1" applyAlignment="1">
      <alignment horizontal="left" wrapText="1"/>
    </xf>
    <xf numFmtId="0" fontId="51" fillId="0" borderId="0" xfId="3" applyFont="1" applyFill="1" applyBorder="1" applyAlignment="1">
      <alignment horizontal="left" wrapText="1"/>
    </xf>
    <xf numFmtId="179" fontId="51" fillId="0" borderId="0" xfId="3" applyNumberFormat="1" applyFont="1" applyFill="1" applyBorder="1"/>
    <xf numFmtId="1" fontId="51" fillId="0" borderId="0" xfId="3" applyNumberFormat="1" applyFont="1" applyFill="1" applyBorder="1"/>
    <xf numFmtId="0" fontId="51" fillId="0" borderId="0" xfId="3" applyFont="1" applyFill="1" applyBorder="1"/>
    <xf numFmtId="0" fontId="56" fillId="0" borderId="0" xfId="0" applyFont="1" applyBorder="1"/>
    <xf numFmtId="0" fontId="0" fillId="0" borderId="0" xfId="0" applyFont="1" applyAlignment="1">
      <alignment horizontal="center"/>
    </xf>
    <xf numFmtId="0" fontId="53" fillId="0" borderId="3" xfId="0" applyFont="1" applyBorder="1" applyAlignment="1">
      <alignment horizontal="center"/>
    </xf>
    <xf numFmtId="0" fontId="53" fillId="0" borderId="3" xfId="0" applyFont="1" applyBorder="1" applyAlignment="1">
      <alignment vertical="top"/>
    </xf>
    <xf numFmtId="0" fontId="0" fillId="11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16" borderId="0" xfId="0" applyFont="1" applyFill="1" applyAlignment="1">
      <alignment horizontal="center"/>
    </xf>
    <xf numFmtId="0" fontId="0" fillId="2" borderId="0" xfId="0" applyFill="1"/>
    <xf numFmtId="0" fontId="0" fillId="11" borderId="0" xfId="0" applyFill="1"/>
    <xf numFmtId="0" fontId="62" fillId="0" borderId="3" xfId="0" applyFont="1" applyFill="1" applyBorder="1" applyAlignment="1">
      <alignment horizontal="left" vertical="top" wrapText="1"/>
    </xf>
    <xf numFmtId="0" fontId="62" fillId="0" borderId="3" xfId="0" applyFont="1" applyBorder="1" applyAlignment="1">
      <alignment vertical="top"/>
    </xf>
    <xf numFmtId="0" fontId="51" fillId="0" borderId="3" xfId="0" applyFont="1" applyBorder="1" applyAlignment="1">
      <alignment vertical="top"/>
    </xf>
    <xf numFmtId="0" fontId="0" fillId="17" borderId="0" xfId="0" applyFill="1"/>
    <xf numFmtId="0" fontId="0" fillId="17" borderId="0" xfId="0" applyFont="1" applyFill="1" applyAlignment="1">
      <alignment horizontal="center"/>
    </xf>
    <xf numFmtId="0" fontId="53" fillId="0" borderId="0" xfId="32" applyFont="1" applyFill="1"/>
    <xf numFmtId="0" fontId="53" fillId="0" borderId="0" xfId="0" applyFont="1" applyAlignment="1">
      <alignment horizontal="center"/>
    </xf>
    <xf numFmtId="165" fontId="46" fillId="0" borderId="0" xfId="3" applyNumberFormat="1" applyFont="1" applyFill="1"/>
    <xf numFmtId="0" fontId="57" fillId="0" borderId="0" xfId="32" applyFont="1" applyFill="1"/>
    <xf numFmtId="0" fontId="57" fillId="0" borderId="0" xfId="0" applyFont="1"/>
    <xf numFmtId="0" fontId="63" fillId="0" borderId="0" xfId="32" applyFont="1" applyFill="1"/>
    <xf numFmtId="0" fontId="63" fillId="0" borderId="0" xfId="0" applyFont="1"/>
    <xf numFmtId="0" fontId="51" fillId="0" borderId="3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2" borderId="0" xfId="0" applyFont="1" applyFill="1" applyAlignment="1">
      <alignment horizontal="center"/>
    </xf>
    <xf numFmtId="0" fontId="64" fillId="0" borderId="3" xfId="0" applyFont="1" applyBorder="1" applyAlignment="1">
      <alignment horizontal="center" vertical="top" wrapText="1"/>
    </xf>
    <xf numFmtId="0" fontId="64" fillId="0" borderId="3" xfId="0" applyFont="1" applyBorder="1" applyAlignment="1">
      <alignment horizontal="left" vertical="top" wrapText="1" indent="1"/>
    </xf>
    <xf numFmtId="0" fontId="64" fillId="0" borderId="3" xfId="0" applyFont="1" applyFill="1" applyBorder="1" applyAlignment="1">
      <alignment horizontal="center" vertical="top" wrapText="1"/>
    </xf>
    <xf numFmtId="0" fontId="52" fillId="0" borderId="3" xfId="0" applyFont="1" applyBorder="1" applyAlignment="1">
      <alignment horizontal="center"/>
    </xf>
    <xf numFmtId="0" fontId="53" fillId="0" borderId="3" xfId="32" applyFont="1" applyFill="1" applyBorder="1"/>
    <xf numFmtId="0" fontId="52" fillId="0" borderId="3" xfId="32" applyFont="1" applyFill="1" applyBorder="1"/>
    <xf numFmtId="2" fontId="53" fillId="0" borderId="3" xfId="0" applyNumberFormat="1" applyFont="1" applyBorder="1"/>
    <xf numFmtId="0" fontId="52" fillId="0" borderId="0" xfId="0" applyFont="1"/>
    <xf numFmtId="0" fontId="52" fillId="0" borderId="3" xfId="0" applyFont="1" applyBorder="1" applyAlignment="1">
      <alignment horizontal="center" vertical="center"/>
    </xf>
    <xf numFmtId="1" fontId="53" fillId="0" borderId="3" xfId="0" applyNumberFormat="1" applyFont="1" applyBorder="1"/>
    <xf numFmtId="0" fontId="0" fillId="0" borderId="0" xfId="0" applyAlignment="1">
      <alignment horizontal="center"/>
    </xf>
    <xf numFmtId="0" fontId="65" fillId="0" borderId="0" xfId="0" applyFont="1" applyAlignment="1">
      <alignment horizontal="center" vertical="center" wrapText="1"/>
    </xf>
    <xf numFmtId="0" fontId="65" fillId="0" borderId="3" xfId="0" applyFont="1" applyBorder="1" applyAlignment="1">
      <alignment horizontal="center"/>
    </xf>
    <xf numFmtId="0" fontId="65" fillId="0" borderId="3" xfId="0" applyFont="1" applyBorder="1"/>
    <xf numFmtId="0" fontId="66" fillId="0" borderId="3" xfId="0" applyFont="1" applyBorder="1"/>
    <xf numFmtId="43" fontId="65" fillId="0" borderId="3" xfId="1" applyFont="1" applyBorder="1"/>
    <xf numFmtId="43" fontId="65" fillId="0" borderId="3" xfId="0" applyNumberFormat="1" applyFont="1" applyBorder="1"/>
    <xf numFmtId="1" fontId="65" fillId="0" borderId="3" xfId="0" applyNumberFormat="1" applyFont="1" applyBorder="1"/>
    <xf numFmtId="2" fontId="65" fillId="0" borderId="3" xfId="0" applyNumberFormat="1" applyFont="1" applyBorder="1"/>
    <xf numFmtId="0" fontId="67" fillId="0" borderId="3" xfId="0" applyFont="1" applyBorder="1"/>
    <xf numFmtId="43" fontId="67" fillId="0" borderId="3" xfId="0" applyNumberFormat="1" applyFont="1" applyBorder="1"/>
    <xf numFmtId="0" fontId="51" fillId="0" borderId="0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/>
    </xf>
    <xf numFmtId="0" fontId="0" fillId="0" borderId="3" xfId="0" applyBorder="1"/>
    <xf numFmtId="0" fontId="0" fillId="16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ill="1" applyBorder="1"/>
    <xf numFmtId="0" fontId="0" fillId="11" borderId="3" xfId="0" applyFont="1" applyFill="1" applyBorder="1" applyAlignment="1">
      <alignment horizontal="center"/>
    </xf>
    <xf numFmtId="0" fontId="0" fillId="17" borderId="3" xfId="0" applyFont="1" applyFill="1" applyBorder="1" applyAlignment="1">
      <alignment horizontal="center"/>
    </xf>
    <xf numFmtId="0" fontId="0" fillId="11" borderId="3" xfId="0" applyFill="1" applyBorder="1"/>
    <xf numFmtId="0" fontId="0" fillId="17" borderId="3" xfId="0" applyFill="1" applyBorder="1"/>
    <xf numFmtId="0" fontId="0" fillId="2" borderId="3" xfId="0" applyFill="1" applyBorder="1"/>
    <xf numFmtId="0" fontId="51" fillId="10" borderId="3" xfId="0" applyFont="1" applyFill="1" applyBorder="1" applyAlignment="1">
      <alignment horizontal="left" vertical="top" wrapText="1"/>
    </xf>
    <xf numFmtId="0" fontId="51" fillId="18" borderId="3" xfId="0" applyFont="1" applyFill="1" applyBorder="1" applyAlignment="1">
      <alignment horizontal="left" vertical="top" wrapText="1"/>
    </xf>
    <xf numFmtId="0" fontId="51" fillId="5" borderId="3" xfId="0" applyFont="1" applyFill="1" applyBorder="1" applyAlignment="1">
      <alignment horizontal="left" vertical="top" wrapText="1"/>
    </xf>
    <xf numFmtId="0" fontId="46" fillId="11" borderId="0" xfId="3" applyFont="1" applyFill="1"/>
    <xf numFmtId="0" fontId="46" fillId="7" borderId="0" xfId="3" applyFont="1" applyFill="1"/>
    <xf numFmtId="0" fontId="48" fillId="11" borderId="0" xfId="3" applyFont="1" applyFill="1"/>
    <xf numFmtId="0" fontId="51" fillId="0" borderId="3" xfId="0" applyFont="1" applyFill="1" applyBorder="1" applyAlignment="1">
      <alignment horizontal="right" vertical="center" wrapText="1"/>
    </xf>
    <xf numFmtId="0" fontId="0" fillId="0" borderId="0" xfId="0"/>
    <xf numFmtId="0" fontId="0" fillId="0" borderId="3" xfId="0" applyBorder="1" applyAlignment="1">
      <alignment horizontal="center"/>
    </xf>
    <xf numFmtId="0" fontId="51" fillId="0" borderId="3" xfId="0" applyFont="1" applyFill="1" applyBorder="1" applyAlignment="1">
      <alignment horizontal="left" vertical="center" wrapText="1"/>
    </xf>
    <xf numFmtId="0" fontId="0" fillId="0" borderId="0" xfId="0"/>
    <xf numFmtId="0" fontId="0" fillId="0" borderId="3" xfId="0" applyBorder="1" applyAlignment="1">
      <alignment horizontal="center"/>
    </xf>
    <xf numFmtId="182" fontId="0" fillId="0" borderId="3" xfId="0" applyNumberFormat="1" applyBorder="1"/>
    <xf numFmtId="180" fontId="3" fillId="0" borderId="3" xfId="0" applyNumberFormat="1" applyFont="1" applyBorder="1" applyAlignment="1">
      <alignment horizontal="center"/>
    </xf>
    <xf numFmtId="180" fontId="0" fillId="0" borderId="3" xfId="0" applyNumberFormat="1" applyBorder="1" applyAlignment="1">
      <alignment horizontal="center"/>
    </xf>
    <xf numFmtId="182" fontId="50" fillId="0" borderId="3" xfId="0" applyNumberFormat="1" applyFont="1" applyFill="1" applyBorder="1" applyAlignment="1">
      <alignment horizontal="right" vertical="center" wrapText="1"/>
    </xf>
    <xf numFmtId="182" fontId="3" fillId="0" borderId="3" xfId="0" applyNumberFormat="1" applyFont="1" applyBorder="1"/>
    <xf numFmtId="0" fontId="51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/>
    </xf>
    <xf numFmtId="0" fontId="3" fillId="0" borderId="0" xfId="0" applyFont="1"/>
    <xf numFmtId="0" fontId="3" fillId="0" borderId="3" xfId="0" applyFont="1" applyBorder="1" applyAlignment="1">
      <alignment horizontal="right"/>
    </xf>
    <xf numFmtId="180" fontId="0" fillId="0" borderId="3" xfId="0" applyNumberFormat="1" applyBorder="1"/>
    <xf numFmtId="181" fontId="0" fillId="0" borderId="3" xfId="0" applyNumberFormat="1" applyBorder="1"/>
    <xf numFmtId="181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182" fontId="51" fillId="0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166" fontId="46" fillId="15" borderId="3" xfId="5" applyNumberFormat="1" applyFont="1" applyFill="1" applyBorder="1" applyAlignment="1">
      <alignment horizontal="center" vertical="center"/>
    </xf>
    <xf numFmtId="179" fontId="52" fillId="0" borderId="3" xfId="0" applyNumberFormat="1" applyFont="1" applyBorder="1"/>
    <xf numFmtId="183" fontId="3" fillId="0" borderId="3" xfId="0" applyNumberFormat="1" applyFon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3" fillId="0" borderId="3" xfId="0" applyNumberFormat="1" applyFont="1" applyBorder="1" applyAlignment="1">
      <alignment horizontal="right"/>
    </xf>
    <xf numFmtId="179" fontId="3" fillId="0" borderId="3" xfId="0" applyNumberFormat="1" applyFont="1" applyBorder="1"/>
    <xf numFmtId="179" fontId="3" fillId="14" borderId="3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179" fontId="3" fillId="0" borderId="0" xfId="0" applyNumberFormat="1" applyFont="1"/>
    <xf numFmtId="0" fontId="53" fillId="0" borderId="15" xfId="0" applyFont="1" applyBorder="1" applyAlignment="1">
      <alignment horizontal="center" vertical="center" wrapText="1"/>
    </xf>
    <xf numFmtId="0" fontId="52" fillId="0" borderId="3" xfId="0" applyFont="1" applyBorder="1"/>
    <xf numFmtId="0" fontId="50" fillId="0" borderId="28" xfId="0" applyFont="1" applyFill="1" applyBorder="1" applyAlignment="1">
      <alignment vertical="center" wrapText="1"/>
    </xf>
    <xf numFmtId="179" fontId="50" fillId="0" borderId="28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9" fillId="0" borderId="37" xfId="0" applyFont="1" applyBorder="1" applyAlignment="1">
      <alignment horizontal="center" vertical="center"/>
    </xf>
    <xf numFmtId="0" fontId="67" fillId="0" borderId="37" xfId="0" applyFont="1" applyBorder="1" applyAlignment="1">
      <alignment horizontal="center" vertical="center" wrapText="1"/>
    </xf>
    <xf numFmtId="0" fontId="67" fillId="0" borderId="37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 wrapText="1"/>
    </xf>
    <xf numFmtId="0" fontId="70" fillId="0" borderId="0" xfId="0" applyFont="1" applyAlignment="1">
      <alignment horizontal="right" vertical="center" wrapText="1"/>
    </xf>
    <xf numFmtId="0" fontId="70" fillId="0" borderId="0" xfId="0" applyFont="1" applyAlignment="1">
      <alignment horizontal="right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left" vertical="center" wrapText="1"/>
    </xf>
    <xf numFmtId="0" fontId="65" fillId="0" borderId="0" xfId="0" applyFont="1" applyAlignment="1">
      <alignment horizontal="right" vertical="center" wrapText="1"/>
    </xf>
    <xf numFmtId="0" fontId="65" fillId="0" borderId="38" xfId="0" applyFont="1" applyBorder="1" applyAlignment="1">
      <alignment horizontal="center" vertical="center"/>
    </xf>
    <xf numFmtId="0" fontId="65" fillId="0" borderId="38" xfId="0" applyFont="1" applyBorder="1" applyAlignment="1">
      <alignment horizontal="left" vertical="center" wrapText="1"/>
    </xf>
    <xf numFmtId="0" fontId="65" fillId="0" borderId="38" xfId="0" applyFont="1" applyBorder="1" applyAlignment="1">
      <alignment horizontal="right" vertical="center" wrapText="1"/>
    </xf>
    <xf numFmtId="0" fontId="70" fillId="0" borderId="38" xfId="0" applyFont="1" applyBorder="1" applyAlignment="1">
      <alignment horizontal="right" vertical="center"/>
    </xf>
    <xf numFmtId="0" fontId="70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0" fontId="7" fillId="0" borderId="0" xfId="3" applyFont="1" applyAlignment="1">
      <alignment horizontal="center"/>
    </xf>
    <xf numFmtId="0" fontId="6" fillId="0" borderId="0" xfId="3" applyFont="1" applyFill="1" applyBorder="1" applyAlignment="1">
      <alignment horizontal="center" wrapText="1"/>
    </xf>
    <xf numFmtId="0" fontId="70" fillId="0" borderId="0" xfId="0" applyFont="1" applyAlignment="1">
      <alignment horizontal="right" vertical="center" wrapText="1"/>
    </xf>
    <xf numFmtId="0" fontId="0" fillId="0" borderId="0" xfId="0" applyAlignment="1">
      <alignment vertical="top"/>
    </xf>
    <xf numFmtId="0" fontId="70" fillId="0" borderId="0" xfId="0" applyFont="1" applyAlignment="1">
      <alignment horizontal="right" vertical="center"/>
    </xf>
    <xf numFmtId="0" fontId="70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11" borderId="0" xfId="0" applyFont="1" applyFill="1" applyAlignment="1">
      <alignment horizontal="center"/>
    </xf>
    <xf numFmtId="41" fontId="27" fillId="2" borderId="0" xfId="5" applyFont="1" applyFill="1" applyBorder="1" applyAlignment="1">
      <alignment horizontal="center" vertical="center"/>
    </xf>
    <xf numFmtId="41" fontId="27" fillId="2" borderId="30" xfId="5" applyFont="1" applyFill="1" applyBorder="1" applyAlignment="1">
      <alignment horizontal="center" vertical="center"/>
    </xf>
    <xf numFmtId="41" fontId="27" fillId="2" borderId="28" xfId="5" applyFont="1" applyFill="1" applyBorder="1" applyAlignment="1">
      <alignment horizontal="center" vertical="center"/>
    </xf>
    <xf numFmtId="41" fontId="27" fillId="2" borderId="29" xfId="5" applyFont="1" applyFill="1" applyBorder="1" applyAlignment="1">
      <alignment horizontal="center" vertical="center"/>
    </xf>
    <xf numFmtId="41" fontId="28" fillId="0" borderId="28" xfId="5" applyFont="1" applyFill="1" applyBorder="1" applyAlignment="1">
      <alignment horizontal="center" vertical="center"/>
    </xf>
    <xf numFmtId="41" fontId="28" fillId="0" borderId="29" xfId="5" applyFont="1" applyFill="1" applyBorder="1" applyAlignment="1">
      <alignment horizontal="center" vertical="center"/>
    </xf>
    <xf numFmtId="41" fontId="30" fillId="0" borderId="28" xfId="5" applyFont="1" applyFill="1" applyBorder="1" applyAlignment="1">
      <alignment horizontal="center" vertical="center"/>
    </xf>
    <xf numFmtId="41" fontId="30" fillId="0" borderId="29" xfId="5" applyFont="1" applyFill="1" applyBorder="1" applyAlignment="1">
      <alignment horizontal="center" vertical="center"/>
    </xf>
    <xf numFmtId="41" fontId="27" fillId="0" borderId="28" xfId="5" applyFont="1" applyBorder="1" applyAlignment="1">
      <alignment horizontal="center" vertical="center"/>
    </xf>
    <xf numFmtId="41" fontId="27" fillId="0" borderId="29" xfId="5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8" fillId="0" borderId="0" xfId="3" applyFont="1" applyAlignment="1">
      <alignment horizontal="center"/>
    </xf>
    <xf numFmtId="0" fontId="46" fillId="0" borderId="0" xfId="3" applyFont="1" applyBorder="1" applyAlignment="1">
      <alignment horizontal="center"/>
    </xf>
    <xf numFmtId="0" fontId="46" fillId="0" borderId="0" xfId="3" applyFont="1" applyFill="1" applyAlignment="1">
      <alignment horizontal="center" vertical="center"/>
    </xf>
    <xf numFmtId="0" fontId="4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top" wrapText="1"/>
    </xf>
    <xf numFmtId="0" fontId="50" fillId="0" borderId="3" xfId="0" applyFont="1" applyFill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15" borderId="33" xfId="0" applyFont="1" applyFill="1" applyBorder="1" applyAlignment="1">
      <alignment horizontal="center" vertical="center" wrapText="1"/>
    </xf>
    <xf numFmtId="0" fontId="3" fillId="15" borderId="34" xfId="0" applyFont="1" applyFill="1" applyBorder="1" applyAlignment="1">
      <alignment horizontal="center" vertical="center" wrapText="1"/>
    </xf>
    <xf numFmtId="0" fontId="3" fillId="15" borderId="3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14" borderId="33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79" fontId="50" fillId="0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/>
    </xf>
    <xf numFmtId="0" fontId="53" fillId="0" borderId="3" xfId="0" applyFont="1" applyBorder="1" applyAlignment="1">
      <alignment horizontal="center" vertical="center" wrapText="1"/>
    </xf>
    <xf numFmtId="183" fontId="0" fillId="0" borderId="3" xfId="0" applyNumberFormat="1" applyBorder="1"/>
  </cellXfs>
  <cellStyles count="44">
    <cellStyle name="Comma" xfId="1" builtinId="3"/>
    <cellStyle name="Comma [0]" xfId="2" builtinId="6"/>
    <cellStyle name="Comma [0] 2" xfId="4"/>
    <cellStyle name="Comma [0] 2 2" xfId="5"/>
    <cellStyle name="Comma [0] 3" xfId="6"/>
    <cellStyle name="Comma [0] 4" xfId="7"/>
    <cellStyle name="Comma [0] 6" xfId="8"/>
    <cellStyle name="Comma 2" xfId="9"/>
    <cellStyle name="Comma 3" xfId="10"/>
    <cellStyle name="Comma 4" xfId="11"/>
    <cellStyle name="Comma 6 2" xfId="12"/>
    <cellStyle name="Comma 6 2 2" xfId="13"/>
    <cellStyle name="Comma0" xfId="14"/>
    <cellStyle name="Currency0" xfId="15"/>
    <cellStyle name="Date" xfId="16"/>
    <cellStyle name="F2" xfId="17"/>
    <cellStyle name="F3" xfId="18"/>
    <cellStyle name="F4" xfId="19"/>
    <cellStyle name="F5" xfId="20"/>
    <cellStyle name="F6" xfId="21"/>
    <cellStyle name="F7" xfId="22"/>
    <cellStyle name="F8" xfId="23"/>
    <cellStyle name="Fixed" xfId="24"/>
    <cellStyle name="Heading1" xfId="25"/>
    <cellStyle name="Heading2" xfId="26"/>
    <cellStyle name="Normal" xfId="0" builtinId="0"/>
    <cellStyle name="Normal - Style1" xfId="27"/>
    <cellStyle name="Normal 10" xfId="43"/>
    <cellStyle name="Normal 11" xfId="28"/>
    <cellStyle name="Normal 11 2" xfId="29"/>
    <cellStyle name="Normal 2" xfId="30"/>
    <cellStyle name="Normal 2 2" xfId="31"/>
    <cellStyle name="Normal 2 2 2" xfId="32"/>
    <cellStyle name="Normal 2 3" xfId="33"/>
    <cellStyle name="Normal 28 2" xfId="34"/>
    <cellStyle name="Normal 3" xfId="35"/>
    <cellStyle name="Normal 4" xfId="36"/>
    <cellStyle name="Normal 49 2" xfId="37"/>
    <cellStyle name="Normal 5" xfId="3"/>
    <cellStyle name="Normal 5 3" xfId="38"/>
    <cellStyle name="Normal 5 3 2" xfId="39"/>
    <cellStyle name="Normal 6 3" xfId="40"/>
    <cellStyle name="Normal 6 3 2" xfId="41"/>
    <cellStyle name="Normal 9 2" xfId="42"/>
  </cellStyles>
  <dxfs count="0"/>
  <tableStyles count="0" defaultTableStyle="TableStyleMedium2" defaultPivotStyle="PivotStyleLight16"/>
  <colors>
    <mruColors>
      <color rgb="FF00FFFF"/>
      <color rgb="FFFF99FF"/>
      <color rgb="FFFFFF66"/>
      <color rgb="FF00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5277777777777777E-2"/>
          <c:y val="9.6426800816564601E-2"/>
          <c:w val="0.98472222222222228"/>
          <c:h val="0.68330963837853598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551049868766404E-2"/>
                  <c:y val="-2.7856153397491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layout>
                <c:manualLayout>
                  <c:x val="4.0314304461942257E-2"/>
                  <c:y val="-1.425780110819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10159470691163605"/>
                  <c:y val="-0.33020596383785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4.3051509186351707E-2"/>
                  <c:y val="-1.7199620880723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3438320209973754E-3"/>
                  <c:y val="-2.8146689997083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1.8582020997375329E-2"/>
                  <c:y val="-1.5124671916010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'pdrb natuna 2017'!$I$25:$I$44</c:f>
              <c:strCache>
                <c:ptCount val="20"/>
                <c:pt idx="0">
                  <c:v>A1</c:v>
                </c:pt>
                <c:pt idx="2">
                  <c:v>A2</c:v>
                </c:pt>
                <c:pt idx="3">
                  <c:v>A3</c:v>
                </c:pt>
                <c:pt idx="4">
                  <c:v>B</c:v>
                </c:pt>
                <c:pt idx="5">
                  <c:v>C</c:v>
                </c:pt>
                <c:pt idx="6">
                  <c:v>D</c:v>
                </c:pt>
                <c:pt idx="7">
                  <c:v>E</c:v>
                </c:pt>
                <c:pt idx="8">
                  <c:v>F</c:v>
                </c:pt>
                <c:pt idx="9">
                  <c:v>G</c:v>
                </c:pt>
                <c:pt idx="10">
                  <c:v>H</c:v>
                </c:pt>
                <c:pt idx="11">
                  <c:v>I</c:v>
                </c:pt>
                <c:pt idx="12">
                  <c:v>J</c:v>
                </c:pt>
                <c:pt idx="13">
                  <c:v>K</c:v>
                </c:pt>
                <c:pt idx="14">
                  <c:v>L</c:v>
                </c:pt>
                <c:pt idx="15">
                  <c:v>M,N</c:v>
                </c:pt>
                <c:pt idx="16">
                  <c:v>O</c:v>
                </c:pt>
                <c:pt idx="17">
                  <c:v>P</c:v>
                </c:pt>
                <c:pt idx="18">
                  <c:v>Q</c:v>
                </c:pt>
                <c:pt idx="19">
                  <c:v>R,S,T,U</c:v>
                </c:pt>
              </c:strCache>
            </c:strRef>
          </c:cat>
          <c:val>
            <c:numRef>
              <c:f>'pdrb natuna 2017'!$J$25:$J$44</c:f>
              <c:numCache>
                <c:formatCode>General</c:formatCode>
                <c:ptCount val="20"/>
                <c:pt idx="0">
                  <c:v>518.45000000000005</c:v>
                </c:pt>
                <c:pt idx="2">
                  <c:v>7.19</c:v>
                </c:pt>
                <c:pt idx="3">
                  <c:v>1590.47</c:v>
                </c:pt>
                <c:pt idx="4">
                  <c:v>14227.34</c:v>
                </c:pt>
                <c:pt idx="5">
                  <c:v>151.16999999999999</c:v>
                </c:pt>
                <c:pt idx="6">
                  <c:v>16.37</c:v>
                </c:pt>
                <c:pt idx="7">
                  <c:v>1.17</c:v>
                </c:pt>
                <c:pt idx="8">
                  <c:v>1480.21</c:v>
                </c:pt>
                <c:pt idx="9">
                  <c:v>652.54</c:v>
                </c:pt>
                <c:pt idx="10">
                  <c:v>141.96</c:v>
                </c:pt>
                <c:pt idx="11">
                  <c:v>92.99</c:v>
                </c:pt>
                <c:pt idx="12">
                  <c:v>115.7</c:v>
                </c:pt>
                <c:pt idx="13">
                  <c:v>26.82</c:v>
                </c:pt>
                <c:pt idx="14">
                  <c:v>121.14</c:v>
                </c:pt>
                <c:pt idx="15">
                  <c:v>0.04</c:v>
                </c:pt>
                <c:pt idx="16">
                  <c:v>352.75</c:v>
                </c:pt>
                <c:pt idx="17">
                  <c:v>36.159999999999997</c:v>
                </c:pt>
                <c:pt idx="18">
                  <c:v>59.58</c:v>
                </c:pt>
                <c:pt idx="19">
                  <c:v>12.94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5981846019247591E-2"/>
          <c:y val="0.80671879556722081"/>
          <c:w val="0.96803630796150486"/>
          <c:h val="0.1655034266550014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multiplier!$B$76:$B$92</c:f>
              <c:strCache>
                <c:ptCount val="17"/>
                <c:pt idx="0">
                  <c:v>Pertambangan dan Penggalian</c:v>
                </c:pt>
                <c:pt idx="1">
                  <c:v>Perdagangan Besar dan Eceran; Reparasi Mobil dan Sepeda</c:v>
                </c:pt>
                <c:pt idx="2">
                  <c:v>Jasa Kesehatan dan Kegiatan Sosial</c:v>
                </c:pt>
                <c:pt idx="3">
                  <c:v>Informasi dan Komunikasi</c:v>
                </c:pt>
                <c:pt idx="4">
                  <c:v>Perikanan</c:v>
                </c:pt>
                <c:pt idx="5">
                  <c:v>Konstruksi</c:v>
                </c:pt>
                <c:pt idx="6">
                  <c:v>Administrasi Pemerintahan, Pertahanan dan Jaminan Sosial</c:v>
                </c:pt>
                <c:pt idx="7">
                  <c:v>Pengadaan Air, pengelolaan Sampah,Limbah Konstruksi</c:v>
                </c:pt>
                <c:pt idx="8">
                  <c:v>Pertanian, Kehutanan</c:v>
                </c:pt>
                <c:pt idx="9">
                  <c:v>Penyediaan Akomodasi dan Makan Minum</c:v>
                </c:pt>
                <c:pt idx="10">
                  <c:v>Pengadaan Listrik dan Gas</c:v>
                </c:pt>
                <c:pt idx="11">
                  <c:v>Jasa Keuangan dan Asuransi</c:v>
                </c:pt>
                <c:pt idx="12">
                  <c:v>Jasa lainnya</c:v>
                </c:pt>
                <c:pt idx="13">
                  <c:v>Industri Pengolahan</c:v>
                </c:pt>
                <c:pt idx="14">
                  <c:v>Transportasi dan Pergudangan</c:v>
                </c:pt>
                <c:pt idx="15">
                  <c:v>Real Estate dan jasa perusahaan</c:v>
                </c:pt>
                <c:pt idx="16">
                  <c:v>Jasa Pendidikan</c:v>
                </c:pt>
              </c:strCache>
            </c:strRef>
          </c:cat>
          <c:val>
            <c:numRef>
              <c:f>multiplier!$C$76:$C$92</c:f>
              <c:numCache>
                <c:formatCode>0.000</c:formatCode>
                <c:ptCount val="17"/>
                <c:pt idx="0">
                  <c:v>1.0467644689731184</c:v>
                </c:pt>
                <c:pt idx="1">
                  <c:v>1.0584853035829227</c:v>
                </c:pt>
                <c:pt idx="2">
                  <c:v>1.0804800268546493</c:v>
                </c:pt>
                <c:pt idx="3">
                  <c:v>1.0808556611927398</c:v>
                </c:pt>
                <c:pt idx="4">
                  <c:v>1.1160153044703014</c:v>
                </c:pt>
                <c:pt idx="5">
                  <c:v>1.1629998446166423</c:v>
                </c:pt>
                <c:pt idx="6">
                  <c:v>1.1948656157858923</c:v>
                </c:pt>
                <c:pt idx="7">
                  <c:v>1.4017094017094014</c:v>
                </c:pt>
                <c:pt idx="8">
                  <c:v>1.8730270140719694</c:v>
                </c:pt>
                <c:pt idx="9">
                  <c:v>1.9303258414883318</c:v>
                </c:pt>
                <c:pt idx="10">
                  <c:v>1.9335369578497248</c:v>
                </c:pt>
                <c:pt idx="11">
                  <c:v>2.1942207307979116</c:v>
                </c:pt>
                <c:pt idx="12">
                  <c:v>2.5431221020092738</c:v>
                </c:pt>
                <c:pt idx="13">
                  <c:v>2.6225573857246811</c:v>
                </c:pt>
                <c:pt idx="14">
                  <c:v>2.9724006762468305</c:v>
                </c:pt>
                <c:pt idx="15">
                  <c:v>3.807327941904604</c:v>
                </c:pt>
                <c:pt idx="16">
                  <c:v>7.7984789823008871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F2-D940-8CF3-6F2D7B7AD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043520"/>
        <c:axId val="284057600"/>
      </c:barChart>
      <c:catAx>
        <c:axId val="2840435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84057600"/>
        <c:crosses val="autoZero"/>
        <c:auto val="1"/>
        <c:lblAlgn val="ctr"/>
        <c:lblOffset val="100"/>
        <c:noMultiLvlLbl val="0"/>
      </c:catAx>
      <c:valAx>
        <c:axId val="28405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4043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multiplier!$B$38:$B$54</c:f>
              <c:strCache>
                <c:ptCount val="17"/>
                <c:pt idx="0">
                  <c:v>Administrasi Pemerintahan, Pertahanan dan Jaminan Sosial</c:v>
                </c:pt>
                <c:pt idx="1">
                  <c:v>Jasa Kesehatan dan Kegiatan Sosial</c:v>
                </c:pt>
                <c:pt idx="2">
                  <c:v>Konstruksi</c:v>
                </c:pt>
                <c:pt idx="3">
                  <c:v>Informasi dan Komunikasi</c:v>
                </c:pt>
                <c:pt idx="4">
                  <c:v>Pertambangan dan Penggalian</c:v>
                </c:pt>
                <c:pt idx="5">
                  <c:v>Perdagangan Besar dan Eceran; Reparasi Mobil dan Sepeda</c:v>
                </c:pt>
                <c:pt idx="6">
                  <c:v>Perikanan</c:v>
                </c:pt>
                <c:pt idx="7">
                  <c:v>Pertanian, Kehutanan</c:v>
                </c:pt>
                <c:pt idx="8">
                  <c:v>Jasa lainnya</c:v>
                </c:pt>
                <c:pt idx="9">
                  <c:v>Pengadaan Listrik dan Gas</c:v>
                </c:pt>
                <c:pt idx="10">
                  <c:v>Penyediaan Akomodasi dan Makan Minum</c:v>
                </c:pt>
                <c:pt idx="11">
                  <c:v>Jasa Keuangan dan Asuransi</c:v>
                </c:pt>
                <c:pt idx="12">
                  <c:v>Pengadaan Air, pengelolaan Sampah,Limbah Konstruksi</c:v>
                </c:pt>
                <c:pt idx="13">
                  <c:v>Transportasi dan Pergudangan</c:v>
                </c:pt>
                <c:pt idx="14">
                  <c:v>Real Estate dan jasa perusahaan</c:v>
                </c:pt>
                <c:pt idx="15">
                  <c:v>Industri Pengolahan</c:v>
                </c:pt>
                <c:pt idx="16">
                  <c:v>Jasa Pendidikan</c:v>
                </c:pt>
              </c:strCache>
            </c:strRef>
          </c:cat>
          <c:val>
            <c:numRef>
              <c:f>multiplier!$C$38:$C$54</c:f>
              <c:numCache>
                <c:formatCode>0.000</c:formatCode>
                <c:ptCount val="17"/>
                <c:pt idx="0" formatCode="General">
                  <c:v>0</c:v>
                </c:pt>
                <c:pt idx="1">
                  <c:v>1.0232413421646278</c:v>
                </c:pt>
                <c:pt idx="2">
                  <c:v>1.0596083663138156</c:v>
                </c:pt>
                <c:pt idx="3">
                  <c:v>1.0741058819805913</c:v>
                </c:pt>
                <c:pt idx="4">
                  <c:v>1.0799410389604025</c:v>
                </c:pt>
                <c:pt idx="5">
                  <c:v>1.0901539548075077</c:v>
                </c:pt>
                <c:pt idx="6">
                  <c:v>1.1170091405165155</c:v>
                </c:pt>
                <c:pt idx="7">
                  <c:v>1.4410851610229167</c:v>
                </c:pt>
                <c:pt idx="8">
                  <c:v>1.4786143391917104</c:v>
                </c:pt>
                <c:pt idx="9">
                  <c:v>1.6857575235561268</c:v>
                </c:pt>
                <c:pt idx="10">
                  <c:v>1.7301178252153053</c:v>
                </c:pt>
                <c:pt idx="11">
                  <c:v>2.059035908144577</c:v>
                </c:pt>
                <c:pt idx="12">
                  <c:v>2.3652991513723256</c:v>
                </c:pt>
                <c:pt idx="13">
                  <c:v>2.9229488667830581</c:v>
                </c:pt>
                <c:pt idx="14">
                  <c:v>3.3396825100980219</c:v>
                </c:pt>
                <c:pt idx="15">
                  <c:v>3.9080621193286214</c:v>
                </c:pt>
                <c:pt idx="16">
                  <c:v>5.345899165602976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C2-E34E-AB5A-6B8D6C783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082176"/>
        <c:axId val="284083712"/>
      </c:barChart>
      <c:catAx>
        <c:axId val="2840821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84083712"/>
        <c:crosses val="autoZero"/>
        <c:auto val="1"/>
        <c:lblAlgn val="ctr"/>
        <c:lblOffset val="100"/>
        <c:noMultiLvlLbl val="0"/>
      </c:catAx>
      <c:valAx>
        <c:axId val="2840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4082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spesifik!$I$67:$I$83</c:f>
              <c:strCache>
                <c:ptCount val="17"/>
                <c:pt idx="0">
                  <c:v>Pertanian, Kehutanan</c:v>
                </c:pt>
                <c:pt idx="1">
                  <c:v>Perikanan</c:v>
                </c:pt>
                <c:pt idx="2">
                  <c:v>Pertambangan dan Penggalian</c:v>
                </c:pt>
                <c:pt idx="3">
                  <c:v>Industri Pengolahan</c:v>
                </c:pt>
                <c:pt idx="4">
                  <c:v>Pengadaan Listrik dan Gas</c:v>
                </c:pt>
                <c:pt idx="5">
                  <c:v>Pengadaan Air, pengelolaan Sampah,Limbah Konstruksi</c:v>
                </c:pt>
                <c:pt idx="6">
                  <c:v>Konstruksi</c:v>
                </c:pt>
                <c:pt idx="7">
                  <c:v>Perdagangan Besar dan Eceran; Reparasi Mobil dan Sepeda</c:v>
                </c:pt>
                <c:pt idx="8">
                  <c:v>Penyediaan Akomodasi dan Makan Minum</c:v>
                </c:pt>
                <c:pt idx="9">
                  <c:v>Transportasi dan Pergudangan</c:v>
                </c:pt>
                <c:pt idx="10">
                  <c:v>Informasi dan Komunikasi</c:v>
                </c:pt>
                <c:pt idx="11">
                  <c:v>Jasa Keuangan dan Asuransi</c:v>
                </c:pt>
                <c:pt idx="12">
                  <c:v>Real Estate dan jasa perusahaan</c:v>
                </c:pt>
                <c:pt idx="13">
                  <c:v>Administrasi Pemerintahan, Pertahanan dan Jaminan Sosial</c:v>
                </c:pt>
                <c:pt idx="14">
                  <c:v>Jasa Kesehatan dan Kegiatan Sosial</c:v>
                </c:pt>
                <c:pt idx="15">
                  <c:v>Jasa Pendidikan</c:v>
                </c:pt>
                <c:pt idx="16">
                  <c:v>Jasa lainnya</c:v>
                </c:pt>
              </c:strCache>
            </c:strRef>
          </c:cat>
          <c:val>
            <c:numRef>
              <c:f>spesifik!$J$67:$J$83</c:f>
              <c:numCache>
                <c:formatCode>General</c:formatCode>
                <c:ptCount val="17"/>
                <c:pt idx="0">
                  <c:v>6.3E-3</c:v>
                </c:pt>
                <c:pt idx="1">
                  <c:v>9.4E-2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3.5999999999999999E-3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530176"/>
        <c:axId val="284532096"/>
      </c:barChart>
      <c:catAx>
        <c:axId val="2845301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SEKTOR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84532096"/>
        <c:crosses val="autoZero"/>
        <c:auto val="1"/>
        <c:lblAlgn val="ctr"/>
        <c:lblOffset val="100"/>
        <c:noMultiLvlLbl val="0"/>
      </c:catAx>
      <c:valAx>
        <c:axId val="28453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Spesifik</a:t>
                </a:r>
                <a:r>
                  <a:rPr lang="en-US" baseline="0">
                    <a:latin typeface="Times New Roman" pitchFamily="18" charset="0"/>
                    <a:cs typeface="Times New Roman" pitchFamily="18" charset="0"/>
                  </a:rPr>
                  <a:t> DBL</a:t>
                </a:r>
                <a:endParaRPr lang="en-US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8453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spesifik!$I$47:$I$63</c:f>
              <c:strCache>
                <c:ptCount val="17"/>
                <c:pt idx="0">
                  <c:v>Pertanian, Kehutanan</c:v>
                </c:pt>
                <c:pt idx="1">
                  <c:v>Perikanan</c:v>
                </c:pt>
                <c:pt idx="2">
                  <c:v>Pertambangan dan Penggalian</c:v>
                </c:pt>
                <c:pt idx="3">
                  <c:v>Industri Pengolahan</c:v>
                </c:pt>
                <c:pt idx="4">
                  <c:v>Pengadaan Listrik dan Gas</c:v>
                </c:pt>
                <c:pt idx="5">
                  <c:v>Pengadaan Air, pengelolaan Sampah,Limbah Konstruksi</c:v>
                </c:pt>
                <c:pt idx="6">
                  <c:v>Konstruksi</c:v>
                </c:pt>
                <c:pt idx="7">
                  <c:v>Perdagangan Besar dan Eceran; Reparasi Mobil dan Sepeda</c:v>
                </c:pt>
                <c:pt idx="8">
                  <c:v>Penyediaan Akomodasi dan Makan Minum</c:v>
                </c:pt>
                <c:pt idx="9">
                  <c:v>Transportasi dan Pergudangan</c:v>
                </c:pt>
                <c:pt idx="10">
                  <c:v>Informasi dan Komunikasi</c:v>
                </c:pt>
                <c:pt idx="11">
                  <c:v>Jasa Keuangan dan Asuransi</c:v>
                </c:pt>
                <c:pt idx="12">
                  <c:v>Real Estate dan jasa perusahaan</c:v>
                </c:pt>
                <c:pt idx="13">
                  <c:v>Administrasi Pemerintahan, Pertahanan dan Jaminan Sosial</c:v>
                </c:pt>
                <c:pt idx="14">
                  <c:v>Jasa Kesehatan dan Kegiatan Sosial</c:v>
                </c:pt>
                <c:pt idx="15">
                  <c:v>Jasa Pendidikan</c:v>
                </c:pt>
                <c:pt idx="16">
                  <c:v>Jasa lainnya</c:v>
                </c:pt>
              </c:strCache>
            </c:strRef>
          </c:cat>
          <c:val>
            <c:numRef>
              <c:f>spesifik!$J$47:$J$63</c:f>
              <c:numCache>
                <c:formatCode>General</c:formatCode>
                <c:ptCount val="17"/>
                <c:pt idx="0">
                  <c:v>0</c:v>
                </c:pt>
                <c:pt idx="1">
                  <c:v>9.4E-2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6.0999999999999999E-2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85483392"/>
        <c:axId val="285485312"/>
        <c:axId val="0"/>
      </c:bar3DChart>
      <c:catAx>
        <c:axId val="285483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SEKTOR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85485312"/>
        <c:crosses val="autoZero"/>
        <c:auto val="1"/>
        <c:lblAlgn val="ctr"/>
        <c:lblOffset val="100"/>
        <c:noMultiLvlLbl val="0"/>
      </c:catAx>
      <c:valAx>
        <c:axId val="28548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Spesifik DFL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5483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spesifik!$I$67:$I$83</c:f>
              <c:strCache>
                <c:ptCount val="17"/>
                <c:pt idx="0">
                  <c:v>Pertanian, Kehutanan</c:v>
                </c:pt>
                <c:pt idx="1">
                  <c:v>Perikanan</c:v>
                </c:pt>
                <c:pt idx="2">
                  <c:v>Pertambangan dan Penggalian</c:v>
                </c:pt>
                <c:pt idx="3">
                  <c:v>Industri Pengolahan</c:v>
                </c:pt>
                <c:pt idx="4">
                  <c:v>Pengadaan Listrik dan Gas</c:v>
                </c:pt>
                <c:pt idx="5">
                  <c:v>Pengadaan Air, pengelolaan Sampah,Limbah Konstruksi</c:v>
                </c:pt>
                <c:pt idx="6">
                  <c:v>Konstruksi</c:v>
                </c:pt>
                <c:pt idx="7">
                  <c:v>Perdagangan Besar dan Eceran; Reparasi Mobil dan Sepeda</c:v>
                </c:pt>
                <c:pt idx="8">
                  <c:v>Penyediaan Akomodasi dan Makan Minum</c:v>
                </c:pt>
                <c:pt idx="9">
                  <c:v>Transportasi dan Pergudangan</c:v>
                </c:pt>
                <c:pt idx="10">
                  <c:v>Informasi dan Komunikasi</c:v>
                </c:pt>
                <c:pt idx="11">
                  <c:v>Jasa Keuangan dan Asuransi</c:v>
                </c:pt>
                <c:pt idx="12">
                  <c:v>Real Estate dan jasa perusahaan</c:v>
                </c:pt>
                <c:pt idx="13">
                  <c:v>Administrasi Pemerintahan, Pertahanan dan Jaminan Sosial</c:v>
                </c:pt>
                <c:pt idx="14">
                  <c:v>Jasa Kesehatan dan Kegiatan Sosial</c:v>
                </c:pt>
                <c:pt idx="15">
                  <c:v>Jasa Pendidikan</c:v>
                </c:pt>
                <c:pt idx="16">
                  <c:v>Jasa lainnya</c:v>
                </c:pt>
              </c:strCache>
            </c:strRef>
          </c:cat>
          <c:val>
            <c:numRef>
              <c:f>spesifik!$J$67:$J$83</c:f>
              <c:numCache>
                <c:formatCode>General</c:formatCode>
                <c:ptCount val="17"/>
                <c:pt idx="0">
                  <c:v>6.3E-3</c:v>
                </c:pt>
                <c:pt idx="1">
                  <c:v>9.4E-2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3.5999999999999999E-3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85530368"/>
        <c:axId val="285413760"/>
        <c:axId val="0"/>
      </c:bar3DChart>
      <c:catAx>
        <c:axId val="2855303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SEKTOR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85413760"/>
        <c:crosses val="autoZero"/>
        <c:auto val="1"/>
        <c:lblAlgn val="ctr"/>
        <c:lblOffset val="100"/>
        <c:noMultiLvlLbl val="0"/>
      </c:catAx>
      <c:valAx>
        <c:axId val="28541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Spesifik</a:t>
                </a:r>
                <a:r>
                  <a:rPr lang="en-US" baseline="0"/>
                  <a:t> DBL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5530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427526870022076"/>
          <c:y val="2.799650043744532E-2"/>
          <c:w val="0.60036518109060422"/>
          <c:h val="0.85983673300679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'gab multiplier'!$B$3</c:f>
              <c:strCache>
                <c:ptCount val="1"/>
                <c:pt idx="0">
                  <c:v>Income Multiplier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-2.2909503312948686E-3"/>
                  <c:y val="6.999125109361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"/>
                  <c:y val="1.749781277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'gab multiplier'!$A$4:$A$20</c:f>
              <c:strCache>
                <c:ptCount val="17"/>
                <c:pt idx="0">
                  <c:v>Administrasi Pemerintahan, Pertahanan dan Jaminan Sosial</c:v>
                </c:pt>
                <c:pt idx="1">
                  <c:v>Jasa Kesehatan dan Kegiatan Sosial</c:v>
                </c:pt>
                <c:pt idx="2">
                  <c:v>Konstruksi</c:v>
                </c:pt>
                <c:pt idx="3">
                  <c:v>Informasi dan Komunikasi</c:v>
                </c:pt>
                <c:pt idx="4">
                  <c:v>Pertambangan dan Penggalian</c:v>
                </c:pt>
                <c:pt idx="5">
                  <c:v>Perdagangan Besar dan Eceran; Reparasi Mobil dan Sepeda</c:v>
                </c:pt>
                <c:pt idx="6">
                  <c:v>Perikanan</c:v>
                </c:pt>
                <c:pt idx="7">
                  <c:v>Pertanian, Kehutanan</c:v>
                </c:pt>
                <c:pt idx="8">
                  <c:v>Jasa lainnya</c:v>
                </c:pt>
                <c:pt idx="9">
                  <c:v>Pengadaan Listrik dan Gas</c:v>
                </c:pt>
                <c:pt idx="10">
                  <c:v>Penyediaan Akomodasi dan Makan Minum</c:v>
                </c:pt>
                <c:pt idx="11">
                  <c:v>Jasa Keuangan dan Asuransi</c:v>
                </c:pt>
                <c:pt idx="12">
                  <c:v>Pengadaan Air, pengelolaan Sampah,Limbah Konstruksi</c:v>
                </c:pt>
                <c:pt idx="13">
                  <c:v>Transportasi dan Pergudangan</c:v>
                </c:pt>
                <c:pt idx="14">
                  <c:v>Real Estate dan jasa perusahaan</c:v>
                </c:pt>
                <c:pt idx="15">
                  <c:v>Industri Pengolahan</c:v>
                </c:pt>
                <c:pt idx="16">
                  <c:v>Jasa Pendidikan</c:v>
                </c:pt>
              </c:strCache>
            </c:strRef>
          </c:cat>
          <c:val>
            <c:numRef>
              <c:f>'gab multiplier'!$B$4:$B$20</c:f>
              <c:numCache>
                <c:formatCode>0.00</c:formatCode>
                <c:ptCount val="17"/>
                <c:pt idx="0">
                  <c:v>0</c:v>
                </c:pt>
                <c:pt idx="1">
                  <c:v>1.0232413421646278</c:v>
                </c:pt>
                <c:pt idx="2">
                  <c:v>1.0596083663138156</c:v>
                </c:pt>
                <c:pt idx="3">
                  <c:v>1.0741058819805913</c:v>
                </c:pt>
                <c:pt idx="4">
                  <c:v>1.0799410389604025</c:v>
                </c:pt>
                <c:pt idx="5">
                  <c:v>1.0901539548075077</c:v>
                </c:pt>
                <c:pt idx="6">
                  <c:v>1.1170091405165155</c:v>
                </c:pt>
                <c:pt idx="7">
                  <c:v>1.4410851610229167</c:v>
                </c:pt>
                <c:pt idx="8">
                  <c:v>1.4786143391917104</c:v>
                </c:pt>
                <c:pt idx="9">
                  <c:v>1.6857575235561268</c:v>
                </c:pt>
                <c:pt idx="10">
                  <c:v>1.7301178252153053</c:v>
                </c:pt>
                <c:pt idx="11">
                  <c:v>2.059035908144577</c:v>
                </c:pt>
                <c:pt idx="12">
                  <c:v>2.3652991513723256</c:v>
                </c:pt>
                <c:pt idx="13">
                  <c:v>2.9229488667830581</c:v>
                </c:pt>
                <c:pt idx="14">
                  <c:v>3.3396825100980219</c:v>
                </c:pt>
                <c:pt idx="15">
                  <c:v>3.9080621193286214</c:v>
                </c:pt>
                <c:pt idx="16">
                  <c:v>5.345899165602976</c:v>
                </c:pt>
              </c:numCache>
            </c:numRef>
          </c:val>
        </c:ser>
        <c:ser>
          <c:idx val="1"/>
          <c:order val="1"/>
          <c:tx>
            <c:strRef>
              <c:f>'gab multiplier'!$C$3</c:f>
              <c:strCache>
                <c:ptCount val="1"/>
                <c:pt idx="0">
                  <c:v>Total Value Added Multiplier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'gab multiplier'!$A$4:$A$20</c:f>
              <c:strCache>
                <c:ptCount val="17"/>
                <c:pt idx="0">
                  <c:v>Administrasi Pemerintahan, Pertahanan dan Jaminan Sosial</c:v>
                </c:pt>
                <c:pt idx="1">
                  <c:v>Jasa Kesehatan dan Kegiatan Sosial</c:v>
                </c:pt>
                <c:pt idx="2">
                  <c:v>Konstruksi</c:v>
                </c:pt>
                <c:pt idx="3">
                  <c:v>Informasi dan Komunikasi</c:v>
                </c:pt>
                <c:pt idx="4">
                  <c:v>Pertambangan dan Penggalian</c:v>
                </c:pt>
                <c:pt idx="5">
                  <c:v>Perdagangan Besar dan Eceran; Reparasi Mobil dan Sepeda</c:v>
                </c:pt>
                <c:pt idx="6">
                  <c:v>Perikanan</c:v>
                </c:pt>
                <c:pt idx="7">
                  <c:v>Pertanian, Kehutanan</c:v>
                </c:pt>
                <c:pt idx="8">
                  <c:v>Jasa lainnya</c:v>
                </c:pt>
                <c:pt idx="9">
                  <c:v>Pengadaan Listrik dan Gas</c:v>
                </c:pt>
                <c:pt idx="10">
                  <c:v>Penyediaan Akomodasi dan Makan Minum</c:v>
                </c:pt>
                <c:pt idx="11">
                  <c:v>Jasa Keuangan dan Asuransi</c:v>
                </c:pt>
                <c:pt idx="12">
                  <c:v>Pengadaan Air, pengelolaan Sampah,Limbah Konstruksi</c:v>
                </c:pt>
                <c:pt idx="13">
                  <c:v>Transportasi dan Pergudangan</c:v>
                </c:pt>
                <c:pt idx="14">
                  <c:v>Real Estate dan jasa perusahaan</c:v>
                </c:pt>
                <c:pt idx="15">
                  <c:v>Industri Pengolahan</c:v>
                </c:pt>
                <c:pt idx="16">
                  <c:v>Jasa Pendidikan</c:v>
                </c:pt>
              </c:strCache>
            </c:strRef>
          </c:cat>
          <c:val>
            <c:numRef>
              <c:f>'gab multiplier'!$C$4:$C$20</c:f>
              <c:numCache>
                <c:formatCode>0.00</c:formatCode>
                <c:ptCount val="17"/>
                <c:pt idx="0">
                  <c:v>1.1948656157858923</c:v>
                </c:pt>
                <c:pt idx="1">
                  <c:v>1.0804800268546493</c:v>
                </c:pt>
                <c:pt idx="2">
                  <c:v>1.1629998446166423</c:v>
                </c:pt>
                <c:pt idx="3">
                  <c:v>1.0808556611927398</c:v>
                </c:pt>
                <c:pt idx="4">
                  <c:v>1.0467644689731184</c:v>
                </c:pt>
                <c:pt idx="5">
                  <c:v>1.0584853035829227</c:v>
                </c:pt>
                <c:pt idx="6">
                  <c:v>1.1160153044703014</c:v>
                </c:pt>
                <c:pt idx="7">
                  <c:v>1.8730270140719694</c:v>
                </c:pt>
                <c:pt idx="8">
                  <c:v>2.5431221020092738</c:v>
                </c:pt>
                <c:pt idx="9">
                  <c:v>1.9335369578497248</c:v>
                </c:pt>
                <c:pt idx="10">
                  <c:v>1.9303258414883318</c:v>
                </c:pt>
                <c:pt idx="11">
                  <c:v>2.1942207307979116</c:v>
                </c:pt>
                <c:pt idx="12">
                  <c:v>1.4017094017094014</c:v>
                </c:pt>
                <c:pt idx="13">
                  <c:v>2.9724006762468305</c:v>
                </c:pt>
                <c:pt idx="14">
                  <c:v>3.807327941904604</c:v>
                </c:pt>
                <c:pt idx="15">
                  <c:v>2.6225573857246811</c:v>
                </c:pt>
                <c:pt idx="16">
                  <c:v>7.7984789823008871</c:v>
                </c:pt>
              </c:numCache>
            </c:numRef>
          </c:val>
        </c:ser>
        <c:ser>
          <c:idx val="2"/>
          <c:order val="2"/>
          <c:tx>
            <c:strRef>
              <c:f>'gab multiplier'!$D$3</c:f>
              <c:strCache>
                <c:ptCount val="1"/>
                <c:pt idx="0">
                  <c:v>Output Multiplier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1.1454751656474343E-2"/>
                  <c:y val="-1.0498687664041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"/>
                  <c:y val="-1.0498687664041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'gab multiplier'!$A$4:$A$20</c:f>
              <c:strCache>
                <c:ptCount val="17"/>
                <c:pt idx="0">
                  <c:v>Administrasi Pemerintahan, Pertahanan dan Jaminan Sosial</c:v>
                </c:pt>
                <c:pt idx="1">
                  <c:v>Jasa Kesehatan dan Kegiatan Sosial</c:v>
                </c:pt>
                <c:pt idx="2">
                  <c:v>Konstruksi</c:v>
                </c:pt>
                <c:pt idx="3">
                  <c:v>Informasi dan Komunikasi</c:v>
                </c:pt>
                <c:pt idx="4">
                  <c:v>Pertambangan dan Penggalian</c:v>
                </c:pt>
                <c:pt idx="5">
                  <c:v>Perdagangan Besar dan Eceran; Reparasi Mobil dan Sepeda</c:v>
                </c:pt>
                <c:pt idx="6">
                  <c:v>Perikanan</c:v>
                </c:pt>
                <c:pt idx="7">
                  <c:v>Pertanian, Kehutanan</c:v>
                </c:pt>
                <c:pt idx="8">
                  <c:v>Jasa lainnya</c:v>
                </c:pt>
                <c:pt idx="9">
                  <c:v>Pengadaan Listrik dan Gas</c:v>
                </c:pt>
                <c:pt idx="10">
                  <c:v>Penyediaan Akomodasi dan Makan Minum</c:v>
                </c:pt>
                <c:pt idx="11">
                  <c:v>Jasa Keuangan dan Asuransi</c:v>
                </c:pt>
                <c:pt idx="12">
                  <c:v>Pengadaan Air, pengelolaan Sampah,Limbah Konstruksi</c:v>
                </c:pt>
                <c:pt idx="13">
                  <c:v>Transportasi dan Pergudangan</c:v>
                </c:pt>
                <c:pt idx="14">
                  <c:v>Real Estate dan jasa perusahaan</c:v>
                </c:pt>
                <c:pt idx="15">
                  <c:v>Industri Pengolahan</c:v>
                </c:pt>
                <c:pt idx="16">
                  <c:v>Jasa Pendidikan</c:v>
                </c:pt>
              </c:strCache>
            </c:strRef>
          </c:cat>
          <c:val>
            <c:numRef>
              <c:f>'gab multiplier'!$D$4:$D$20</c:f>
              <c:numCache>
                <c:formatCode>0.00</c:formatCode>
                <c:ptCount val="17"/>
                <c:pt idx="0">
                  <c:v>1.1874396972685595</c:v>
                </c:pt>
                <c:pt idx="1">
                  <c:v>1.0851507297697411</c:v>
                </c:pt>
                <c:pt idx="2">
                  <c:v>1.2123314940257615</c:v>
                </c:pt>
                <c:pt idx="3">
                  <c:v>1.0987414602084951</c:v>
                </c:pt>
                <c:pt idx="4">
                  <c:v>1.0771213372178219</c:v>
                </c:pt>
                <c:pt idx="5">
                  <c:v>1.1123000658260236</c:v>
                </c:pt>
                <c:pt idx="6">
                  <c:v>1.1214864383676244</c:v>
                </c:pt>
                <c:pt idx="7">
                  <c:v>1.9023671079348372</c:v>
                </c:pt>
                <c:pt idx="8">
                  <c:v>2.4053183782589995</c:v>
                </c:pt>
                <c:pt idx="9">
                  <c:v>1.7589540762683431</c:v>
                </c:pt>
                <c:pt idx="10">
                  <c:v>2.0653506987299108</c:v>
                </c:pt>
                <c:pt idx="11">
                  <c:v>2.2654476228885154</c:v>
                </c:pt>
                <c:pt idx="12">
                  <c:v>1.6567793780022992</c:v>
                </c:pt>
                <c:pt idx="13">
                  <c:v>2.6410066772951208</c:v>
                </c:pt>
                <c:pt idx="14">
                  <c:v>2.8253178604080049</c:v>
                </c:pt>
                <c:pt idx="15">
                  <c:v>2.4865465824107069</c:v>
                </c:pt>
                <c:pt idx="16">
                  <c:v>3.0833559461584601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overlap val="-6"/>
        <c:axId val="285470080"/>
        <c:axId val="285566080"/>
      </c:barChart>
      <c:catAx>
        <c:axId val="28547008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85566080"/>
        <c:crosses val="autoZero"/>
        <c:auto val="1"/>
        <c:lblAlgn val="ctr"/>
        <c:lblOffset val="100"/>
        <c:noMultiLvlLbl val="0"/>
      </c:catAx>
      <c:valAx>
        <c:axId val="28556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Multiplier</a:t>
                </a:r>
                <a:r>
                  <a:rPr lang="en-US" sz="800" baseline="0"/>
                  <a:t> effect</a:t>
                </a:r>
                <a:endParaRPr lang="en-US" sz="800"/>
              </a:p>
            </c:rich>
          </c:tx>
          <c:layout>
            <c:manualLayout>
              <c:xMode val="edge"/>
              <c:yMode val="edge"/>
              <c:x val="0.80116463256133119"/>
              <c:y val="0.9450221478220733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85470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439497535063725"/>
          <c:y val="0.46806869613739227"/>
          <c:w val="0.22664696329121894"/>
          <c:h val="0.2598381107873327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212912</xdr:colOff>
      <xdr:row>26</xdr:row>
      <xdr:rowOff>78442</xdr:rowOff>
    </xdr:from>
    <xdr:to>
      <xdr:col>2</xdr:col>
      <xdr:colOff>661147</xdr:colOff>
      <xdr:row>38</xdr:row>
      <xdr:rowOff>172570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22412</xdr:rowOff>
    </xdr:from>
    <xdr:to>
      <xdr:col>4</xdr:col>
      <xdr:colOff>828730</xdr:colOff>
      <xdr:row>31</xdr:row>
      <xdr:rowOff>123524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43618"/>
          <a:ext cx="5355906" cy="29586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57</xdr:row>
      <xdr:rowOff>47625</xdr:rowOff>
    </xdr:from>
    <xdr:to>
      <xdr:col>13</xdr:col>
      <xdr:colOff>533400</xdr:colOff>
      <xdr:row>80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</xdr:colOff>
      <xdr:row>18</xdr:row>
      <xdr:rowOff>95250</xdr:rowOff>
    </xdr:from>
    <xdr:to>
      <xdr:col>13</xdr:col>
      <xdr:colOff>209550</xdr:colOff>
      <xdr:row>39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313764</xdr:colOff>
      <xdr:row>65</xdr:row>
      <xdr:rowOff>186018</xdr:rowOff>
    </xdr:from>
    <xdr:to>
      <xdr:col>16</xdr:col>
      <xdr:colOff>280147</xdr:colOff>
      <xdr:row>82</xdr:row>
      <xdr:rowOff>179294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504264</xdr:colOff>
      <xdr:row>42</xdr:row>
      <xdr:rowOff>29135</xdr:rowOff>
    </xdr:from>
    <xdr:to>
      <xdr:col>16</xdr:col>
      <xdr:colOff>22411</xdr:colOff>
      <xdr:row>62</xdr:row>
      <xdr:rowOff>123264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67234</xdr:colOff>
      <xdr:row>80</xdr:row>
      <xdr:rowOff>73958</xdr:rowOff>
    </xdr:from>
    <xdr:to>
      <xdr:col>16</xdr:col>
      <xdr:colOff>403410</xdr:colOff>
      <xdr:row>100</xdr:row>
      <xdr:rowOff>22411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1</xdr:row>
      <xdr:rowOff>19049</xdr:rowOff>
    </xdr:from>
    <xdr:to>
      <xdr:col>13</xdr:col>
      <xdr:colOff>285750</xdr:colOff>
      <xdr:row>20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</xdr:colOff>
      <xdr:row>11</xdr:row>
      <xdr:rowOff>66675</xdr:rowOff>
    </xdr:from>
    <xdr:to>
      <xdr:col>9</xdr:col>
      <xdr:colOff>257175</xdr:colOff>
      <xdr:row>12</xdr:row>
      <xdr:rowOff>28575</xdr:rowOff>
    </xdr:to>
    <xdr:sp macro="" textlink="">
      <xdr:nvSpPr>
        <xdr:cNvPr id="4" name="Rectangle 3"/>
        <xdr:cNvSpPr/>
      </xdr:nvSpPr>
      <xdr:spPr>
        <a:xfrm>
          <a:off x="6743700" y="2162175"/>
          <a:ext cx="2047875" cy="152400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3"/>
  <sheetViews>
    <sheetView zoomScale="70" zoomScaleNormal="70" workbookViewId="0">
      <pane xSplit="2" ySplit="6" topLeftCell="R7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ColWidth="9.140625" defaultRowHeight="12.75"/>
  <cols>
    <col min="1" max="1" width="55" style="5" customWidth="1"/>
    <col min="2" max="2" width="7" style="2" customWidth="1"/>
    <col min="3" max="3" width="23" style="3" customWidth="1"/>
    <col min="4" max="4" width="18.42578125" style="3" customWidth="1"/>
    <col min="5" max="5" width="18.28515625" style="3" customWidth="1"/>
    <col min="6" max="6" width="16.7109375" style="3" bestFit="1" customWidth="1"/>
    <col min="7" max="7" width="19.140625" style="3" customWidth="1"/>
    <col min="8" max="8" width="17" style="3" customWidth="1"/>
    <col min="9" max="9" width="20.140625" style="3" customWidth="1"/>
    <col min="10" max="10" width="17.42578125" style="3" customWidth="1"/>
    <col min="11" max="11" width="20" style="3" customWidth="1"/>
    <col min="12" max="12" width="18.140625" style="3" customWidth="1"/>
    <col min="13" max="13" width="15.85546875" style="3" customWidth="1"/>
    <col min="14" max="14" width="20.85546875" style="3" customWidth="1"/>
    <col min="15" max="15" width="19.85546875" style="3" customWidth="1"/>
    <col min="16" max="16" width="18.85546875" style="3" customWidth="1"/>
    <col min="17" max="18" width="16.140625" style="3" customWidth="1"/>
    <col min="19" max="19" width="20" style="3" bestFit="1" customWidth="1"/>
    <col min="20" max="20" width="22.42578125" style="4" customWidth="1"/>
    <col min="21" max="21" width="25.140625" style="5" customWidth="1"/>
    <col min="22" max="22" width="21.42578125" style="5" customWidth="1"/>
    <col min="23" max="23" width="4.85546875" style="5" customWidth="1"/>
    <col min="24" max="24" width="6" style="5" customWidth="1"/>
    <col min="25" max="25" width="20.140625" style="5" customWidth="1"/>
    <col min="26" max="26" width="23" style="5" customWidth="1"/>
    <col min="27" max="27" width="23.5703125" style="5" customWidth="1"/>
    <col min="28" max="28" width="18.28515625" style="5" customWidth="1"/>
    <col min="29" max="29" width="21.85546875" style="5" customWidth="1"/>
    <col min="30" max="38" width="9.140625" style="3"/>
    <col min="39" max="16384" width="9.140625" style="5"/>
  </cols>
  <sheetData>
    <row r="1" spans="1:38" ht="15">
      <c r="A1" s="1" t="s">
        <v>0</v>
      </c>
    </row>
    <row r="2" spans="1:38" ht="15">
      <c r="A2" s="1" t="s">
        <v>1</v>
      </c>
    </row>
    <row r="3" spans="1:38" ht="15">
      <c r="A3" s="1" t="s">
        <v>84</v>
      </c>
    </row>
    <row r="4" spans="1:38">
      <c r="A4" s="3"/>
      <c r="Y4" s="555" t="s">
        <v>3</v>
      </c>
      <c r="Z4" s="555"/>
      <c r="AA4" s="555"/>
    </row>
    <row r="5" spans="1:38" ht="15.75" thickBot="1">
      <c r="A5" s="3"/>
      <c r="Y5" s="6" t="s">
        <v>4</v>
      </c>
      <c r="Z5" s="6" t="s">
        <v>5</v>
      </c>
      <c r="AA5" s="6" t="s">
        <v>6</v>
      </c>
    </row>
    <row r="6" spans="1:38" s="16" customFormat="1" ht="16.5" thickTop="1" thickBot="1">
      <c r="A6" s="7" t="s">
        <v>7</v>
      </c>
      <c r="B6" s="8" t="s">
        <v>8</v>
      </c>
      <c r="C6" s="9">
        <v>1</v>
      </c>
      <c r="D6" s="9">
        <v>2</v>
      </c>
      <c r="E6" s="10">
        <v>3</v>
      </c>
      <c r="F6" s="9">
        <v>4</v>
      </c>
      <c r="G6" s="9">
        <v>5</v>
      </c>
      <c r="H6" s="10">
        <v>6</v>
      </c>
      <c r="I6" s="10">
        <v>7</v>
      </c>
      <c r="J6" s="10">
        <v>8</v>
      </c>
      <c r="K6" s="11">
        <v>10</v>
      </c>
      <c r="L6" s="12">
        <v>9</v>
      </c>
      <c r="M6" s="10">
        <v>11</v>
      </c>
      <c r="N6" s="10">
        <v>12</v>
      </c>
      <c r="O6" s="11" t="s">
        <v>9</v>
      </c>
      <c r="P6" s="10">
        <v>15</v>
      </c>
      <c r="Q6" s="9">
        <v>17</v>
      </c>
      <c r="R6" s="10">
        <v>16</v>
      </c>
      <c r="S6" s="9">
        <v>18</v>
      </c>
      <c r="T6" s="13">
        <v>180</v>
      </c>
      <c r="U6" s="13">
        <v>309</v>
      </c>
      <c r="V6" s="14">
        <v>310</v>
      </c>
      <c r="W6" s="15"/>
      <c r="Y6" s="17" t="s">
        <v>10</v>
      </c>
      <c r="Z6" s="17">
        <v>309</v>
      </c>
      <c r="AA6" s="17" t="s">
        <v>11</v>
      </c>
      <c r="AC6" s="18" t="s">
        <v>12</v>
      </c>
      <c r="AD6" s="19"/>
      <c r="AE6" s="19"/>
      <c r="AF6" s="19"/>
      <c r="AG6" s="19"/>
      <c r="AH6" s="19"/>
      <c r="AI6" s="19"/>
      <c r="AJ6" s="19"/>
      <c r="AK6" s="19"/>
      <c r="AL6" s="19"/>
    </row>
    <row r="7" spans="1:38" ht="16.5" thickTop="1" thickBot="1">
      <c r="A7" s="20" t="s">
        <v>13</v>
      </c>
      <c r="B7" s="9">
        <v>1</v>
      </c>
      <c r="C7" s="21">
        <v>156.41900000000001</v>
      </c>
      <c r="D7" s="21">
        <v>4.9660000000000002</v>
      </c>
      <c r="E7" s="21">
        <v>0</v>
      </c>
      <c r="F7" s="21">
        <v>703.78800000000001</v>
      </c>
      <c r="G7" s="21">
        <v>0</v>
      </c>
      <c r="H7" s="21">
        <v>0</v>
      </c>
      <c r="I7" s="21">
        <v>0</v>
      </c>
      <c r="J7" s="21">
        <v>0</v>
      </c>
      <c r="K7" s="21">
        <v>595.45799999999997</v>
      </c>
      <c r="L7" s="21">
        <v>0</v>
      </c>
      <c r="M7" s="21">
        <v>0</v>
      </c>
      <c r="N7" s="21">
        <v>0</v>
      </c>
      <c r="O7" s="21">
        <v>0</v>
      </c>
      <c r="P7" s="21">
        <v>10.818</v>
      </c>
      <c r="Q7" s="21">
        <v>0</v>
      </c>
      <c r="R7" s="21">
        <v>0</v>
      </c>
      <c r="S7" s="21">
        <v>0</v>
      </c>
      <c r="T7" s="22">
        <f>SUM(C7:S7)</f>
        <v>1471.4489999999998</v>
      </c>
      <c r="U7" s="23">
        <v>11169.018</v>
      </c>
      <c r="V7" s="21">
        <v>12640.467000000001</v>
      </c>
      <c r="W7" s="24"/>
      <c r="X7" s="25">
        <v>1</v>
      </c>
      <c r="Y7" s="21">
        <v>4925.5280000000002</v>
      </c>
      <c r="Z7" s="23">
        <v>11169.018</v>
      </c>
      <c r="AA7" s="21">
        <v>12640.467000000001</v>
      </c>
      <c r="AB7" s="24"/>
      <c r="AC7" s="26">
        <f>T7+U7</f>
        <v>12640.467000000001</v>
      </c>
    </row>
    <row r="8" spans="1:38" ht="16.5" thickTop="1" thickBot="1">
      <c r="A8" s="20" t="s">
        <v>14</v>
      </c>
      <c r="B8" s="9">
        <v>2</v>
      </c>
      <c r="C8" s="21">
        <v>0</v>
      </c>
      <c r="D8" s="21">
        <v>13.561999999999999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120.535</v>
      </c>
      <c r="L8" s="21">
        <v>0</v>
      </c>
      <c r="M8" s="21">
        <v>0</v>
      </c>
      <c r="N8" s="21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2">
        <f t="shared" ref="T8:T23" si="0">SUM(C8:S8)</f>
        <v>134.09700000000001</v>
      </c>
      <c r="U8" s="23">
        <v>5136.5879999999997</v>
      </c>
      <c r="V8" s="21">
        <v>5270.6850000000004</v>
      </c>
      <c r="W8" s="28"/>
      <c r="X8" s="29">
        <v>2</v>
      </c>
      <c r="Y8" s="21"/>
      <c r="Z8" s="23">
        <v>5136.5879999999997</v>
      </c>
      <c r="AA8" s="21">
        <v>5270.6850000000004</v>
      </c>
      <c r="AB8" s="28"/>
      <c r="AC8" s="26">
        <f t="shared" ref="AC8:AC23" si="1">T8+U8</f>
        <v>5270.6849999999995</v>
      </c>
    </row>
    <row r="9" spans="1:38" ht="16.5" thickTop="1" thickBot="1">
      <c r="A9" s="20" t="s">
        <v>15</v>
      </c>
      <c r="B9" s="10">
        <v>3</v>
      </c>
      <c r="C9" s="21">
        <v>0</v>
      </c>
      <c r="D9" s="21">
        <v>0</v>
      </c>
      <c r="E9" s="21">
        <v>0</v>
      </c>
      <c r="F9" s="21">
        <v>113.21899999999999</v>
      </c>
      <c r="G9" s="21">
        <v>169.00700000000001</v>
      </c>
      <c r="H9" s="21">
        <v>0</v>
      </c>
      <c r="I9" s="21">
        <v>952.375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2">
        <f t="shared" si="0"/>
        <v>1234.6010000000001</v>
      </c>
      <c r="U9" s="23">
        <v>45216.347000000002</v>
      </c>
      <c r="V9" s="21">
        <v>46450.949000000001</v>
      </c>
      <c r="W9" s="28"/>
      <c r="X9" s="29">
        <v>3</v>
      </c>
      <c r="Y9" s="21">
        <v>4844.9480000000003</v>
      </c>
      <c r="Z9" s="23">
        <v>45216.347000000002</v>
      </c>
      <c r="AA9" s="21">
        <v>46450.949000000001</v>
      </c>
      <c r="AB9" s="28"/>
      <c r="AC9" s="26">
        <f t="shared" si="1"/>
        <v>46450.948000000004</v>
      </c>
    </row>
    <row r="10" spans="1:38" ht="16.5" thickTop="1" thickBot="1">
      <c r="A10" s="30" t="s">
        <v>16</v>
      </c>
      <c r="B10" s="9">
        <v>4</v>
      </c>
      <c r="C10" s="21">
        <v>4386.4620000000004</v>
      </c>
      <c r="D10" s="21">
        <v>53.643999999999998</v>
      </c>
      <c r="E10" s="21">
        <v>5830.549</v>
      </c>
      <c r="F10" s="21">
        <v>37180.383999999998</v>
      </c>
      <c r="G10" s="21">
        <v>320.61399999999998</v>
      </c>
      <c r="H10" s="21">
        <v>5.8280000000000003</v>
      </c>
      <c r="I10" s="21">
        <v>15741.797</v>
      </c>
      <c r="J10" s="21">
        <v>681.95699999999999</v>
      </c>
      <c r="K10" s="21">
        <v>799.79700000000003</v>
      </c>
      <c r="L10" s="21">
        <v>4242.7460000000001</v>
      </c>
      <c r="M10" s="21">
        <v>12.542</v>
      </c>
      <c r="N10" s="21">
        <v>175.22300000000001</v>
      </c>
      <c r="O10" s="21">
        <v>607.43499999999995</v>
      </c>
      <c r="P10" s="21">
        <v>4778.0749999999998</v>
      </c>
      <c r="Q10" s="21">
        <v>66.144999999999996</v>
      </c>
      <c r="R10" s="21">
        <v>350.666</v>
      </c>
      <c r="S10" s="21">
        <v>331.41199999999998</v>
      </c>
      <c r="T10" s="22">
        <f>SUM(C10:S10)</f>
        <v>75565.275999999998</v>
      </c>
      <c r="U10" s="23">
        <v>86734.455000000002</v>
      </c>
      <c r="V10" s="21">
        <v>162299.72899999999</v>
      </c>
      <c r="W10" s="28"/>
      <c r="X10" s="29">
        <v>4</v>
      </c>
      <c r="Y10" s="21">
        <v>27675.43</v>
      </c>
      <c r="Z10" s="23">
        <v>86734.455000000002</v>
      </c>
      <c r="AA10" s="21">
        <v>162299.72899999999</v>
      </c>
      <c r="AB10" s="28"/>
      <c r="AC10" s="26">
        <f t="shared" si="1"/>
        <v>162299.731</v>
      </c>
    </row>
    <row r="11" spans="1:38" ht="16.5" thickTop="1" thickBot="1">
      <c r="A11" s="20" t="s">
        <v>17</v>
      </c>
      <c r="B11" s="9">
        <v>5</v>
      </c>
      <c r="C11" s="21">
        <v>0</v>
      </c>
      <c r="D11" s="21">
        <v>0</v>
      </c>
      <c r="E11" s="21">
        <v>229.04900000000001</v>
      </c>
      <c r="F11" s="21">
        <v>581.14400000000001</v>
      </c>
      <c r="G11" s="21">
        <v>86.195999999999998</v>
      </c>
      <c r="H11" s="21">
        <v>0.20300000000000001</v>
      </c>
      <c r="I11" s="21">
        <v>6.1269999999999998</v>
      </c>
      <c r="J11" s="21">
        <v>35.835999999999999</v>
      </c>
      <c r="K11" s="21">
        <v>12.977</v>
      </c>
      <c r="L11" s="21">
        <v>23.446000000000002</v>
      </c>
      <c r="M11" s="21">
        <v>5.9020000000000001</v>
      </c>
      <c r="N11" s="21">
        <v>1.2170000000000001</v>
      </c>
      <c r="O11" s="21">
        <v>174.32300000000001</v>
      </c>
      <c r="P11" s="21">
        <v>1.23</v>
      </c>
      <c r="Q11" s="21">
        <v>7.2</v>
      </c>
      <c r="R11" s="21">
        <v>94.858000000000004</v>
      </c>
      <c r="S11" s="21">
        <v>17.222000000000001</v>
      </c>
      <c r="T11" s="22">
        <f t="shared" si="0"/>
        <v>1276.93</v>
      </c>
      <c r="U11" s="23">
        <v>2138.7020000000002</v>
      </c>
      <c r="V11" s="21">
        <v>3415.6329999999998</v>
      </c>
      <c r="W11" s="28"/>
      <c r="X11" s="29">
        <v>5</v>
      </c>
      <c r="Y11" s="21"/>
      <c r="Z11" s="23">
        <v>2138.7020000000002</v>
      </c>
      <c r="AA11" s="21">
        <v>3415.6329999999998</v>
      </c>
      <c r="AB11" s="28"/>
      <c r="AC11" s="26">
        <f t="shared" si="1"/>
        <v>3415.6320000000005</v>
      </c>
    </row>
    <row r="12" spans="1:38" ht="16.5" thickTop="1" thickBot="1">
      <c r="A12" s="20" t="s">
        <v>18</v>
      </c>
      <c r="B12" s="10">
        <v>6</v>
      </c>
      <c r="C12" s="21">
        <v>5.1749999999999998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17.238</v>
      </c>
      <c r="L12" s="21">
        <v>3.17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17.742000000000001</v>
      </c>
      <c r="S12" s="21">
        <v>0.89300000000000002</v>
      </c>
      <c r="T12" s="22">
        <f t="shared" si="0"/>
        <v>44.218000000000004</v>
      </c>
      <c r="U12" s="23">
        <v>247.983</v>
      </c>
      <c r="V12" s="21">
        <v>292.202</v>
      </c>
      <c r="W12" s="28"/>
      <c r="X12" s="29">
        <v>6</v>
      </c>
      <c r="Y12" s="21"/>
      <c r="Z12" s="23">
        <v>247.983</v>
      </c>
      <c r="AA12" s="21">
        <v>292.202</v>
      </c>
      <c r="AB12" s="28"/>
      <c r="AC12" s="26">
        <f t="shared" si="1"/>
        <v>292.20100000000002</v>
      </c>
    </row>
    <row r="13" spans="1:38" ht="16.5" thickTop="1" thickBot="1">
      <c r="A13" s="31" t="s">
        <v>19</v>
      </c>
      <c r="B13" s="10">
        <v>7</v>
      </c>
      <c r="C13" s="32">
        <v>6.5540000000000003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44.991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3">
        <v>0</v>
      </c>
      <c r="P13" s="33">
        <v>0</v>
      </c>
      <c r="Q13" s="33">
        <v>0</v>
      </c>
      <c r="R13" s="33">
        <v>0</v>
      </c>
      <c r="S13" s="34">
        <v>0</v>
      </c>
      <c r="T13" s="22">
        <f t="shared" si="0"/>
        <v>51.545000000000002</v>
      </c>
      <c r="U13" s="35">
        <v>60858.298000000003</v>
      </c>
      <c r="V13" s="32">
        <v>60909.843000000001</v>
      </c>
      <c r="W13" s="28"/>
      <c r="X13" s="29">
        <v>7</v>
      </c>
      <c r="Y13" s="32"/>
      <c r="Z13" s="35">
        <v>60858.298000000003</v>
      </c>
      <c r="AA13" s="32">
        <v>60909.843000000001</v>
      </c>
      <c r="AB13" s="28"/>
      <c r="AC13" s="26">
        <f t="shared" si="1"/>
        <v>60909.843000000001</v>
      </c>
    </row>
    <row r="14" spans="1:38" ht="16.5" thickTop="1" thickBot="1">
      <c r="A14" s="31" t="s">
        <v>20</v>
      </c>
      <c r="B14" s="10">
        <v>8</v>
      </c>
      <c r="C14" s="32">
        <v>171.78299999999999</v>
      </c>
      <c r="D14" s="32">
        <v>2.5110000000000001</v>
      </c>
      <c r="E14" s="32">
        <v>185.22499999999999</v>
      </c>
      <c r="F14" s="32">
        <v>1275.625</v>
      </c>
      <c r="G14" s="32">
        <v>18.135999999999999</v>
      </c>
      <c r="H14" s="32">
        <v>0.17699999999999999</v>
      </c>
      <c r="I14" s="32">
        <v>545.55100000000004</v>
      </c>
      <c r="J14" s="32">
        <v>22.777000000000001</v>
      </c>
      <c r="K14" s="32">
        <v>61.228999999999999</v>
      </c>
      <c r="L14" s="32">
        <v>132.1</v>
      </c>
      <c r="M14" s="32">
        <v>0.38500000000000001</v>
      </c>
      <c r="N14" s="32">
        <v>5.4329999999999998</v>
      </c>
      <c r="O14" s="32">
        <v>18.361999999999998</v>
      </c>
      <c r="P14" s="32">
        <v>178.03</v>
      </c>
      <c r="Q14" s="32">
        <v>2.1869999999999998</v>
      </c>
      <c r="R14" s="32">
        <v>13.57</v>
      </c>
      <c r="S14" s="32">
        <v>10.551</v>
      </c>
      <c r="T14" s="22">
        <f t="shared" si="0"/>
        <v>2643.6320000000001</v>
      </c>
      <c r="U14" s="35">
        <v>20107.281999999999</v>
      </c>
      <c r="V14" s="32">
        <v>22750.915000000001</v>
      </c>
      <c r="W14" s="28"/>
      <c r="X14" s="29">
        <v>8</v>
      </c>
      <c r="Y14" s="32">
        <v>1286.3130000000001</v>
      </c>
      <c r="Z14" s="35">
        <v>20107.281999999999</v>
      </c>
      <c r="AA14" s="32">
        <v>22750.915000000001</v>
      </c>
      <c r="AB14" s="28"/>
      <c r="AC14" s="26">
        <f t="shared" si="1"/>
        <v>22750.914000000001</v>
      </c>
    </row>
    <row r="15" spans="1:38" ht="16.5" thickTop="1" thickBot="1">
      <c r="A15" s="36" t="s">
        <v>21</v>
      </c>
      <c r="B15" s="11">
        <v>10</v>
      </c>
      <c r="C15" s="32">
        <v>0</v>
      </c>
      <c r="D15" s="32">
        <v>0</v>
      </c>
      <c r="E15" s="32">
        <v>1.516</v>
      </c>
      <c r="F15" s="32">
        <v>15.72</v>
      </c>
      <c r="G15" s="32">
        <v>0.23300000000000001</v>
      </c>
      <c r="H15" s="32">
        <v>0</v>
      </c>
      <c r="I15" s="32">
        <v>0</v>
      </c>
      <c r="J15" s="32">
        <v>1.5</v>
      </c>
      <c r="K15" s="32">
        <v>0</v>
      </c>
      <c r="L15" s="32">
        <v>17.475999999999999</v>
      </c>
      <c r="M15" s="32">
        <v>0</v>
      </c>
      <c r="N15" s="32">
        <v>123.242</v>
      </c>
      <c r="O15" s="32">
        <v>29.561</v>
      </c>
      <c r="P15" s="32">
        <v>9.0129999999999999</v>
      </c>
      <c r="Q15" s="32">
        <v>0</v>
      </c>
      <c r="R15" s="32">
        <v>7804.5020000000004</v>
      </c>
      <c r="S15" s="32">
        <v>0</v>
      </c>
      <c r="T15" s="22">
        <f t="shared" si="0"/>
        <v>8002.7630000000008</v>
      </c>
      <c r="U15" s="35"/>
      <c r="V15" s="32">
        <v>8002.7640000000001</v>
      </c>
      <c r="W15" s="28"/>
      <c r="X15" s="29">
        <v>9</v>
      </c>
      <c r="Y15" s="32"/>
      <c r="Z15" s="35"/>
      <c r="AA15" s="32">
        <v>8002.7640000000001</v>
      </c>
      <c r="AB15" s="28"/>
      <c r="AC15" s="26">
        <f t="shared" si="1"/>
        <v>8002.7630000000008</v>
      </c>
    </row>
    <row r="16" spans="1:38" ht="16.5" thickTop="1" thickBot="1">
      <c r="A16" s="37" t="s">
        <v>22</v>
      </c>
      <c r="B16" s="12">
        <v>9</v>
      </c>
      <c r="C16" s="32">
        <v>91.394999999999996</v>
      </c>
      <c r="D16" s="32">
        <v>28.619</v>
      </c>
      <c r="E16" s="32">
        <v>1926.6420000000001</v>
      </c>
      <c r="F16" s="32">
        <v>8600.8580000000002</v>
      </c>
      <c r="G16" s="32">
        <v>0</v>
      </c>
      <c r="H16" s="32">
        <v>0.17</v>
      </c>
      <c r="I16" s="32">
        <v>0</v>
      </c>
      <c r="J16" s="32">
        <v>36.625</v>
      </c>
      <c r="K16" s="32">
        <v>0</v>
      </c>
      <c r="L16" s="32">
        <v>1159.886</v>
      </c>
      <c r="M16" s="32">
        <v>14.695</v>
      </c>
      <c r="N16" s="32">
        <v>133.209</v>
      </c>
      <c r="O16" s="32">
        <v>630.73599999999999</v>
      </c>
      <c r="P16" s="32">
        <v>21.954999999999998</v>
      </c>
      <c r="Q16" s="32">
        <v>0.22800000000000001</v>
      </c>
      <c r="R16" s="32">
        <v>18.169</v>
      </c>
      <c r="S16" s="32">
        <v>17.007000000000001</v>
      </c>
      <c r="T16" s="22">
        <f t="shared" si="0"/>
        <v>12680.194</v>
      </c>
      <c r="U16" s="35">
        <v>10456.401</v>
      </c>
      <c r="V16" s="32">
        <v>23136.701000000001</v>
      </c>
      <c r="W16" s="28"/>
      <c r="X16" s="29">
        <v>10</v>
      </c>
      <c r="Y16" s="32">
        <v>8264.4269999999997</v>
      </c>
      <c r="Z16" s="35">
        <v>10456.401</v>
      </c>
      <c r="AA16" s="32">
        <v>23136.701000000001</v>
      </c>
      <c r="AB16" s="28"/>
      <c r="AC16" s="26">
        <f t="shared" si="1"/>
        <v>23136.595000000001</v>
      </c>
    </row>
    <row r="17" spans="1:38" ht="16.5" thickTop="1" thickBot="1">
      <c r="A17" s="20" t="s">
        <v>23</v>
      </c>
      <c r="B17" s="10">
        <v>11</v>
      </c>
      <c r="C17" s="32">
        <v>0</v>
      </c>
      <c r="D17" s="32">
        <v>0</v>
      </c>
      <c r="E17" s="32">
        <v>6.7629999999999999</v>
      </c>
      <c r="F17" s="32">
        <v>23.614999999999998</v>
      </c>
      <c r="G17" s="32">
        <v>1.5069999999999999</v>
      </c>
      <c r="H17" s="32">
        <v>0.11600000000000001</v>
      </c>
      <c r="I17" s="32">
        <v>24.277999999999999</v>
      </c>
      <c r="J17" s="32">
        <v>3.3239999999999998</v>
      </c>
      <c r="K17" s="32">
        <v>1.1339999999999999</v>
      </c>
      <c r="L17" s="32">
        <v>20.305</v>
      </c>
      <c r="M17" s="32">
        <v>2.5640000000000001</v>
      </c>
      <c r="N17" s="32">
        <v>1.569</v>
      </c>
      <c r="O17" s="32">
        <v>48.606000000000002</v>
      </c>
      <c r="P17" s="32">
        <v>233.99299999999999</v>
      </c>
      <c r="Q17" s="32">
        <v>2.7759999999999998</v>
      </c>
      <c r="R17" s="32">
        <v>37.579000000000001</v>
      </c>
      <c r="S17" s="32">
        <v>2.8530000000000002</v>
      </c>
      <c r="T17" s="22">
        <f t="shared" si="0"/>
        <v>410.98200000000003</v>
      </c>
      <c r="U17" s="35">
        <v>4202.7020000000002</v>
      </c>
      <c r="V17" s="32">
        <v>4613.6869999999999</v>
      </c>
      <c r="W17" s="28"/>
      <c r="X17" s="29">
        <v>11</v>
      </c>
      <c r="Y17" s="32"/>
      <c r="Z17" s="35">
        <v>4202.7020000000002</v>
      </c>
      <c r="AA17" s="32">
        <v>4613.6869999999999</v>
      </c>
      <c r="AB17" s="28"/>
      <c r="AC17" s="26">
        <f t="shared" si="1"/>
        <v>4613.6840000000002</v>
      </c>
    </row>
    <row r="18" spans="1:38" ht="16.5" thickTop="1" thickBot="1">
      <c r="A18" s="20" t="s">
        <v>24</v>
      </c>
      <c r="B18" s="10">
        <v>12</v>
      </c>
      <c r="C18" s="32">
        <v>9.907</v>
      </c>
      <c r="D18" s="32">
        <v>2.044</v>
      </c>
      <c r="E18" s="32">
        <v>36.313000000000002</v>
      </c>
      <c r="F18" s="32">
        <v>332.36099999999999</v>
      </c>
      <c r="G18" s="32">
        <v>5.9660000000000002</v>
      </c>
      <c r="H18" s="32">
        <v>0.60399999999999998</v>
      </c>
      <c r="I18" s="32">
        <v>708.327</v>
      </c>
      <c r="J18" s="32">
        <v>142.90299999999999</v>
      </c>
      <c r="K18" s="32">
        <v>20.954999999999998</v>
      </c>
      <c r="L18" s="32">
        <v>683.80399999999997</v>
      </c>
      <c r="M18" s="32">
        <v>0</v>
      </c>
      <c r="N18" s="32">
        <v>3208.45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22">
        <f t="shared" si="0"/>
        <v>5151.634</v>
      </c>
      <c r="U18" s="35">
        <v>5204.3419999999996</v>
      </c>
      <c r="V18" s="32">
        <v>10355.976000000001</v>
      </c>
      <c r="W18" s="28"/>
      <c r="X18" s="29">
        <v>12</v>
      </c>
      <c r="Y18" s="32">
        <v>143.233</v>
      </c>
      <c r="Z18" s="35">
        <v>5204.3419999999996</v>
      </c>
      <c r="AA18" s="32">
        <v>10355.976000000001</v>
      </c>
      <c r="AB18" s="28"/>
      <c r="AC18" s="26">
        <f t="shared" si="1"/>
        <v>10355.975999999999</v>
      </c>
    </row>
    <row r="19" spans="1:38" ht="16.5" thickTop="1" thickBot="1">
      <c r="A19" s="36" t="s">
        <v>25</v>
      </c>
      <c r="B19" s="11" t="s">
        <v>9</v>
      </c>
      <c r="C19" s="21">
        <v>32.51</v>
      </c>
      <c r="D19" s="21">
        <v>9.0960000000000001</v>
      </c>
      <c r="E19" s="21">
        <v>119.17400000000001</v>
      </c>
      <c r="F19" s="21">
        <v>831.09400000000005</v>
      </c>
      <c r="G19" s="21">
        <v>113.88500000000001</v>
      </c>
      <c r="H19" s="21">
        <v>0.78600000000000003</v>
      </c>
      <c r="I19" s="21">
        <v>1431.7080000000001</v>
      </c>
      <c r="J19" s="21">
        <v>45.094000000000001</v>
      </c>
      <c r="K19" s="21">
        <v>1063.6189999999999</v>
      </c>
      <c r="L19" s="21">
        <v>633.15300000000002</v>
      </c>
      <c r="M19" s="21">
        <v>1.5069999999999999</v>
      </c>
      <c r="N19" s="21">
        <v>185.07300000000001</v>
      </c>
      <c r="O19" s="21">
        <v>416.42399999999998</v>
      </c>
      <c r="P19" s="21">
        <v>0</v>
      </c>
      <c r="Q19" s="21">
        <v>0</v>
      </c>
      <c r="R19" s="21">
        <v>426.089</v>
      </c>
      <c r="S19" s="21">
        <v>0</v>
      </c>
      <c r="T19" s="22">
        <f t="shared" si="0"/>
        <v>5309.2120000000004</v>
      </c>
      <c r="U19" s="23">
        <v>11293.968999999999</v>
      </c>
      <c r="V19" s="21">
        <v>16603.182000000001</v>
      </c>
      <c r="W19" s="28"/>
      <c r="X19" s="29">
        <v>13</v>
      </c>
      <c r="Y19" s="21">
        <v>10831.495000000001</v>
      </c>
      <c r="Z19" s="23">
        <v>11293.968999999999</v>
      </c>
      <c r="AA19" s="21">
        <v>16603.182000000001</v>
      </c>
      <c r="AB19" s="28"/>
      <c r="AC19" s="26">
        <f t="shared" si="1"/>
        <v>16603.181</v>
      </c>
    </row>
    <row r="20" spans="1:38" ht="16.5" thickTop="1" thickBot="1">
      <c r="A20" s="38" t="s">
        <v>26</v>
      </c>
      <c r="B20" s="10">
        <v>15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1">
        <v>0</v>
      </c>
      <c r="P20" s="21">
        <v>0</v>
      </c>
      <c r="Q20" s="21">
        <v>6.0270000000000001</v>
      </c>
      <c r="R20" s="21">
        <v>0</v>
      </c>
      <c r="S20" s="21">
        <v>0</v>
      </c>
      <c r="T20" s="22">
        <f t="shared" si="0"/>
        <v>6.0270000000000001</v>
      </c>
      <c r="U20" s="23">
        <v>11203.814</v>
      </c>
      <c r="V20" s="21">
        <v>11209.842000000001</v>
      </c>
      <c r="W20" s="28"/>
      <c r="X20" s="29">
        <v>14</v>
      </c>
      <c r="Y20" s="21"/>
      <c r="Z20" s="23">
        <v>11203.814</v>
      </c>
      <c r="AA20" s="21">
        <v>11209.842000000001</v>
      </c>
      <c r="AB20" s="28"/>
      <c r="AC20" s="26">
        <f t="shared" si="1"/>
        <v>11209.841</v>
      </c>
    </row>
    <row r="21" spans="1:38" ht="16.5" thickTop="1" thickBot="1">
      <c r="A21" s="20" t="s">
        <v>27</v>
      </c>
      <c r="B21" s="9">
        <v>17</v>
      </c>
      <c r="C21" s="21">
        <v>0</v>
      </c>
      <c r="D21" s="21">
        <v>0</v>
      </c>
      <c r="E21" s="21">
        <v>0</v>
      </c>
      <c r="F21" s="21">
        <v>0</v>
      </c>
      <c r="G21" s="21">
        <v>0.33700000000000002</v>
      </c>
      <c r="H21" s="21">
        <v>2.4E-2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1.4339999999999999</v>
      </c>
      <c r="O21" s="21">
        <v>0</v>
      </c>
      <c r="P21" s="21">
        <v>2.9180000000000001</v>
      </c>
      <c r="Q21" s="21">
        <v>1.1080000000000001</v>
      </c>
      <c r="R21" s="21">
        <v>0</v>
      </c>
      <c r="S21" s="21">
        <v>0</v>
      </c>
      <c r="T21" s="22">
        <f t="shared" si="0"/>
        <v>5.8209999999999997</v>
      </c>
      <c r="U21" s="23">
        <v>2199.8939999999998</v>
      </c>
      <c r="V21" s="21">
        <v>2205.7139999999999</v>
      </c>
      <c r="W21" s="28"/>
      <c r="X21" s="29"/>
      <c r="Y21" s="21"/>
      <c r="Z21" s="23">
        <v>2199.8939999999998</v>
      </c>
      <c r="AA21" s="21">
        <v>2205.7139999999999</v>
      </c>
      <c r="AB21" s="28"/>
      <c r="AC21" s="26">
        <f t="shared" si="1"/>
        <v>2205.7149999999997</v>
      </c>
    </row>
    <row r="22" spans="1:38" ht="16.5" thickTop="1" thickBot="1">
      <c r="A22" s="38" t="s">
        <v>28</v>
      </c>
      <c r="B22" s="10">
        <v>16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1">
        <v>0</v>
      </c>
      <c r="J22" s="21">
        <v>0</v>
      </c>
      <c r="K22" s="21">
        <v>67.67</v>
      </c>
      <c r="L22" s="21">
        <v>0</v>
      </c>
      <c r="M22" s="21">
        <v>0</v>
      </c>
      <c r="N22" s="21">
        <v>11.743</v>
      </c>
      <c r="O22" s="21">
        <v>0</v>
      </c>
      <c r="P22" s="21">
        <v>0</v>
      </c>
      <c r="Q22" s="21">
        <v>0</v>
      </c>
      <c r="R22" s="21">
        <v>1798.375</v>
      </c>
      <c r="S22" s="21">
        <v>0</v>
      </c>
      <c r="T22" s="22">
        <f t="shared" si="0"/>
        <v>1877.788</v>
      </c>
      <c r="U22" s="23">
        <v>32504.021000000001</v>
      </c>
      <c r="V22" s="21">
        <v>34381.809000000001</v>
      </c>
      <c r="W22" s="28"/>
      <c r="X22" s="29">
        <v>15</v>
      </c>
      <c r="Y22" s="21">
        <v>20301.553</v>
      </c>
      <c r="Z22" s="23">
        <v>32504.021000000001</v>
      </c>
      <c r="AA22" s="21">
        <v>34381.809000000001</v>
      </c>
      <c r="AB22" s="28"/>
      <c r="AC22" s="26">
        <f t="shared" si="1"/>
        <v>34381.809000000001</v>
      </c>
    </row>
    <row r="23" spans="1:38" ht="15.75" thickTop="1">
      <c r="A23" s="20" t="s">
        <v>29</v>
      </c>
      <c r="B23" s="9">
        <v>18</v>
      </c>
      <c r="C23" s="21">
        <v>64.194999999999993</v>
      </c>
      <c r="D23" s="21">
        <v>5.843</v>
      </c>
      <c r="E23" s="21">
        <v>60.988999999999997</v>
      </c>
      <c r="F23" s="21">
        <v>531.53800000000001</v>
      </c>
      <c r="G23" s="21">
        <v>9.7810000000000006</v>
      </c>
      <c r="H23" s="21">
        <v>5.8999999999999997E-2</v>
      </c>
      <c r="I23" s="21">
        <v>45.499000000000002</v>
      </c>
      <c r="J23" s="21">
        <v>261.47500000000002</v>
      </c>
      <c r="K23" s="21">
        <v>180.68299999999999</v>
      </c>
      <c r="L23" s="21">
        <v>449.15899999999999</v>
      </c>
      <c r="M23" s="21">
        <v>0.30099999999999999</v>
      </c>
      <c r="N23" s="21">
        <v>96.308999999999997</v>
      </c>
      <c r="O23" s="21">
        <v>315.84800000000001</v>
      </c>
      <c r="P23" s="21">
        <v>0</v>
      </c>
      <c r="Q23" s="21">
        <v>0.83299999999999996</v>
      </c>
      <c r="R23" s="21">
        <v>90.295000000000002</v>
      </c>
      <c r="S23" s="21">
        <v>44.988999999999997</v>
      </c>
      <c r="T23" s="22">
        <f t="shared" si="0"/>
        <v>2157.7959999999998</v>
      </c>
      <c r="U23" s="23"/>
      <c r="V23" s="21">
        <v>2157.7979999999998</v>
      </c>
      <c r="W23" s="28"/>
      <c r="X23" s="29">
        <v>16</v>
      </c>
      <c r="Y23" s="21">
        <v>657.8</v>
      </c>
      <c r="Z23" s="23"/>
      <c r="AA23" s="21">
        <v>2157.7979999999998</v>
      </c>
      <c r="AB23" s="28"/>
      <c r="AC23" s="26">
        <f t="shared" si="1"/>
        <v>2157.7959999999998</v>
      </c>
    </row>
    <row r="24" spans="1:38" s="52" customFormat="1" ht="15.75" thickBot="1">
      <c r="A24" s="39" t="s">
        <v>30</v>
      </c>
      <c r="B24" s="40">
        <v>190</v>
      </c>
      <c r="C24" s="41">
        <f>SUM(C7:C23)</f>
        <v>4924.4000000000015</v>
      </c>
      <c r="D24" s="41">
        <f t="shared" ref="D24:V24" si="2">SUM(D7:D23)</f>
        <v>120.285</v>
      </c>
      <c r="E24" s="41">
        <f t="shared" si="2"/>
        <v>8396.2199999999993</v>
      </c>
      <c r="F24" s="41">
        <f t="shared" si="2"/>
        <v>50189.34599999999</v>
      </c>
      <c r="G24" s="41">
        <f t="shared" si="2"/>
        <v>725.66199999999981</v>
      </c>
      <c r="H24" s="41">
        <f t="shared" si="2"/>
        <v>7.9670000000000005</v>
      </c>
      <c r="I24" s="41">
        <f t="shared" si="2"/>
        <v>19500.652999999998</v>
      </c>
      <c r="J24" s="41">
        <f>SUM(J7:J23)</f>
        <v>1231.491</v>
      </c>
      <c r="K24" s="41">
        <f t="shared" si="2"/>
        <v>2941.2950000000001</v>
      </c>
      <c r="L24" s="41">
        <f t="shared" si="2"/>
        <v>7365.2450000000008</v>
      </c>
      <c r="M24" s="41">
        <f t="shared" si="2"/>
        <v>37.896000000000001</v>
      </c>
      <c r="N24" s="41">
        <f t="shared" si="2"/>
        <v>3942.902</v>
      </c>
      <c r="O24" s="41">
        <f t="shared" si="2"/>
        <v>2241.2950000000001</v>
      </c>
      <c r="P24" s="41">
        <f t="shared" si="2"/>
        <v>5236.0319999999992</v>
      </c>
      <c r="Q24" s="41">
        <f>SUM(Q7:Q23)</f>
        <v>86.503999999999991</v>
      </c>
      <c r="R24" s="41">
        <f>SUM(R7:R23)</f>
        <v>10651.844999999999</v>
      </c>
      <c r="S24" s="41">
        <f t="shared" si="2"/>
        <v>424.92699999999991</v>
      </c>
      <c r="T24" s="42">
        <f>SUM(T7:T23)</f>
        <v>118023.965</v>
      </c>
      <c r="U24" s="43">
        <f>SUM(U7:U23)</f>
        <v>308673.81599999999</v>
      </c>
      <c r="V24" s="44">
        <f t="shared" si="2"/>
        <v>426697.89600000001</v>
      </c>
      <c r="W24" s="45"/>
      <c r="X24" s="46"/>
      <c r="Y24" s="47">
        <f>SUM(Y7:Y23)</f>
        <v>78930.727000000014</v>
      </c>
      <c r="Z24" s="48">
        <f>SUM(Z7:Z23)</f>
        <v>308673.81599999999</v>
      </c>
      <c r="AA24" s="49">
        <f>SUM(AA7:AA23)</f>
        <v>426697.89600000001</v>
      </c>
      <c r="AB24" s="48">
        <f>SUM(AB7:AB23)</f>
        <v>0</v>
      </c>
      <c r="AC24" s="50">
        <f>SUM(AC7:AC23)</f>
        <v>426697.78100000002</v>
      </c>
      <c r="AD24" s="51"/>
      <c r="AE24" s="51"/>
      <c r="AF24" s="51"/>
      <c r="AG24" s="51"/>
      <c r="AH24" s="51"/>
      <c r="AI24" s="51"/>
      <c r="AJ24" s="51"/>
      <c r="AK24" s="51"/>
      <c r="AL24" s="51"/>
    </row>
    <row r="25" spans="1:38" s="2" customFormat="1" ht="15.75" thickTop="1">
      <c r="A25" s="53" t="s">
        <v>31</v>
      </c>
      <c r="B25" s="54">
        <v>200</v>
      </c>
      <c r="C25" s="55">
        <v>4925.5280000000002</v>
      </c>
      <c r="D25" s="55">
        <v>0</v>
      </c>
      <c r="E25" s="55">
        <v>4844.9480000000003</v>
      </c>
      <c r="F25" s="55">
        <v>27675.43</v>
      </c>
      <c r="G25" s="55">
        <v>0</v>
      </c>
      <c r="H25" s="55">
        <v>0</v>
      </c>
      <c r="I25" s="55">
        <v>0</v>
      </c>
      <c r="J25" s="55">
        <v>1286.3130000000001</v>
      </c>
      <c r="K25" s="55">
        <v>0</v>
      </c>
      <c r="L25" s="55">
        <v>8264.4269999999997</v>
      </c>
      <c r="M25" s="55">
        <v>0</v>
      </c>
      <c r="N25" s="55">
        <v>143.233</v>
      </c>
      <c r="O25" s="55">
        <v>10831.495000000001</v>
      </c>
      <c r="P25" s="55">
        <v>0</v>
      </c>
      <c r="Q25" s="55">
        <v>0</v>
      </c>
      <c r="R25" s="55">
        <v>20301.553</v>
      </c>
      <c r="S25" s="55">
        <v>657.8</v>
      </c>
      <c r="T25" s="56">
        <f>SUM(C25:S25)</f>
        <v>78930.727000000014</v>
      </c>
      <c r="U25" s="57"/>
      <c r="V25" s="58"/>
      <c r="W25" s="59"/>
      <c r="X25" s="59"/>
      <c r="Y25" s="59"/>
      <c r="Z25" s="59"/>
      <c r="AA25" s="59"/>
      <c r="AB25" s="60" t="s">
        <v>32</v>
      </c>
      <c r="AC25" s="59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5">
      <c r="A26" s="53" t="s">
        <v>33</v>
      </c>
      <c r="B26" s="54">
        <v>209</v>
      </c>
      <c r="C26" s="61">
        <v>2790.54</v>
      </c>
      <c r="D26" s="61">
        <v>5150.3999999999996</v>
      </c>
      <c r="E26" s="61">
        <v>33209.78</v>
      </c>
      <c r="F26" s="61">
        <v>84434.95</v>
      </c>
      <c r="G26" s="61">
        <v>2689.97</v>
      </c>
      <c r="H26" s="61">
        <v>284.13</v>
      </c>
      <c r="I26" s="61">
        <v>41409.19</v>
      </c>
      <c r="J26" s="61">
        <v>20233.11</v>
      </c>
      <c r="K26" s="61">
        <v>5061.47</v>
      </c>
      <c r="L26" s="61">
        <v>7507.03</v>
      </c>
      <c r="M26" s="61">
        <v>4575.79</v>
      </c>
      <c r="N26" s="61">
        <v>6269.84</v>
      </c>
      <c r="O26" s="61">
        <v>3530.39</v>
      </c>
      <c r="P26" s="61">
        <v>5973.81</v>
      </c>
      <c r="Q26" s="61">
        <v>2119.21</v>
      </c>
      <c r="R26" s="61">
        <v>3428.41</v>
      </c>
      <c r="S26" s="61">
        <v>1075.07</v>
      </c>
      <c r="T26" s="62">
        <f>SUM(C26:S26)</f>
        <v>229743.09000000003</v>
      </c>
      <c r="U26" s="63">
        <f>U24-T26</f>
        <v>78930.725999999966</v>
      </c>
      <c r="V26" s="58"/>
      <c r="W26" s="59"/>
      <c r="X26" s="59"/>
      <c r="Y26" s="59"/>
      <c r="Z26" s="59"/>
      <c r="AA26" s="59"/>
      <c r="AB26" s="59"/>
    </row>
    <row r="27" spans="1:38" ht="15.75" thickBot="1">
      <c r="A27" s="64" t="s">
        <v>34</v>
      </c>
      <c r="B27" s="65">
        <v>210</v>
      </c>
      <c r="C27" s="66">
        <f>SUM(C24:C26)</f>
        <v>12640.468000000001</v>
      </c>
      <c r="D27" s="66">
        <f t="shared" ref="D27:S27" si="3">SUM(D24:D26)</f>
        <v>5270.6849999999995</v>
      </c>
      <c r="E27" s="66">
        <f t="shared" si="3"/>
        <v>46450.947999999997</v>
      </c>
      <c r="F27" s="66">
        <f t="shared" si="3"/>
        <v>162299.72599999997</v>
      </c>
      <c r="G27" s="66">
        <f t="shared" si="3"/>
        <v>3415.6319999999996</v>
      </c>
      <c r="H27" s="66">
        <f t="shared" si="3"/>
        <v>292.09699999999998</v>
      </c>
      <c r="I27" s="66">
        <f t="shared" si="3"/>
        <v>60909.843000000001</v>
      </c>
      <c r="J27" s="66">
        <f t="shared" si="3"/>
        <v>22750.914000000001</v>
      </c>
      <c r="K27" s="66">
        <f t="shared" si="3"/>
        <v>8002.7650000000003</v>
      </c>
      <c r="L27" s="66">
        <f t="shared" si="3"/>
        <v>23136.702000000001</v>
      </c>
      <c r="M27" s="66">
        <f t="shared" si="3"/>
        <v>4613.6859999999997</v>
      </c>
      <c r="N27" s="66">
        <f t="shared" si="3"/>
        <v>10355.975</v>
      </c>
      <c r="O27" s="66">
        <f t="shared" si="3"/>
        <v>16603.18</v>
      </c>
      <c r="P27" s="66">
        <f t="shared" si="3"/>
        <v>11209.842000000001</v>
      </c>
      <c r="Q27" s="66">
        <f t="shared" si="3"/>
        <v>2205.7139999999999</v>
      </c>
      <c r="R27" s="66">
        <f t="shared" si="3"/>
        <v>34381.808000000005</v>
      </c>
      <c r="S27" s="66">
        <f t="shared" si="3"/>
        <v>2157.7969999999996</v>
      </c>
      <c r="T27" s="67">
        <f>SUM(T24:T26)</f>
        <v>426697.78200000001</v>
      </c>
      <c r="U27" s="68"/>
      <c r="V27" s="58"/>
      <c r="W27" s="59"/>
      <c r="X27" s="59"/>
      <c r="Y27" s="59"/>
      <c r="Z27" s="59"/>
      <c r="AA27" s="59"/>
      <c r="AB27" s="59"/>
    </row>
    <row r="28" spans="1:38" ht="15.75" thickTop="1">
      <c r="A28" s="69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2"/>
      <c r="U28" s="73"/>
      <c r="V28" s="74"/>
      <c r="W28" s="74"/>
      <c r="X28" s="74"/>
      <c r="Y28" s="74"/>
      <c r="Z28" s="74"/>
      <c r="AA28" s="74"/>
      <c r="AB28" s="74"/>
      <c r="AC28" s="3"/>
      <c r="AL28" s="5"/>
    </row>
    <row r="29" spans="1:38" ht="15">
      <c r="A29" s="69"/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2"/>
      <c r="U29" s="73"/>
      <c r="V29" s="74"/>
      <c r="W29" s="74"/>
      <c r="X29" s="74"/>
      <c r="Y29" s="74"/>
      <c r="Z29" s="74"/>
      <c r="AA29" s="74"/>
      <c r="AB29" s="74"/>
      <c r="AC29" s="3"/>
      <c r="AL29" s="5"/>
    </row>
    <row r="30" spans="1:38" s="4" customFormat="1" ht="15">
      <c r="A30" s="69"/>
      <c r="B30" s="70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6"/>
      <c r="V30" s="75"/>
      <c r="W30" s="75"/>
      <c r="X30" s="75"/>
      <c r="Y30" s="75"/>
      <c r="Z30" s="75"/>
      <c r="AA30" s="75"/>
      <c r="AB30" s="75"/>
      <c r="AC30" s="51"/>
      <c r="AD30" s="51"/>
      <c r="AE30" s="51"/>
      <c r="AF30" s="51"/>
      <c r="AG30" s="51"/>
      <c r="AH30" s="51"/>
      <c r="AI30" s="51"/>
      <c r="AJ30" s="51"/>
      <c r="AK30" s="51"/>
    </row>
    <row r="31" spans="1:38" s="52" customFormat="1" ht="15">
      <c r="A31" s="77"/>
      <c r="B31" s="78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6"/>
      <c r="V31" s="79"/>
      <c r="W31" s="79"/>
      <c r="X31" s="79"/>
      <c r="Y31" s="79"/>
      <c r="Z31" s="79"/>
      <c r="AA31" s="79"/>
      <c r="AB31" s="79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1:38" s="52" customFormat="1" ht="15">
      <c r="A32" s="77"/>
      <c r="B32" s="78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80"/>
      <c r="V32" s="77"/>
      <c r="W32" s="77"/>
      <c r="X32" s="77"/>
      <c r="Y32" s="77"/>
      <c r="Z32" s="75"/>
      <c r="AA32" s="77"/>
      <c r="AB32" s="77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1:38">
      <c r="A33" s="69"/>
      <c r="B33" s="6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2"/>
      <c r="V33" s="69"/>
      <c r="W33" s="69"/>
      <c r="X33" s="69"/>
      <c r="Y33" s="69"/>
      <c r="Z33" s="69"/>
      <c r="AA33" s="69"/>
      <c r="AB33" s="69"/>
      <c r="AC33" s="3"/>
      <c r="AL33" s="5"/>
    </row>
    <row r="34" spans="1:38" ht="14.25" customHeight="1">
      <c r="A34" s="556"/>
      <c r="B34" s="69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3"/>
      <c r="V34" s="69"/>
      <c r="W34" s="69"/>
      <c r="X34" s="69"/>
      <c r="Y34" s="69"/>
      <c r="Z34" s="69"/>
      <c r="AA34" s="69"/>
      <c r="AB34" s="69"/>
      <c r="AC34" s="3"/>
      <c r="AL34" s="5"/>
    </row>
    <row r="35" spans="1:38">
      <c r="A35" s="556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84"/>
      <c r="M35" s="69"/>
      <c r="N35" s="69"/>
      <c r="O35" s="69"/>
      <c r="P35" s="69"/>
      <c r="Q35" s="69"/>
      <c r="R35" s="69"/>
      <c r="S35" s="69"/>
      <c r="T35" s="77"/>
      <c r="U35" s="69"/>
      <c r="V35" s="69"/>
      <c r="W35" s="69"/>
      <c r="X35" s="69"/>
      <c r="Y35" s="69"/>
      <c r="Z35" s="69"/>
      <c r="AA35" s="69"/>
      <c r="AB35" s="69"/>
      <c r="AC35" s="3"/>
      <c r="AL35" s="5"/>
    </row>
    <row r="36" spans="1:38" ht="15">
      <c r="A36" s="85"/>
      <c r="B36" s="86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77"/>
      <c r="U36" s="69"/>
      <c r="V36" s="69"/>
      <c r="W36" s="69"/>
      <c r="X36" s="69"/>
      <c r="Y36" s="69"/>
      <c r="Z36" s="69"/>
      <c r="AA36" s="69"/>
      <c r="AB36" s="69"/>
      <c r="AC36" s="3"/>
      <c r="AL36" s="5"/>
    </row>
    <row r="37" spans="1:38" s="2" customFormat="1" ht="15">
      <c r="A37" s="87"/>
      <c r="B37" s="86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7"/>
      <c r="U37" s="69"/>
      <c r="V37" s="69"/>
      <c r="W37" s="69"/>
      <c r="X37" s="69"/>
      <c r="Y37" s="69"/>
      <c r="Z37" s="69"/>
      <c r="AA37" s="69"/>
      <c r="AB37" s="69"/>
      <c r="AC37" s="3"/>
      <c r="AD37" s="3"/>
      <c r="AE37" s="3"/>
      <c r="AF37" s="3"/>
      <c r="AG37" s="3"/>
      <c r="AH37" s="3"/>
      <c r="AI37" s="3"/>
      <c r="AJ37" s="3"/>
      <c r="AK37" s="3"/>
    </row>
    <row r="38" spans="1:38" ht="15">
      <c r="A38" s="78"/>
      <c r="B38" s="86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77"/>
      <c r="U38" s="69"/>
      <c r="V38" s="69"/>
      <c r="W38" s="69"/>
      <c r="X38" s="69"/>
      <c r="Y38" s="69"/>
      <c r="Z38" s="69"/>
      <c r="AA38" s="69"/>
      <c r="AB38" s="69"/>
      <c r="AC38" s="3"/>
      <c r="AL38" s="5"/>
    </row>
    <row r="39" spans="1:38" s="3" customFormat="1">
      <c r="T39" s="51"/>
    </row>
    <row r="40" spans="1:38" s="3" customFormat="1">
      <c r="T40" s="51"/>
    </row>
    <row r="41" spans="1:38" s="3" customFormat="1">
      <c r="T41" s="51"/>
    </row>
    <row r="42" spans="1:38" s="3" customFormat="1">
      <c r="T42" s="51"/>
    </row>
    <row r="43" spans="1:38" s="3" customFormat="1">
      <c r="T43" s="51"/>
    </row>
    <row r="44" spans="1:38" s="3" customFormat="1">
      <c r="T44" s="51"/>
    </row>
    <row r="45" spans="1:38" s="3" customFormat="1">
      <c r="T45" s="51"/>
    </row>
    <row r="46" spans="1:38" s="3" customFormat="1">
      <c r="T46" s="51"/>
    </row>
    <row r="47" spans="1:38" s="3" customFormat="1">
      <c r="T47" s="51"/>
    </row>
    <row r="48" spans="1:38" s="3" customFormat="1">
      <c r="T48" s="51"/>
    </row>
    <row r="49" spans="20:20" s="3" customFormat="1">
      <c r="T49" s="51"/>
    </row>
    <row r="50" spans="20:20" s="3" customFormat="1">
      <c r="T50" s="51"/>
    </row>
    <row r="51" spans="20:20" s="3" customFormat="1">
      <c r="T51" s="51"/>
    </row>
    <row r="52" spans="20:20" s="3" customFormat="1">
      <c r="T52" s="51"/>
    </row>
    <row r="53" spans="20:20" s="3" customFormat="1">
      <c r="T53" s="51"/>
    </row>
    <row r="54" spans="20:20" s="3" customFormat="1">
      <c r="T54" s="51"/>
    </row>
    <row r="55" spans="20:20" s="3" customFormat="1">
      <c r="T55" s="51"/>
    </row>
    <row r="56" spans="20:20" s="3" customFormat="1">
      <c r="T56" s="51"/>
    </row>
    <row r="57" spans="20:20" s="3" customFormat="1">
      <c r="T57" s="51"/>
    </row>
    <row r="58" spans="20:20" s="3" customFormat="1">
      <c r="T58" s="51"/>
    </row>
    <row r="59" spans="20:20" s="3" customFormat="1">
      <c r="T59" s="51"/>
    </row>
    <row r="60" spans="20:20" s="3" customFormat="1">
      <c r="T60" s="51"/>
    </row>
    <row r="61" spans="20:20" s="3" customFormat="1">
      <c r="T61" s="51"/>
    </row>
    <row r="62" spans="20:20" s="3" customFormat="1">
      <c r="T62" s="51"/>
    </row>
    <row r="63" spans="20:20" s="3" customFormat="1">
      <c r="T63" s="51"/>
    </row>
    <row r="64" spans="20:20" s="3" customFormat="1">
      <c r="T64" s="51"/>
    </row>
    <row r="65" spans="20:20" s="3" customFormat="1">
      <c r="T65" s="51"/>
    </row>
    <row r="66" spans="20:20" s="3" customFormat="1">
      <c r="T66" s="51"/>
    </row>
    <row r="67" spans="20:20" s="3" customFormat="1">
      <c r="T67" s="51"/>
    </row>
    <row r="68" spans="20:20" s="3" customFormat="1">
      <c r="T68" s="51"/>
    </row>
    <row r="69" spans="20:20" s="3" customFormat="1">
      <c r="T69" s="51"/>
    </row>
    <row r="70" spans="20:20" s="3" customFormat="1">
      <c r="T70" s="51"/>
    </row>
    <row r="71" spans="20:20" s="3" customFormat="1">
      <c r="T71" s="51"/>
    </row>
    <row r="72" spans="20:20" s="3" customFormat="1">
      <c r="T72" s="51"/>
    </row>
    <row r="73" spans="20:20" s="3" customFormat="1">
      <c r="T73" s="51"/>
    </row>
    <row r="74" spans="20:20" s="3" customFormat="1">
      <c r="T74" s="51"/>
    </row>
    <row r="75" spans="20:20" s="3" customFormat="1">
      <c r="T75" s="51"/>
    </row>
    <row r="76" spans="20:20" s="3" customFormat="1">
      <c r="T76" s="51"/>
    </row>
    <row r="77" spans="20:20" s="3" customFormat="1">
      <c r="T77" s="51"/>
    </row>
    <row r="78" spans="20:20" s="3" customFormat="1">
      <c r="T78" s="51"/>
    </row>
    <row r="79" spans="20:20" s="3" customFormat="1">
      <c r="T79" s="51"/>
    </row>
    <row r="80" spans="20:20" s="3" customFormat="1">
      <c r="T80" s="51"/>
    </row>
    <row r="81" spans="20:20" s="3" customFormat="1">
      <c r="T81" s="51"/>
    </row>
    <row r="82" spans="20:20" s="3" customFormat="1">
      <c r="T82" s="51"/>
    </row>
    <row r="83" spans="20:20" s="3" customFormat="1">
      <c r="T83" s="51"/>
    </row>
    <row r="84" spans="20:20" s="3" customFormat="1">
      <c r="T84" s="51"/>
    </row>
    <row r="85" spans="20:20" s="3" customFormat="1">
      <c r="T85" s="51"/>
    </row>
    <row r="86" spans="20:20" s="3" customFormat="1">
      <c r="T86" s="51"/>
    </row>
    <row r="87" spans="20:20" s="3" customFormat="1">
      <c r="T87" s="51"/>
    </row>
    <row r="88" spans="20:20" s="3" customFormat="1">
      <c r="T88" s="51"/>
    </row>
    <row r="89" spans="20:20" s="3" customFormat="1">
      <c r="T89" s="51"/>
    </row>
    <row r="90" spans="20:20" s="3" customFormat="1">
      <c r="T90" s="51"/>
    </row>
    <row r="91" spans="20:20" s="3" customFormat="1">
      <c r="T91" s="51"/>
    </row>
    <row r="92" spans="20:20" s="3" customFormat="1">
      <c r="T92" s="51"/>
    </row>
    <row r="93" spans="20:20" s="3" customFormat="1">
      <c r="T93" s="51"/>
    </row>
    <row r="94" spans="20:20" s="3" customFormat="1">
      <c r="T94" s="51"/>
    </row>
    <row r="95" spans="20:20" s="3" customFormat="1">
      <c r="T95" s="51"/>
    </row>
    <row r="96" spans="20:20" s="3" customFormat="1">
      <c r="T96" s="51"/>
    </row>
    <row r="97" spans="20:20" s="3" customFormat="1">
      <c r="T97" s="51"/>
    </row>
    <row r="98" spans="20:20" s="3" customFormat="1">
      <c r="T98" s="51"/>
    </row>
    <row r="99" spans="20:20" s="3" customFormat="1">
      <c r="T99" s="51"/>
    </row>
    <row r="100" spans="20:20" s="3" customFormat="1">
      <c r="T100" s="51"/>
    </row>
    <row r="101" spans="20:20" s="3" customFormat="1">
      <c r="T101" s="51"/>
    </row>
    <row r="102" spans="20:20" s="3" customFormat="1">
      <c r="T102" s="51"/>
    </row>
    <row r="103" spans="20:20" s="3" customFormat="1">
      <c r="T103" s="51"/>
    </row>
    <row r="104" spans="20:20" s="3" customFormat="1">
      <c r="T104" s="51"/>
    </row>
    <row r="105" spans="20:20" s="3" customFormat="1">
      <c r="T105" s="51"/>
    </row>
    <row r="106" spans="20:20" s="3" customFormat="1">
      <c r="T106" s="51"/>
    </row>
    <row r="107" spans="20:20" s="3" customFormat="1">
      <c r="T107" s="51"/>
    </row>
    <row r="108" spans="20:20" s="3" customFormat="1">
      <c r="T108" s="51"/>
    </row>
    <row r="109" spans="20:20" s="3" customFormat="1">
      <c r="T109" s="51"/>
    </row>
    <row r="110" spans="20:20" s="3" customFormat="1">
      <c r="T110" s="51"/>
    </row>
    <row r="111" spans="20:20" s="3" customFormat="1">
      <c r="T111" s="51"/>
    </row>
    <row r="112" spans="20:20" s="3" customFormat="1">
      <c r="T112" s="51"/>
    </row>
    <row r="113" spans="20:20" s="3" customFormat="1">
      <c r="T113" s="51"/>
    </row>
    <row r="114" spans="20:20" s="3" customFormat="1">
      <c r="T114" s="51"/>
    </row>
    <row r="115" spans="20:20" s="3" customFormat="1">
      <c r="T115" s="51"/>
    </row>
    <row r="116" spans="20:20" s="3" customFormat="1">
      <c r="T116" s="51"/>
    </row>
    <row r="117" spans="20:20" s="3" customFormat="1">
      <c r="T117" s="51"/>
    </row>
    <row r="118" spans="20:20" s="3" customFormat="1">
      <c r="T118" s="51"/>
    </row>
    <row r="119" spans="20:20" s="3" customFormat="1">
      <c r="T119" s="51"/>
    </row>
    <row r="120" spans="20:20" s="3" customFormat="1">
      <c r="T120" s="51"/>
    </row>
    <row r="121" spans="20:20" s="3" customFormat="1">
      <c r="T121" s="51"/>
    </row>
    <row r="122" spans="20:20" s="3" customFormat="1">
      <c r="T122" s="51"/>
    </row>
    <row r="123" spans="20:20" s="3" customFormat="1">
      <c r="T123" s="51"/>
    </row>
    <row r="124" spans="20:20" s="3" customFormat="1">
      <c r="T124" s="51"/>
    </row>
    <row r="125" spans="20:20" s="3" customFormat="1">
      <c r="T125" s="51"/>
    </row>
    <row r="126" spans="20:20" s="3" customFormat="1">
      <c r="T126" s="51"/>
    </row>
    <row r="127" spans="20:20" s="3" customFormat="1">
      <c r="T127" s="51"/>
    </row>
    <row r="128" spans="20:20" s="3" customFormat="1">
      <c r="T128" s="51"/>
    </row>
    <row r="129" spans="20:20" s="3" customFormat="1">
      <c r="T129" s="51"/>
    </row>
    <row r="130" spans="20:20" s="3" customFormat="1">
      <c r="T130" s="51"/>
    </row>
    <row r="131" spans="20:20" s="3" customFormat="1">
      <c r="T131" s="51"/>
    </row>
    <row r="132" spans="20:20" s="3" customFormat="1">
      <c r="T132" s="51"/>
    </row>
    <row r="133" spans="20:20" s="3" customFormat="1">
      <c r="T133" s="51"/>
    </row>
    <row r="134" spans="20:20" s="3" customFormat="1">
      <c r="T134" s="51"/>
    </row>
    <row r="135" spans="20:20" s="3" customFormat="1">
      <c r="T135" s="51"/>
    </row>
    <row r="136" spans="20:20" s="3" customFormat="1">
      <c r="T136" s="51"/>
    </row>
    <row r="137" spans="20:20" s="3" customFormat="1">
      <c r="T137" s="51"/>
    </row>
    <row r="138" spans="20:20" s="3" customFormat="1">
      <c r="T138" s="51"/>
    </row>
    <row r="139" spans="20:20" s="3" customFormat="1">
      <c r="T139" s="51"/>
    </row>
    <row r="140" spans="20:20" s="3" customFormat="1">
      <c r="T140" s="51"/>
    </row>
    <row r="141" spans="20:20" s="3" customFormat="1">
      <c r="T141" s="51"/>
    </row>
    <row r="142" spans="20:20" s="3" customFormat="1">
      <c r="T142" s="51"/>
    </row>
    <row r="143" spans="20:20" s="3" customFormat="1">
      <c r="T143" s="51"/>
    </row>
    <row r="144" spans="20:20" s="3" customFormat="1">
      <c r="T144" s="51"/>
    </row>
    <row r="145" spans="20:20" s="3" customFormat="1">
      <c r="T145" s="51"/>
    </row>
    <row r="146" spans="20:20" s="3" customFormat="1">
      <c r="T146" s="51"/>
    </row>
    <row r="147" spans="20:20" s="3" customFormat="1">
      <c r="T147" s="51"/>
    </row>
    <row r="148" spans="20:20" s="3" customFormat="1">
      <c r="T148" s="51"/>
    </row>
    <row r="149" spans="20:20" s="3" customFormat="1">
      <c r="T149" s="51"/>
    </row>
    <row r="150" spans="20:20" s="3" customFormat="1">
      <c r="T150" s="51"/>
    </row>
    <row r="151" spans="20:20" s="3" customFormat="1">
      <c r="T151" s="51"/>
    </row>
    <row r="152" spans="20:20" s="3" customFormat="1">
      <c r="T152" s="51"/>
    </row>
    <row r="153" spans="20:20" s="3" customFormat="1">
      <c r="T153" s="51"/>
    </row>
    <row r="154" spans="20:20" s="3" customFormat="1">
      <c r="T154" s="51"/>
    </row>
    <row r="155" spans="20:20" s="3" customFormat="1">
      <c r="T155" s="51"/>
    </row>
    <row r="156" spans="20:20" s="3" customFormat="1">
      <c r="T156" s="51"/>
    </row>
    <row r="157" spans="20:20" s="3" customFormat="1">
      <c r="T157" s="51"/>
    </row>
    <row r="158" spans="20:20" s="3" customFormat="1">
      <c r="T158" s="51"/>
    </row>
    <row r="159" spans="20:20" s="3" customFormat="1">
      <c r="T159" s="51"/>
    </row>
    <row r="160" spans="20:20" s="3" customFormat="1">
      <c r="T160" s="51"/>
    </row>
    <row r="161" spans="20:20" s="3" customFormat="1">
      <c r="T161" s="51"/>
    </row>
    <row r="162" spans="20:20" s="3" customFormat="1">
      <c r="T162" s="51"/>
    </row>
    <row r="163" spans="20:20" s="3" customFormat="1">
      <c r="T163" s="51"/>
    </row>
    <row r="164" spans="20:20" s="3" customFormat="1">
      <c r="T164" s="51"/>
    </row>
    <row r="165" spans="20:20" s="3" customFormat="1">
      <c r="T165" s="51"/>
    </row>
    <row r="166" spans="20:20" s="3" customFormat="1">
      <c r="T166" s="51"/>
    </row>
    <row r="167" spans="20:20" s="3" customFormat="1">
      <c r="T167" s="51"/>
    </row>
    <row r="168" spans="20:20" s="3" customFormat="1">
      <c r="T168" s="51"/>
    </row>
    <row r="169" spans="20:20" s="3" customFormat="1">
      <c r="T169" s="51"/>
    </row>
    <row r="170" spans="20:20" s="3" customFormat="1">
      <c r="T170" s="51"/>
    </row>
    <row r="171" spans="20:20" s="3" customFormat="1">
      <c r="T171" s="51"/>
    </row>
    <row r="172" spans="20:20" s="3" customFormat="1">
      <c r="T172" s="51"/>
    </row>
    <row r="173" spans="20:20" s="3" customFormat="1">
      <c r="T173" s="51"/>
    </row>
    <row r="174" spans="20:20" s="3" customFormat="1">
      <c r="T174" s="51"/>
    </row>
    <row r="175" spans="20:20" s="3" customFormat="1">
      <c r="T175" s="51"/>
    </row>
    <row r="176" spans="20:20" s="3" customFormat="1">
      <c r="T176" s="51"/>
    </row>
    <row r="177" spans="20:20" s="3" customFormat="1">
      <c r="T177" s="51"/>
    </row>
    <row r="178" spans="20:20" s="3" customFormat="1">
      <c r="T178" s="51"/>
    </row>
    <row r="179" spans="20:20" s="3" customFormat="1">
      <c r="T179" s="51"/>
    </row>
    <row r="180" spans="20:20" s="3" customFormat="1">
      <c r="T180" s="51"/>
    </row>
    <row r="181" spans="20:20" s="3" customFormat="1">
      <c r="T181" s="51"/>
    </row>
    <row r="182" spans="20:20" s="3" customFormat="1">
      <c r="T182" s="51"/>
    </row>
    <row r="183" spans="20:20" s="3" customFormat="1">
      <c r="T183" s="51"/>
    </row>
    <row r="184" spans="20:20" s="3" customFormat="1">
      <c r="T184" s="51"/>
    </row>
    <row r="185" spans="20:20" s="3" customFormat="1">
      <c r="T185" s="51"/>
    </row>
    <row r="186" spans="20:20" s="3" customFormat="1">
      <c r="T186" s="51"/>
    </row>
    <row r="187" spans="20:20" s="3" customFormat="1">
      <c r="T187" s="51"/>
    </row>
    <row r="188" spans="20:20" s="3" customFormat="1">
      <c r="T188" s="51"/>
    </row>
    <row r="189" spans="20:20" s="3" customFormat="1">
      <c r="T189" s="51"/>
    </row>
    <row r="190" spans="20:20" s="3" customFormat="1">
      <c r="T190" s="51"/>
    </row>
    <row r="191" spans="20:20" s="3" customFormat="1">
      <c r="T191" s="51"/>
    </row>
    <row r="192" spans="20:20" s="3" customFormat="1">
      <c r="T192" s="51"/>
    </row>
    <row r="193" spans="20:20" s="3" customFormat="1">
      <c r="T193" s="51"/>
    </row>
    <row r="194" spans="20:20" s="3" customFormat="1">
      <c r="T194" s="51"/>
    </row>
    <row r="195" spans="20:20" s="3" customFormat="1">
      <c r="T195" s="51"/>
    </row>
    <row r="196" spans="20:20" s="3" customFormat="1">
      <c r="T196" s="51"/>
    </row>
    <row r="197" spans="20:20" s="3" customFormat="1">
      <c r="T197" s="51"/>
    </row>
    <row r="198" spans="20:20" s="3" customFormat="1">
      <c r="T198" s="51"/>
    </row>
    <row r="199" spans="20:20" s="3" customFormat="1">
      <c r="T199" s="51"/>
    </row>
    <row r="200" spans="20:20" s="3" customFormat="1">
      <c r="T200" s="51"/>
    </row>
    <row r="201" spans="20:20" s="3" customFormat="1">
      <c r="T201" s="51"/>
    </row>
    <row r="202" spans="20:20" s="3" customFormat="1">
      <c r="T202" s="51"/>
    </row>
    <row r="203" spans="20:20" s="3" customFormat="1">
      <c r="T203" s="51"/>
    </row>
    <row r="204" spans="20:20" s="3" customFormat="1">
      <c r="T204" s="51"/>
    </row>
    <row r="205" spans="20:20" s="3" customFormat="1">
      <c r="T205" s="51"/>
    </row>
    <row r="206" spans="20:20" s="3" customFormat="1">
      <c r="T206" s="51"/>
    </row>
    <row r="207" spans="20:20" s="3" customFormat="1">
      <c r="T207" s="51"/>
    </row>
    <row r="208" spans="20:20" s="3" customFormat="1">
      <c r="T208" s="51"/>
    </row>
    <row r="209" spans="20:20" s="3" customFormat="1">
      <c r="T209" s="51"/>
    </row>
    <row r="210" spans="20:20" s="3" customFormat="1">
      <c r="T210" s="51"/>
    </row>
    <row r="211" spans="20:20" s="3" customFormat="1">
      <c r="T211" s="51"/>
    </row>
    <row r="212" spans="20:20" s="3" customFormat="1">
      <c r="T212" s="51"/>
    </row>
    <row r="213" spans="20:20" s="3" customFormat="1">
      <c r="T213" s="51"/>
    </row>
    <row r="214" spans="20:20" s="3" customFormat="1">
      <c r="T214" s="51"/>
    </row>
    <row r="215" spans="20:20" s="3" customFormat="1">
      <c r="T215" s="51"/>
    </row>
    <row r="216" spans="20:20" s="3" customFormat="1">
      <c r="T216" s="51"/>
    </row>
    <row r="217" spans="20:20" s="3" customFormat="1">
      <c r="T217" s="51"/>
    </row>
    <row r="218" spans="20:20" s="3" customFormat="1">
      <c r="T218" s="51"/>
    </row>
    <row r="219" spans="20:20" s="3" customFormat="1">
      <c r="T219" s="51"/>
    </row>
    <row r="220" spans="20:20" s="3" customFormat="1">
      <c r="T220" s="51"/>
    </row>
    <row r="221" spans="20:20" s="3" customFormat="1">
      <c r="T221" s="51"/>
    </row>
    <row r="222" spans="20:20" s="3" customFormat="1">
      <c r="T222" s="51"/>
    </row>
    <row r="223" spans="20:20" s="3" customFormat="1">
      <c r="T223" s="51"/>
    </row>
    <row r="224" spans="20:20" s="3" customFormat="1">
      <c r="T224" s="51"/>
    </row>
    <row r="225" spans="20:20" s="3" customFormat="1">
      <c r="T225" s="51"/>
    </row>
    <row r="226" spans="20:20" s="3" customFormat="1">
      <c r="T226" s="51"/>
    </row>
    <row r="227" spans="20:20" s="3" customFormat="1">
      <c r="T227" s="51"/>
    </row>
    <row r="228" spans="20:20" s="3" customFormat="1">
      <c r="T228" s="51"/>
    </row>
    <row r="229" spans="20:20" s="3" customFormat="1">
      <c r="T229" s="51"/>
    </row>
    <row r="230" spans="20:20" s="3" customFormat="1">
      <c r="T230" s="51"/>
    </row>
    <row r="231" spans="20:20" s="3" customFormat="1">
      <c r="T231" s="51"/>
    </row>
    <row r="232" spans="20:20" s="3" customFormat="1">
      <c r="T232" s="51"/>
    </row>
    <row r="233" spans="20:20" s="3" customFormat="1">
      <c r="T233" s="51"/>
    </row>
    <row r="234" spans="20:20" s="3" customFormat="1">
      <c r="T234" s="51"/>
    </row>
    <row r="235" spans="20:20" s="3" customFormat="1">
      <c r="T235" s="51"/>
    </row>
    <row r="236" spans="20:20" s="3" customFormat="1">
      <c r="T236" s="51"/>
    </row>
    <row r="237" spans="20:20" s="3" customFormat="1">
      <c r="T237" s="51"/>
    </row>
    <row r="238" spans="20:20" s="3" customFormat="1">
      <c r="T238" s="51"/>
    </row>
    <row r="239" spans="20:20" s="3" customFormat="1">
      <c r="T239" s="51"/>
    </row>
    <row r="240" spans="20:20" s="3" customFormat="1">
      <c r="T240" s="51"/>
    </row>
    <row r="241" spans="20:20" s="3" customFormat="1">
      <c r="T241" s="51"/>
    </row>
    <row r="242" spans="20:20" s="3" customFormat="1">
      <c r="T242" s="51"/>
    </row>
    <row r="243" spans="20:20" s="3" customFormat="1">
      <c r="T243" s="51"/>
    </row>
    <row r="244" spans="20:20" s="3" customFormat="1">
      <c r="T244" s="51"/>
    </row>
    <row r="245" spans="20:20" s="3" customFormat="1">
      <c r="T245" s="51"/>
    </row>
    <row r="246" spans="20:20" s="3" customFormat="1">
      <c r="T246" s="51"/>
    </row>
    <row r="247" spans="20:20" s="3" customFormat="1">
      <c r="T247" s="51"/>
    </row>
    <row r="248" spans="20:20" s="3" customFormat="1">
      <c r="T248" s="51"/>
    </row>
    <row r="249" spans="20:20" s="3" customFormat="1">
      <c r="T249" s="51"/>
    </row>
    <row r="250" spans="20:20" s="3" customFormat="1">
      <c r="T250" s="51"/>
    </row>
    <row r="251" spans="20:20" s="3" customFormat="1">
      <c r="T251" s="51"/>
    </row>
    <row r="252" spans="20:20" s="3" customFormat="1">
      <c r="T252" s="51"/>
    </row>
    <row r="253" spans="20:20" s="3" customFormat="1">
      <c r="T253" s="51"/>
    </row>
    <row r="254" spans="20:20" s="3" customFormat="1">
      <c r="T254" s="51"/>
    </row>
    <row r="255" spans="20:20" s="3" customFormat="1">
      <c r="T255" s="51"/>
    </row>
    <row r="256" spans="20:20" s="3" customFormat="1">
      <c r="T256" s="51"/>
    </row>
    <row r="257" spans="20:20" s="3" customFormat="1">
      <c r="T257" s="51"/>
    </row>
    <row r="258" spans="20:20" s="3" customFormat="1">
      <c r="T258" s="51"/>
    </row>
    <row r="259" spans="20:20" s="3" customFormat="1">
      <c r="T259" s="51"/>
    </row>
    <row r="260" spans="20:20" s="3" customFormat="1">
      <c r="T260" s="51"/>
    </row>
    <row r="261" spans="20:20" s="3" customFormat="1">
      <c r="T261" s="51"/>
    </row>
    <row r="262" spans="20:20" s="3" customFormat="1">
      <c r="T262" s="51"/>
    </row>
    <row r="263" spans="20:20" s="3" customFormat="1">
      <c r="T263" s="51"/>
    </row>
    <row r="264" spans="20:20" s="3" customFormat="1">
      <c r="T264" s="51"/>
    </row>
    <row r="265" spans="20:20" s="3" customFormat="1">
      <c r="T265" s="51"/>
    </row>
    <row r="266" spans="20:20" s="3" customFormat="1">
      <c r="T266" s="51"/>
    </row>
    <row r="267" spans="20:20" s="3" customFormat="1">
      <c r="T267" s="51"/>
    </row>
    <row r="268" spans="20:20" s="3" customFormat="1">
      <c r="T268" s="51"/>
    </row>
    <row r="269" spans="20:20" s="3" customFormat="1">
      <c r="T269" s="51"/>
    </row>
    <row r="270" spans="20:20" s="3" customFormat="1">
      <c r="T270" s="51"/>
    </row>
    <row r="271" spans="20:20" s="3" customFormat="1">
      <c r="T271" s="51"/>
    </row>
    <row r="272" spans="20:20" s="3" customFormat="1">
      <c r="T272" s="51"/>
    </row>
    <row r="273" spans="20:20" s="3" customFormat="1">
      <c r="T273" s="51"/>
    </row>
    <row r="274" spans="20:20" s="3" customFormat="1">
      <c r="T274" s="51"/>
    </row>
    <row r="275" spans="20:20" s="3" customFormat="1">
      <c r="T275" s="51"/>
    </row>
    <row r="276" spans="20:20" s="3" customFormat="1">
      <c r="T276" s="51"/>
    </row>
    <row r="277" spans="20:20" s="3" customFormat="1">
      <c r="T277" s="51"/>
    </row>
    <row r="278" spans="20:20" s="3" customFormat="1">
      <c r="T278" s="51"/>
    </row>
    <row r="279" spans="20:20" s="3" customFormat="1">
      <c r="T279" s="51"/>
    </row>
    <row r="280" spans="20:20" s="3" customFormat="1">
      <c r="T280" s="51"/>
    </row>
    <row r="281" spans="20:20" s="3" customFormat="1">
      <c r="T281" s="51"/>
    </row>
    <row r="282" spans="20:20" s="3" customFormat="1">
      <c r="T282" s="51"/>
    </row>
    <row r="283" spans="20:20" s="3" customFormat="1">
      <c r="T283" s="51"/>
    </row>
    <row r="284" spans="20:20" s="3" customFormat="1">
      <c r="T284" s="51"/>
    </row>
    <row r="285" spans="20:20" s="3" customFormat="1">
      <c r="T285" s="51"/>
    </row>
    <row r="286" spans="20:20" s="3" customFormat="1">
      <c r="T286" s="51"/>
    </row>
    <row r="287" spans="20:20" s="3" customFormat="1">
      <c r="T287" s="51"/>
    </row>
    <row r="288" spans="20:20" s="3" customFormat="1">
      <c r="T288" s="51"/>
    </row>
    <row r="289" spans="20:20" s="3" customFormat="1">
      <c r="T289" s="51"/>
    </row>
    <row r="290" spans="20:20" s="3" customFormat="1">
      <c r="T290" s="51"/>
    </row>
    <row r="291" spans="20:20" s="3" customFormat="1">
      <c r="T291" s="51"/>
    </row>
    <row r="292" spans="20:20" s="3" customFormat="1">
      <c r="T292" s="51"/>
    </row>
    <row r="293" spans="20:20" s="3" customFormat="1">
      <c r="T293" s="51"/>
    </row>
    <row r="294" spans="20:20" s="3" customFormat="1">
      <c r="T294" s="51"/>
    </row>
    <row r="295" spans="20:20" s="3" customFormat="1">
      <c r="T295" s="51"/>
    </row>
    <row r="296" spans="20:20" s="3" customFormat="1">
      <c r="T296" s="51"/>
    </row>
    <row r="297" spans="20:20" s="3" customFormat="1">
      <c r="T297" s="51"/>
    </row>
    <row r="298" spans="20:20" s="3" customFormat="1">
      <c r="T298" s="51"/>
    </row>
    <row r="299" spans="20:20" s="3" customFormat="1">
      <c r="T299" s="51"/>
    </row>
    <row r="300" spans="20:20" s="3" customFormat="1">
      <c r="T300" s="51"/>
    </row>
    <row r="301" spans="20:20" s="3" customFormat="1">
      <c r="T301" s="51"/>
    </row>
    <row r="302" spans="20:20" s="3" customFormat="1">
      <c r="T302" s="51"/>
    </row>
    <row r="303" spans="20:20" s="3" customFormat="1">
      <c r="T303" s="51"/>
    </row>
    <row r="304" spans="20:20" s="3" customFormat="1">
      <c r="T304" s="51"/>
    </row>
    <row r="305" spans="20:20" s="3" customFormat="1">
      <c r="T305" s="51"/>
    </row>
    <row r="306" spans="20:20" s="3" customFormat="1">
      <c r="T306" s="51"/>
    </row>
    <row r="307" spans="20:20" s="3" customFormat="1">
      <c r="T307" s="51"/>
    </row>
    <row r="308" spans="20:20" s="3" customFormat="1">
      <c r="T308" s="51"/>
    </row>
    <row r="309" spans="20:20" s="3" customFormat="1">
      <c r="T309" s="51"/>
    </row>
    <row r="310" spans="20:20" s="3" customFormat="1">
      <c r="T310" s="51"/>
    </row>
    <row r="311" spans="20:20" s="3" customFormat="1">
      <c r="T311" s="51"/>
    </row>
    <row r="312" spans="20:20" s="3" customFormat="1">
      <c r="T312" s="51"/>
    </row>
    <row r="313" spans="20:20" s="3" customFormat="1">
      <c r="T313" s="51"/>
    </row>
    <row r="314" spans="20:20" s="3" customFormat="1">
      <c r="T314" s="51"/>
    </row>
    <row r="315" spans="20:20" s="3" customFormat="1">
      <c r="T315" s="51"/>
    </row>
    <row r="316" spans="20:20" s="3" customFormat="1">
      <c r="T316" s="51"/>
    </row>
    <row r="317" spans="20:20" s="3" customFormat="1">
      <c r="T317" s="51"/>
    </row>
    <row r="318" spans="20:20" s="3" customFormat="1">
      <c r="T318" s="51"/>
    </row>
    <row r="319" spans="20:20" s="3" customFormat="1">
      <c r="T319" s="51"/>
    </row>
    <row r="320" spans="20:20" s="3" customFormat="1">
      <c r="T320" s="51"/>
    </row>
    <row r="321" spans="20:20" s="3" customFormat="1">
      <c r="T321" s="51"/>
    </row>
    <row r="322" spans="20:20" s="3" customFormat="1">
      <c r="T322" s="51"/>
    </row>
    <row r="323" spans="20:20" s="3" customFormat="1">
      <c r="T323" s="51"/>
    </row>
    <row r="324" spans="20:20" s="3" customFormat="1">
      <c r="T324" s="51"/>
    </row>
    <row r="325" spans="20:20" s="3" customFormat="1">
      <c r="T325" s="51"/>
    </row>
    <row r="326" spans="20:20" s="3" customFormat="1">
      <c r="T326" s="51"/>
    </row>
    <row r="327" spans="20:20" s="3" customFormat="1">
      <c r="T327" s="51"/>
    </row>
    <row r="328" spans="20:20" s="3" customFormat="1">
      <c r="T328" s="51"/>
    </row>
    <row r="329" spans="20:20" s="3" customFormat="1">
      <c r="T329" s="51"/>
    </row>
    <row r="330" spans="20:20" s="3" customFormat="1">
      <c r="T330" s="51"/>
    </row>
    <row r="331" spans="20:20" s="3" customFormat="1">
      <c r="T331" s="51"/>
    </row>
    <row r="332" spans="20:20" s="3" customFormat="1">
      <c r="T332" s="51"/>
    </row>
    <row r="333" spans="20:20" s="3" customFormat="1">
      <c r="T333" s="51"/>
    </row>
  </sheetData>
  <mergeCells count="2">
    <mergeCell ref="Y4:AA4"/>
    <mergeCell ref="A34:A35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37"/>
  <sheetViews>
    <sheetView zoomScale="60" zoomScaleNormal="60" workbookViewId="0">
      <selection activeCell="A26" sqref="A26"/>
    </sheetView>
  </sheetViews>
  <sheetFormatPr defaultColWidth="9.140625" defaultRowHeight="16.5"/>
  <cols>
    <col min="1" max="1" width="55" style="307" customWidth="1"/>
    <col min="2" max="2" width="7" style="305" customWidth="1"/>
    <col min="3" max="3" width="23" style="279" customWidth="1"/>
    <col min="4" max="4" width="18.42578125" style="279" customWidth="1"/>
    <col min="5" max="5" width="18.28515625" style="279" customWidth="1"/>
    <col min="6" max="6" width="16.7109375" style="279" bestFit="1" customWidth="1"/>
    <col min="7" max="7" width="19.140625" style="279" customWidth="1"/>
    <col min="8" max="8" width="17" style="279" customWidth="1"/>
    <col min="9" max="9" width="20.140625" style="279" customWidth="1"/>
    <col min="10" max="10" width="17.42578125" style="279" customWidth="1"/>
    <col min="11" max="11" width="20" style="279" customWidth="1"/>
    <col min="12" max="12" width="19.140625" style="279" customWidth="1"/>
    <col min="13" max="13" width="15.85546875" style="279" customWidth="1"/>
    <col min="14" max="14" width="20.85546875" style="279" customWidth="1"/>
    <col min="15" max="15" width="19.85546875" style="279" customWidth="1"/>
    <col min="16" max="16" width="18.85546875" style="279" customWidth="1"/>
    <col min="17" max="18" width="16.140625" style="279" customWidth="1"/>
    <col min="19" max="19" width="20" style="279" bestFit="1" customWidth="1"/>
    <col min="20" max="20" width="22.42578125" style="306" customWidth="1"/>
    <col min="21" max="25" width="9.140625" style="279"/>
    <col min="26" max="26" width="25.140625" style="307" customWidth="1"/>
    <col min="27" max="27" width="21.42578125" style="307" customWidth="1"/>
    <col min="28" max="28" width="4.85546875" style="307" customWidth="1"/>
    <col min="29" max="29" width="6" style="307" customWidth="1"/>
    <col min="30" max="30" width="20.140625" style="307" customWidth="1"/>
    <col min="31" max="31" width="23" style="307" customWidth="1"/>
    <col min="32" max="32" width="23.5703125" style="307" customWidth="1"/>
    <col min="33" max="33" width="18.28515625" style="307" customWidth="1"/>
    <col min="34" max="34" width="21.85546875" style="307" customWidth="1"/>
    <col min="35" max="38" width="9.140625" style="279"/>
    <col min="39" max="16384" width="9.140625" style="307"/>
  </cols>
  <sheetData>
    <row r="1" spans="1:41">
      <c r="A1" s="271" t="s">
        <v>133</v>
      </c>
      <c r="B1" s="279"/>
    </row>
    <row r="2" spans="1:41">
      <c r="A2" s="271" t="s">
        <v>1</v>
      </c>
      <c r="B2" s="279"/>
    </row>
    <row r="3" spans="1:41">
      <c r="A3" s="271" t="s">
        <v>84</v>
      </c>
      <c r="B3" s="279"/>
    </row>
    <row r="4" spans="1:41">
      <c r="A4" s="279"/>
      <c r="B4" s="279"/>
      <c r="U4" s="577" t="s">
        <v>200</v>
      </c>
      <c r="V4" s="577"/>
      <c r="W4" s="577"/>
      <c r="X4" s="577"/>
      <c r="Y4" s="577"/>
      <c r="AD4" s="575" t="s">
        <v>3</v>
      </c>
      <c r="AE4" s="575"/>
      <c r="AF4" s="575"/>
    </row>
    <row r="5" spans="1:41" ht="95.25" thickBot="1">
      <c r="A5" s="279"/>
      <c r="B5" s="279"/>
      <c r="U5" s="468" t="s">
        <v>201</v>
      </c>
      <c r="V5" s="468" t="s">
        <v>202</v>
      </c>
      <c r="W5" s="468" t="s">
        <v>203</v>
      </c>
      <c r="X5" s="468" t="s">
        <v>65</v>
      </c>
      <c r="Y5" s="468" t="s">
        <v>204</v>
      </c>
      <c r="AD5" s="272" t="s">
        <v>4</v>
      </c>
      <c r="AE5" s="272" t="s">
        <v>5</v>
      </c>
      <c r="AF5" s="272" t="s">
        <v>6</v>
      </c>
      <c r="AJ5" s="576" t="s">
        <v>138</v>
      </c>
      <c r="AK5" s="576"/>
      <c r="AL5" s="576"/>
      <c r="AM5" s="576"/>
      <c r="AN5" s="576"/>
      <c r="AO5" s="576"/>
    </row>
    <row r="6" spans="1:41" s="270" customFormat="1" ht="18" thickTop="1" thickBot="1">
      <c r="A6" s="342" t="s">
        <v>7</v>
      </c>
      <c r="B6" s="353" t="s">
        <v>8</v>
      </c>
      <c r="C6" s="273">
        <v>1</v>
      </c>
      <c r="D6" s="273">
        <v>2</v>
      </c>
      <c r="E6" s="274">
        <v>3</v>
      </c>
      <c r="F6" s="273">
        <v>4</v>
      </c>
      <c r="G6" s="273">
        <v>5</v>
      </c>
      <c r="H6" s="274">
        <v>6</v>
      </c>
      <c r="I6" s="274">
        <v>7</v>
      </c>
      <c r="J6" s="274">
        <v>8</v>
      </c>
      <c r="K6" s="275">
        <v>10</v>
      </c>
      <c r="L6" s="276">
        <v>9</v>
      </c>
      <c r="M6" s="274">
        <v>11</v>
      </c>
      <c r="N6" s="274">
        <v>12</v>
      </c>
      <c r="O6" s="275" t="s">
        <v>9</v>
      </c>
      <c r="P6" s="274">
        <v>15</v>
      </c>
      <c r="Q6" s="273">
        <v>17</v>
      </c>
      <c r="R6" s="274">
        <v>16</v>
      </c>
      <c r="S6" s="273">
        <v>18</v>
      </c>
      <c r="T6" s="322">
        <v>180</v>
      </c>
      <c r="U6" s="323">
        <v>301</v>
      </c>
      <c r="V6" s="323">
        <v>302</v>
      </c>
      <c r="W6" s="323">
        <v>303</v>
      </c>
      <c r="X6" s="323">
        <v>304</v>
      </c>
      <c r="Y6" s="323">
        <v>305</v>
      </c>
      <c r="Z6" s="322">
        <v>309</v>
      </c>
      <c r="AA6" s="322">
        <v>310</v>
      </c>
      <c r="AB6" s="321"/>
      <c r="AC6" s="321"/>
      <c r="AD6" s="322" t="s">
        <v>10</v>
      </c>
      <c r="AE6" s="322">
        <v>309</v>
      </c>
      <c r="AF6" s="322" t="s">
        <v>11</v>
      </c>
      <c r="AG6" s="321"/>
      <c r="AH6" s="322" t="s">
        <v>12</v>
      </c>
      <c r="AI6" s="323"/>
      <c r="AJ6" s="321">
        <v>301</v>
      </c>
      <c r="AK6" s="321">
        <v>302</v>
      </c>
      <c r="AL6" s="321">
        <v>303</v>
      </c>
      <c r="AM6" s="321">
        <v>304</v>
      </c>
      <c r="AN6" s="321">
        <v>305</v>
      </c>
      <c r="AO6" s="321">
        <v>309</v>
      </c>
    </row>
    <row r="7" spans="1:41" ht="17.25" thickTop="1">
      <c r="A7" s="277" t="s">
        <v>13</v>
      </c>
      <c r="B7" s="273">
        <v>1</v>
      </c>
      <c r="C7" s="343">
        <v>120.14400000000001</v>
      </c>
      <c r="D7" s="343">
        <v>11.218999999999999</v>
      </c>
      <c r="E7" s="343">
        <v>0</v>
      </c>
      <c r="F7" s="343">
        <v>8.7710000000000008</v>
      </c>
      <c r="G7" s="343">
        <v>0</v>
      </c>
      <c r="H7" s="343">
        <v>0</v>
      </c>
      <c r="I7" s="343">
        <v>0</v>
      </c>
      <c r="J7" s="343">
        <v>0</v>
      </c>
      <c r="K7" s="343">
        <v>32.182000000000002</v>
      </c>
      <c r="L7" s="343">
        <v>0</v>
      </c>
      <c r="M7" s="343">
        <v>0</v>
      </c>
      <c r="N7" s="343">
        <v>0</v>
      </c>
      <c r="O7" s="343">
        <v>0</v>
      </c>
      <c r="P7" s="343">
        <v>1.5209999999999999</v>
      </c>
      <c r="Q7" s="343">
        <v>0</v>
      </c>
      <c r="R7" s="343">
        <v>0</v>
      </c>
      <c r="S7" s="343">
        <v>0</v>
      </c>
      <c r="T7" s="283">
        <f>SUM(C7:S7)</f>
        <v>173.83700000000002</v>
      </c>
      <c r="U7" s="324">
        <f t="shared" ref="U7:U23" si="0">AJ7*Z$7</f>
        <v>551.98758717459543</v>
      </c>
      <c r="V7" s="324">
        <f t="shared" ref="V7:V23" si="1">AK7*AA$7</f>
        <v>0</v>
      </c>
      <c r="W7" s="324">
        <f t="shared" ref="W7:W23" si="2">AL7*AB$7</f>
        <v>0</v>
      </c>
      <c r="X7" s="324">
        <f t="shared" ref="X7:X23" si="3">AM7*AC$7</f>
        <v>3.9487102722651317E-2</v>
      </c>
      <c r="Y7" s="324">
        <f t="shared" ref="Y7:Y23" si="4">AN7*AD$7</f>
        <v>0</v>
      </c>
      <c r="Z7" s="282">
        <v>810.86599999999999</v>
      </c>
      <c r="AA7" s="344">
        <v>984.70299999999997</v>
      </c>
      <c r="AB7" s="345"/>
      <c r="AC7" s="346">
        <v>1</v>
      </c>
      <c r="AD7" s="283">
        <v>0</v>
      </c>
      <c r="AE7" s="282">
        <v>810.86599999999999</v>
      </c>
      <c r="AF7" s="344">
        <v>984.70299999999997</v>
      </c>
      <c r="AG7" s="345"/>
      <c r="AH7" s="282">
        <f>T7+Z7</f>
        <v>984.70299999999997</v>
      </c>
      <c r="AI7" s="324"/>
      <c r="AJ7" s="347">
        <v>0.68073835525795312</v>
      </c>
      <c r="AK7" s="347">
        <v>0</v>
      </c>
      <c r="AL7" s="347">
        <v>0</v>
      </c>
      <c r="AM7" s="347">
        <v>3.9487102722651317E-2</v>
      </c>
      <c r="AN7" s="347">
        <v>0.27977454201939556</v>
      </c>
      <c r="AO7" s="348">
        <v>1</v>
      </c>
    </row>
    <row r="8" spans="1:41">
      <c r="A8" s="277" t="s">
        <v>14</v>
      </c>
      <c r="B8" s="273">
        <v>2</v>
      </c>
      <c r="C8" s="343">
        <v>0</v>
      </c>
      <c r="D8" s="343">
        <v>166.81399999999999</v>
      </c>
      <c r="E8" s="343">
        <v>0</v>
      </c>
      <c r="F8" s="343">
        <v>0</v>
      </c>
      <c r="G8" s="343">
        <v>0</v>
      </c>
      <c r="H8" s="343">
        <v>0</v>
      </c>
      <c r="I8" s="343">
        <v>0</v>
      </c>
      <c r="J8" s="343">
        <v>0</v>
      </c>
      <c r="K8" s="343">
        <v>10.994999999999999</v>
      </c>
      <c r="L8" s="343">
        <v>0</v>
      </c>
      <c r="M8" s="343">
        <v>0</v>
      </c>
      <c r="N8" s="343">
        <v>0</v>
      </c>
      <c r="O8" s="343">
        <v>0</v>
      </c>
      <c r="P8" s="343">
        <v>0</v>
      </c>
      <c r="Q8" s="343">
        <v>0</v>
      </c>
      <c r="R8" s="343">
        <v>0</v>
      </c>
      <c r="S8" s="343">
        <v>0</v>
      </c>
      <c r="T8" s="283">
        <f t="shared" ref="T8:T23" si="5">SUM(C8:S8)</f>
        <v>177.809</v>
      </c>
      <c r="U8" s="324">
        <f t="shared" si="0"/>
        <v>70.546359294906026</v>
      </c>
      <c r="V8" s="324">
        <f t="shared" si="1"/>
        <v>0</v>
      </c>
      <c r="W8" s="324">
        <f t="shared" si="2"/>
        <v>0</v>
      </c>
      <c r="X8" s="324">
        <f t="shared" si="3"/>
        <v>0</v>
      </c>
      <c r="Y8" s="324">
        <f t="shared" si="4"/>
        <v>0</v>
      </c>
      <c r="Z8" s="282">
        <v>1597.09</v>
      </c>
      <c r="AA8" s="349">
        <v>1774.9</v>
      </c>
      <c r="AB8" s="345"/>
      <c r="AC8" s="346">
        <v>2</v>
      </c>
      <c r="AD8" s="283">
        <v>0</v>
      </c>
      <c r="AE8" s="282">
        <v>1597.09</v>
      </c>
      <c r="AF8" s="349">
        <v>1774.9</v>
      </c>
      <c r="AG8" s="345"/>
      <c r="AH8" s="282">
        <f t="shared" ref="AH8:AH23" si="6">T8+Z8</f>
        <v>1774.8989999999999</v>
      </c>
      <c r="AI8" s="324"/>
      <c r="AJ8" s="347">
        <v>8.7001254578322473E-2</v>
      </c>
      <c r="AK8" s="347">
        <v>0</v>
      </c>
      <c r="AL8" s="347">
        <v>0</v>
      </c>
      <c r="AM8" s="347">
        <v>0</v>
      </c>
      <c r="AN8" s="347">
        <v>0.91299874542167747</v>
      </c>
      <c r="AO8" s="348">
        <v>1</v>
      </c>
    </row>
    <row r="9" spans="1:41">
      <c r="A9" s="277" t="s">
        <v>15</v>
      </c>
      <c r="B9" s="274">
        <v>3</v>
      </c>
      <c r="C9" s="343">
        <v>0</v>
      </c>
      <c r="D9" s="343">
        <v>0</v>
      </c>
      <c r="E9" s="343">
        <v>0</v>
      </c>
      <c r="F9" s="343">
        <v>1.6930000000000001</v>
      </c>
      <c r="G9" s="343">
        <v>9.2780000000000005</v>
      </c>
      <c r="H9" s="343">
        <v>0</v>
      </c>
      <c r="I9" s="343">
        <v>124.01300000000001</v>
      </c>
      <c r="J9" s="343">
        <v>0</v>
      </c>
      <c r="K9" s="343">
        <v>0</v>
      </c>
      <c r="L9" s="348">
        <v>0</v>
      </c>
      <c r="M9" s="348">
        <v>0</v>
      </c>
      <c r="N9" s="348">
        <v>0</v>
      </c>
      <c r="O9" s="343">
        <v>0</v>
      </c>
      <c r="P9" s="343">
        <v>0</v>
      </c>
      <c r="Q9" s="343">
        <v>0</v>
      </c>
      <c r="R9" s="343">
        <v>0</v>
      </c>
      <c r="S9" s="343">
        <v>0</v>
      </c>
      <c r="T9" s="283">
        <f t="shared" si="5"/>
        <v>134.98400000000001</v>
      </c>
      <c r="U9" s="324">
        <f t="shared" si="0"/>
        <v>2.2582438648316825</v>
      </c>
      <c r="V9" s="324">
        <f t="shared" si="1"/>
        <v>0</v>
      </c>
      <c r="W9" s="324">
        <f t="shared" si="2"/>
        <v>0</v>
      </c>
      <c r="X9" s="324">
        <f t="shared" si="3"/>
        <v>8.7832958907022429E-3</v>
      </c>
      <c r="Y9" s="324">
        <f t="shared" si="4"/>
        <v>0</v>
      </c>
      <c r="Z9" s="282">
        <v>14757.69</v>
      </c>
      <c r="AA9" s="344">
        <v>14892.674999999999</v>
      </c>
      <c r="AB9" s="345"/>
      <c r="AC9" s="346">
        <v>3</v>
      </c>
      <c r="AD9" s="283">
        <v>0</v>
      </c>
      <c r="AE9" s="282">
        <v>14757.69</v>
      </c>
      <c r="AF9" s="344">
        <v>14892.674999999999</v>
      </c>
      <c r="AG9" s="345"/>
      <c r="AH9" s="282">
        <f t="shared" si="6"/>
        <v>14892.674000000001</v>
      </c>
      <c r="AI9" s="324"/>
      <c r="AJ9" s="347">
        <v>2.7849778691321162E-3</v>
      </c>
      <c r="AK9" s="347">
        <v>0</v>
      </c>
      <c r="AL9" s="347">
        <v>0</v>
      </c>
      <c r="AM9" s="347">
        <v>8.7832958907022429E-3</v>
      </c>
      <c r="AN9" s="347">
        <v>0.98843172624016562</v>
      </c>
      <c r="AO9" s="348">
        <v>1</v>
      </c>
    </row>
    <row r="10" spans="1:41">
      <c r="A10" s="280" t="s">
        <v>16</v>
      </c>
      <c r="B10" s="273">
        <v>4</v>
      </c>
      <c r="C10" s="343">
        <v>140.03200000000001</v>
      </c>
      <c r="D10" s="343">
        <v>0</v>
      </c>
      <c r="E10" s="343">
        <v>0</v>
      </c>
      <c r="F10" s="343">
        <v>136.83000000000001</v>
      </c>
      <c r="G10" s="343">
        <v>0.16400000000000001</v>
      </c>
      <c r="H10" s="343">
        <v>0.14199999999999999</v>
      </c>
      <c r="I10" s="343">
        <v>0</v>
      </c>
      <c r="J10" s="343">
        <v>0</v>
      </c>
      <c r="K10" s="343">
        <v>0</v>
      </c>
      <c r="L10" s="343">
        <v>91.26</v>
      </c>
      <c r="M10" s="343">
        <v>0</v>
      </c>
      <c r="N10" s="343">
        <v>0.56000000000000005</v>
      </c>
      <c r="O10" s="343">
        <v>13.994</v>
      </c>
      <c r="P10" s="343">
        <v>0</v>
      </c>
      <c r="Q10" s="343">
        <v>0</v>
      </c>
      <c r="R10" s="343">
        <v>0</v>
      </c>
      <c r="S10" s="343">
        <v>13.471</v>
      </c>
      <c r="T10" s="283">
        <f>SUM(C10:S10)</f>
        <v>396.45299999999997</v>
      </c>
      <c r="U10" s="324">
        <f t="shared" si="0"/>
        <v>250.23858970140262</v>
      </c>
      <c r="V10" s="324">
        <f t="shared" si="1"/>
        <v>15.247719384285308</v>
      </c>
      <c r="W10" s="324">
        <f t="shared" si="2"/>
        <v>0</v>
      </c>
      <c r="X10" s="324">
        <f t="shared" si="3"/>
        <v>-1.1725520703860053</v>
      </c>
      <c r="Y10" s="324">
        <f t="shared" si="4"/>
        <v>0</v>
      </c>
      <c r="Z10" s="282">
        <v>0</v>
      </c>
      <c r="AA10" s="344">
        <v>396.45400000000001</v>
      </c>
      <c r="AB10" s="345"/>
      <c r="AC10" s="346">
        <v>4</v>
      </c>
      <c r="AD10" s="283">
        <v>0</v>
      </c>
      <c r="AE10" s="282">
        <v>0</v>
      </c>
      <c r="AF10" s="344">
        <v>396.45400000000001</v>
      </c>
      <c r="AG10" s="345"/>
      <c r="AH10" s="282">
        <f t="shared" si="6"/>
        <v>396.45299999999997</v>
      </c>
      <c r="AI10" s="324"/>
      <c r="AJ10" s="347">
        <v>0.30860658814329694</v>
      </c>
      <c r="AK10" s="347">
        <v>1.5484587113358352E-2</v>
      </c>
      <c r="AL10" s="347">
        <v>0.54425980845595878</v>
      </c>
      <c r="AM10" s="347">
        <v>-1.1725520703860053</v>
      </c>
      <c r="AN10" s="347">
        <v>1.3042010866733915</v>
      </c>
      <c r="AO10" s="348">
        <v>1</v>
      </c>
    </row>
    <row r="11" spans="1:41">
      <c r="A11" s="277" t="s">
        <v>17</v>
      </c>
      <c r="B11" s="273">
        <v>5</v>
      </c>
      <c r="C11" s="343">
        <v>0</v>
      </c>
      <c r="D11" s="343">
        <v>0</v>
      </c>
      <c r="E11" s="343">
        <v>0</v>
      </c>
      <c r="F11" s="343">
        <v>3.6920000000000002</v>
      </c>
      <c r="G11" s="343">
        <v>1.18</v>
      </c>
      <c r="H11" s="343">
        <v>1.9E-2</v>
      </c>
      <c r="I11" s="343">
        <v>0</v>
      </c>
      <c r="J11" s="343">
        <v>0</v>
      </c>
      <c r="K11" s="343">
        <v>1.2999999999999999E-2</v>
      </c>
      <c r="L11" s="343">
        <v>1.151</v>
      </c>
      <c r="M11" s="343">
        <v>0</v>
      </c>
      <c r="N11" s="343">
        <v>0.01</v>
      </c>
      <c r="O11" s="343">
        <v>24.399000000000001</v>
      </c>
      <c r="P11" s="343">
        <v>4.0000000000000001E-3</v>
      </c>
      <c r="Q11" s="343">
        <v>0</v>
      </c>
      <c r="R11" s="343">
        <v>0</v>
      </c>
      <c r="S11" s="343">
        <v>1.1830000000000001</v>
      </c>
      <c r="T11" s="283">
        <f t="shared" si="5"/>
        <v>31.651</v>
      </c>
      <c r="U11" s="324">
        <f t="shared" si="0"/>
        <v>809.40414584082475</v>
      </c>
      <c r="V11" s="324">
        <f t="shared" si="1"/>
        <v>0</v>
      </c>
      <c r="W11" s="324">
        <f t="shared" si="2"/>
        <v>0</v>
      </c>
      <c r="X11" s="324">
        <f t="shared" si="3"/>
        <v>1.8028307503030574E-3</v>
      </c>
      <c r="Y11" s="324">
        <f t="shared" si="4"/>
        <v>0</v>
      </c>
      <c r="Z11" s="282">
        <v>0</v>
      </c>
      <c r="AA11" s="344">
        <v>31.651</v>
      </c>
      <c r="AB11" s="345"/>
      <c r="AC11" s="346">
        <v>5</v>
      </c>
      <c r="AD11" s="283">
        <v>0</v>
      </c>
      <c r="AE11" s="282">
        <v>0</v>
      </c>
      <c r="AF11" s="344">
        <v>31.651</v>
      </c>
      <c r="AG11" s="345"/>
      <c r="AH11" s="282">
        <f t="shared" si="6"/>
        <v>31.651</v>
      </c>
      <c r="AI11" s="324"/>
      <c r="AJ11" s="347">
        <v>0.99819716924969693</v>
      </c>
      <c r="AK11" s="347">
        <v>0</v>
      </c>
      <c r="AL11" s="347">
        <v>0</v>
      </c>
      <c r="AM11" s="347">
        <v>1.8028307503030574E-3</v>
      </c>
      <c r="AN11" s="347">
        <v>0</v>
      </c>
      <c r="AO11" s="348">
        <v>1</v>
      </c>
    </row>
    <row r="12" spans="1:41">
      <c r="A12" s="277" t="s">
        <v>18</v>
      </c>
      <c r="B12" s="274">
        <v>6</v>
      </c>
      <c r="C12" s="343">
        <v>1.4059999999999999</v>
      </c>
      <c r="D12" s="343">
        <v>0</v>
      </c>
      <c r="E12" s="343">
        <v>0</v>
      </c>
      <c r="F12" s="343">
        <v>0</v>
      </c>
      <c r="G12" s="343">
        <v>0</v>
      </c>
      <c r="H12" s="343">
        <v>0</v>
      </c>
      <c r="I12" s="343">
        <v>0</v>
      </c>
      <c r="J12" s="343">
        <v>0</v>
      </c>
      <c r="K12" s="343">
        <v>2.7E-2</v>
      </c>
      <c r="L12" s="343">
        <v>0.14599999999999999</v>
      </c>
      <c r="M12" s="343">
        <v>0</v>
      </c>
      <c r="N12" s="343">
        <v>0</v>
      </c>
      <c r="O12" s="343">
        <v>0</v>
      </c>
      <c r="P12" s="343">
        <v>0</v>
      </c>
      <c r="Q12" s="343">
        <v>0</v>
      </c>
      <c r="R12" s="343">
        <v>0</v>
      </c>
      <c r="S12" s="343">
        <v>6.2E-2</v>
      </c>
      <c r="T12" s="283">
        <f t="shared" si="5"/>
        <v>1.6409999999999998</v>
      </c>
      <c r="U12" s="324">
        <f t="shared" si="0"/>
        <v>794.16196610568284</v>
      </c>
      <c r="V12" s="324">
        <f t="shared" si="1"/>
        <v>0</v>
      </c>
      <c r="W12" s="324">
        <f t="shared" si="2"/>
        <v>0</v>
      </c>
      <c r="X12" s="324">
        <f t="shared" si="3"/>
        <v>2.0600239613348118E-2</v>
      </c>
      <c r="Y12" s="324">
        <f t="shared" si="4"/>
        <v>0</v>
      </c>
      <c r="Z12" s="282">
        <v>0</v>
      </c>
      <c r="AA12" s="344">
        <v>1.641</v>
      </c>
      <c r="AB12" s="345"/>
      <c r="AC12" s="346">
        <v>6</v>
      </c>
      <c r="AD12" s="283">
        <v>0</v>
      </c>
      <c r="AE12" s="282">
        <v>0</v>
      </c>
      <c r="AF12" s="344">
        <v>1.641</v>
      </c>
      <c r="AG12" s="345"/>
      <c r="AH12" s="282">
        <f t="shared" si="6"/>
        <v>1.6409999999999998</v>
      </c>
      <c r="AI12" s="324"/>
      <c r="AJ12" s="347">
        <v>0.97939976038665189</v>
      </c>
      <c r="AK12" s="347">
        <v>0</v>
      </c>
      <c r="AL12" s="347">
        <v>0</v>
      </c>
      <c r="AM12" s="347">
        <v>2.0600239613348118E-2</v>
      </c>
      <c r="AN12" s="347">
        <v>0</v>
      </c>
      <c r="AO12" s="348">
        <v>1</v>
      </c>
    </row>
    <row r="13" spans="1:41">
      <c r="A13" s="281" t="s">
        <v>19</v>
      </c>
      <c r="B13" s="274">
        <v>7</v>
      </c>
      <c r="C13" s="343">
        <v>6.2119999999999997</v>
      </c>
      <c r="D13" s="343">
        <v>0</v>
      </c>
      <c r="E13" s="343">
        <v>0</v>
      </c>
      <c r="F13" s="343">
        <v>0</v>
      </c>
      <c r="G13" s="343">
        <v>0</v>
      </c>
      <c r="H13" s="343">
        <v>0</v>
      </c>
      <c r="I13" s="343">
        <v>6.056</v>
      </c>
      <c r="J13" s="343">
        <v>0</v>
      </c>
      <c r="K13" s="343">
        <v>0</v>
      </c>
      <c r="L13" s="343">
        <v>0</v>
      </c>
      <c r="M13" s="343">
        <v>0</v>
      </c>
      <c r="N13" s="343">
        <v>0</v>
      </c>
      <c r="O13" s="343">
        <v>0</v>
      </c>
      <c r="P13" s="343">
        <v>0</v>
      </c>
      <c r="Q13" s="343">
        <v>0</v>
      </c>
      <c r="R13" s="343">
        <v>0</v>
      </c>
      <c r="S13" s="343">
        <v>0</v>
      </c>
      <c r="T13" s="283">
        <f t="shared" si="5"/>
        <v>12.268000000000001</v>
      </c>
      <c r="U13" s="324">
        <f t="shared" si="0"/>
        <v>270.63153800607984</v>
      </c>
      <c r="V13" s="324">
        <f t="shared" si="1"/>
        <v>54.966134719201939</v>
      </c>
      <c r="W13" s="324">
        <f t="shared" si="2"/>
        <v>0</v>
      </c>
      <c r="X13" s="324">
        <f t="shared" si="3"/>
        <v>0.40651396954899277</v>
      </c>
      <c r="Y13" s="324">
        <f t="shared" si="4"/>
        <v>0</v>
      </c>
      <c r="Z13" s="282">
        <v>1709.2170000000001</v>
      </c>
      <c r="AA13" s="344">
        <v>1721.4839999999999</v>
      </c>
      <c r="AB13" s="345"/>
      <c r="AC13" s="346">
        <v>7</v>
      </c>
      <c r="AD13" s="283">
        <v>0</v>
      </c>
      <c r="AE13" s="282">
        <v>1709.2170000000001</v>
      </c>
      <c r="AF13" s="344">
        <v>1721.4839999999999</v>
      </c>
      <c r="AG13" s="345"/>
      <c r="AH13" s="282">
        <f t="shared" si="6"/>
        <v>1721.4850000000001</v>
      </c>
      <c r="AI13" s="324"/>
      <c r="AJ13" s="347">
        <v>0.33375617920356737</v>
      </c>
      <c r="AK13" s="347">
        <v>5.5820013465178779E-2</v>
      </c>
      <c r="AL13" s="347">
        <v>0.20390983778226107</v>
      </c>
      <c r="AM13" s="347">
        <v>0.40651396954899277</v>
      </c>
      <c r="AN13" s="347">
        <v>0</v>
      </c>
      <c r="AO13" s="348">
        <v>1</v>
      </c>
    </row>
    <row r="14" spans="1:41">
      <c r="A14" s="281" t="s">
        <v>20</v>
      </c>
      <c r="B14" s="274">
        <v>8</v>
      </c>
      <c r="C14" s="343">
        <v>133.80699999999999</v>
      </c>
      <c r="D14" s="343">
        <v>6.476</v>
      </c>
      <c r="E14" s="343">
        <v>394.64400000000001</v>
      </c>
      <c r="F14" s="343">
        <v>16.087</v>
      </c>
      <c r="G14" s="343">
        <v>0.81200000000000006</v>
      </c>
      <c r="H14" s="343">
        <v>4.4999999999999998E-2</v>
      </c>
      <c r="I14" s="343">
        <v>49.557000000000002</v>
      </c>
      <c r="J14" s="343">
        <v>14.37</v>
      </c>
      <c r="K14" s="343">
        <v>3.379</v>
      </c>
      <c r="L14" s="343">
        <v>14.928000000000001</v>
      </c>
      <c r="M14" s="343">
        <v>0.83399999999999996</v>
      </c>
      <c r="N14" s="343">
        <v>0.113</v>
      </c>
      <c r="O14" s="343">
        <v>7.6390000000000002</v>
      </c>
      <c r="P14" s="343">
        <v>25.149000000000001</v>
      </c>
      <c r="Q14" s="343">
        <v>0.501</v>
      </c>
      <c r="R14" s="343">
        <v>0.441</v>
      </c>
      <c r="S14" s="343">
        <v>1.423</v>
      </c>
      <c r="T14" s="283">
        <f t="shared" si="5"/>
        <v>670.20500000000004</v>
      </c>
      <c r="U14" s="324">
        <f t="shared" si="0"/>
        <v>37.851590545059246</v>
      </c>
      <c r="V14" s="324">
        <f t="shared" si="1"/>
        <v>1.7378112132944485</v>
      </c>
      <c r="W14" s="324">
        <f t="shared" si="2"/>
        <v>0</v>
      </c>
      <c r="X14" s="324">
        <f t="shared" si="3"/>
        <v>-0.12821130421249088</v>
      </c>
      <c r="Y14" s="324">
        <f t="shared" si="4"/>
        <v>0</v>
      </c>
      <c r="Z14" s="282">
        <v>20.498000000000001</v>
      </c>
      <c r="AA14" s="344">
        <v>690.70500000000004</v>
      </c>
      <c r="AB14" s="345"/>
      <c r="AC14" s="346">
        <v>8</v>
      </c>
      <c r="AD14" s="283">
        <v>0</v>
      </c>
      <c r="AE14" s="282">
        <v>20.498000000000001</v>
      </c>
      <c r="AF14" s="344">
        <v>690.70500000000004</v>
      </c>
      <c r="AG14" s="345"/>
      <c r="AH14" s="282">
        <f t="shared" si="6"/>
        <v>690.70300000000009</v>
      </c>
      <c r="AI14" s="324"/>
      <c r="AJ14" s="347">
        <v>4.6680450956211317E-2</v>
      </c>
      <c r="AK14" s="347">
        <v>1.7648074732121751E-3</v>
      </c>
      <c r="AL14" s="347">
        <v>6.4021677730405221E-2</v>
      </c>
      <c r="AM14" s="347">
        <v>-0.12821130421249088</v>
      </c>
      <c r="AN14" s="347">
        <v>1.0157443680526623</v>
      </c>
      <c r="AO14" s="348">
        <v>1</v>
      </c>
    </row>
    <row r="15" spans="1:41">
      <c r="A15" s="277" t="s">
        <v>21</v>
      </c>
      <c r="B15" s="274">
        <v>10</v>
      </c>
      <c r="C15" s="343">
        <v>0</v>
      </c>
      <c r="D15" s="343">
        <v>0</v>
      </c>
      <c r="E15" s="343">
        <v>2.2749999999999999</v>
      </c>
      <c r="F15" s="343">
        <v>0.16200000000000001</v>
      </c>
      <c r="G15" s="343">
        <v>8.0000000000000002E-3</v>
      </c>
      <c r="H15" s="343">
        <v>0</v>
      </c>
      <c r="I15" s="343">
        <v>0</v>
      </c>
      <c r="J15" s="343">
        <v>0.64500000000000002</v>
      </c>
      <c r="K15" s="343">
        <v>0</v>
      </c>
      <c r="L15" s="343">
        <v>1.659</v>
      </c>
      <c r="M15" s="343">
        <v>0</v>
      </c>
      <c r="N15" s="343">
        <v>2.0840000000000001</v>
      </c>
      <c r="O15" s="343">
        <v>9.8460000000000001</v>
      </c>
      <c r="P15" s="343">
        <v>0.89100000000000001</v>
      </c>
      <c r="Q15" s="343">
        <v>0</v>
      </c>
      <c r="R15" s="343">
        <v>161.93100000000001</v>
      </c>
      <c r="S15" s="343">
        <v>0</v>
      </c>
      <c r="T15" s="283">
        <f t="shared" si="5"/>
        <v>179.501</v>
      </c>
      <c r="U15" s="324">
        <f t="shared" si="0"/>
        <v>379.86483318122151</v>
      </c>
      <c r="V15" s="324">
        <f t="shared" si="1"/>
        <v>0</v>
      </c>
      <c r="W15" s="324">
        <f t="shared" si="2"/>
        <v>0</v>
      </c>
      <c r="X15" s="324">
        <f t="shared" si="3"/>
        <v>0</v>
      </c>
      <c r="Y15" s="324">
        <f t="shared" si="4"/>
        <v>0</v>
      </c>
      <c r="Z15" s="282">
        <v>0</v>
      </c>
      <c r="AA15" s="344">
        <v>179.50200000000001</v>
      </c>
      <c r="AB15" s="345"/>
      <c r="AC15" s="346">
        <v>9</v>
      </c>
      <c r="AD15" s="283">
        <v>0</v>
      </c>
      <c r="AE15" s="282">
        <v>0</v>
      </c>
      <c r="AF15" s="344">
        <v>179.50200000000001</v>
      </c>
      <c r="AG15" s="345"/>
      <c r="AH15" s="282">
        <f t="shared" si="6"/>
        <v>179.501</v>
      </c>
      <c r="AI15" s="324"/>
      <c r="AJ15" s="347">
        <v>0.46846807386327893</v>
      </c>
      <c r="AK15" s="347">
        <v>0</v>
      </c>
      <c r="AL15" s="347">
        <v>0</v>
      </c>
      <c r="AM15" s="347">
        <v>0</v>
      </c>
      <c r="AN15" s="347">
        <v>0.53153192613672107</v>
      </c>
      <c r="AO15" s="348">
        <v>1</v>
      </c>
    </row>
    <row r="16" spans="1:41">
      <c r="A16" s="280" t="s">
        <v>22</v>
      </c>
      <c r="B16" s="273">
        <v>9</v>
      </c>
      <c r="C16" s="343">
        <v>32.753</v>
      </c>
      <c r="D16" s="343">
        <v>0</v>
      </c>
      <c r="E16" s="343">
        <v>122.44799999999999</v>
      </c>
      <c r="F16" s="343">
        <v>65.198999999999998</v>
      </c>
      <c r="G16" s="343">
        <v>0</v>
      </c>
      <c r="H16" s="343">
        <v>2.1000000000000001E-2</v>
      </c>
      <c r="I16" s="343">
        <v>0</v>
      </c>
      <c r="J16" s="343">
        <v>4.0990000000000002</v>
      </c>
      <c r="K16" s="343">
        <v>0</v>
      </c>
      <c r="L16" s="343">
        <v>71.36</v>
      </c>
      <c r="M16" s="343">
        <v>0</v>
      </c>
      <c r="N16" s="343">
        <v>1.4350000000000001</v>
      </c>
      <c r="O16" s="343">
        <v>122.529</v>
      </c>
      <c r="P16" s="343">
        <v>0.68700000000000006</v>
      </c>
      <c r="Q16" s="343">
        <v>0</v>
      </c>
      <c r="R16" s="343">
        <v>0.04</v>
      </c>
      <c r="S16" s="343">
        <v>1.39</v>
      </c>
      <c r="T16" s="283">
        <f t="shared" si="5"/>
        <v>421.96099999999996</v>
      </c>
      <c r="U16" s="324">
        <f t="shared" si="0"/>
        <v>561.66225408469006</v>
      </c>
      <c r="V16" s="324">
        <f t="shared" si="1"/>
        <v>0</v>
      </c>
      <c r="W16" s="324">
        <f t="shared" si="2"/>
        <v>0</v>
      </c>
      <c r="X16" s="324">
        <f t="shared" si="3"/>
        <v>0</v>
      </c>
      <c r="Y16" s="324">
        <f t="shared" si="4"/>
        <v>0</v>
      </c>
      <c r="Z16" s="282">
        <v>0</v>
      </c>
      <c r="AA16" s="344">
        <v>421.96199999999999</v>
      </c>
      <c r="AB16" s="345"/>
      <c r="AC16" s="346">
        <v>10</v>
      </c>
      <c r="AD16" s="283">
        <v>0</v>
      </c>
      <c r="AE16" s="282">
        <v>0</v>
      </c>
      <c r="AF16" s="344">
        <v>421.96199999999999</v>
      </c>
      <c r="AG16" s="345"/>
      <c r="AH16" s="282">
        <f t="shared" si="6"/>
        <v>421.96099999999996</v>
      </c>
      <c r="AI16" s="324"/>
      <c r="AJ16" s="347">
        <v>0.69266963232481082</v>
      </c>
      <c r="AK16" s="347">
        <v>0</v>
      </c>
      <c r="AL16" s="347">
        <v>5.1434703470348182E-2</v>
      </c>
      <c r="AM16" s="347">
        <v>0</v>
      </c>
      <c r="AN16" s="347">
        <v>0.25589566420484089</v>
      </c>
      <c r="AO16" s="348">
        <v>1</v>
      </c>
    </row>
    <row r="17" spans="1:70">
      <c r="A17" s="277" t="s">
        <v>23</v>
      </c>
      <c r="B17" s="274">
        <v>11</v>
      </c>
      <c r="C17" s="343">
        <v>0</v>
      </c>
      <c r="D17" s="343">
        <v>0</v>
      </c>
      <c r="E17" s="343">
        <v>17.901</v>
      </c>
      <c r="F17" s="343">
        <v>0.35</v>
      </c>
      <c r="G17" s="343">
        <v>7.8E-2</v>
      </c>
      <c r="H17" s="343">
        <v>3.4000000000000002E-2</v>
      </c>
      <c r="I17" s="343">
        <v>2.7170000000000001</v>
      </c>
      <c r="J17" s="343">
        <v>2.5470000000000002</v>
      </c>
      <c r="K17" s="343">
        <v>7.8E-2</v>
      </c>
      <c r="L17" s="343">
        <v>2.613</v>
      </c>
      <c r="M17" s="343">
        <v>7.3289999999999997</v>
      </c>
      <c r="N17" s="343">
        <v>3.5999999999999997E-2</v>
      </c>
      <c r="O17" s="343">
        <v>23.023</v>
      </c>
      <c r="P17" s="343">
        <v>39.781999999999996</v>
      </c>
      <c r="Q17" s="343">
        <v>1.0880000000000001</v>
      </c>
      <c r="R17" s="343">
        <v>1.4750000000000001</v>
      </c>
      <c r="S17" s="343">
        <v>0.42399999999999999</v>
      </c>
      <c r="T17" s="283">
        <f t="shared" si="5"/>
        <v>99.474999999999994</v>
      </c>
      <c r="U17" s="324">
        <f t="shared" si="0"/>
        <v>751.72765192224711</v>
      </c>
      <c r="V17" s="324">
        <f t="shared" si="1"/>
        <v>0</v>
      </c>
      <c r="W17" s="324">
        <f t="shared" si="2"/>
        <v>0</v>
      </c>
      <c r="X17" s="324">
        <f t="shared" si="3"/>
        <v>0</v>
      </c>
      <c r="Y17" s="324">
        <f t="shared" si="4"/>
        <v>0</v>
      </c>
      <c r="Z17" s="282">
        <v>25.58</v>
      </c>
      <c r="AA17" s="344">
        <v>125.056</v>
      </c>
      <c r="AB17" s="345"/>
      <c r="AC17" s="346">
        <v>11</v>
      </c>
      <c r="AD17" s="283">
        <v>0</v>
      </c>
      <c r="AE17" s="282">
        <v>25.58</v>
      </c>
      <c r="AF17" s="344">
        <v>125.056</v>
      </c>
      <c r="AG17" s="345"/>
      <c r="AH17" s="282">
        <f t="shared" si="6"/>
        <v>125.05499999999999</v>
      </c>
      <c r="AI17" s="324"/>
      <c r="AJ17" s="347">
        <v>0.92706766829814935</v>
      </c>
      <c r="AK17" s="347">
        <v>0</v>
      </c>
      <c r="AL17" s="347">
        <v>0</v>
      </c>
      <c r="AM17" s="347">
        <v>0</v>
      </c>
      <c r="AN17" s="347">
        <v>7.2932331701850581E-2</v>
      </c>
      <c r="AO17" s="348">
        <v>1</v>
      </c>
    </row>
    <row r="18" spans="1:70">
      <c r="A18" s="277" t="s">
        <v>24</v>
      </c>
      <c r="B18" s="274">
        <v>12</v>
      </c>
      <c r="C18" s="343">
        <v>2.1560000000000001</v>
      </c>
      <c r="D18" s="343">
        <v>0</v>
      </c>
      <c r="E18" s="343">
        <v>0</v>
      </c>
      <c r="F18" s="343">
        <v>1.9610000000000001</v>
      </c>
      <c r="G18" s="343">
        <v>6.9000000000000006E-2</v>
      </c>
      <c r="H18" s="343">
        <v>0.05</v>
      </c>
      <c r="I18" s="343">
        <v>0</v>
      </c>
      <c r="J18" s="343">
        <v>0</v>
      </c>
      <c r="K18" s="343">
        <v>0</v>
      </c>
      <c r="L18" s="343">
        <v>30.405999999999999</v>
      </c>
      <c r="M18" s="343">
        <v>0</v>
      </c>
      <c r="N18" s="343">
        <v>24.207999999999998</v>
      </c>
      <c r="O18" s="343">
        <v>0</v>
      </c>
      <c r="P18" s="343">
        <v>0</v>
      </c>
      <c r="Q18" s="343">
        <v>0</v>
      </c>
      <c r="R18" s="343">
        <v>0</v>
      </c>
      <c r="S18" s="343">
        <v>0</v>
      </c>
      <c r="T18" s="283">
        <f t="shared" si="5"/>
        <v>58.849999999999994</v>
      </c>
      <c r="U18" s="324">
        <f t="shared" si="0"/>
        <v>119.31467310755036</v>
      </c>
      <c r="V18" s="324">
        <f t="shared" si="1"/>
        <v>0</v>
      </c>
      <c r="W18" s="324">
        <f t="shared" si="2"/>
        <v>0</v>
      </c>
      <c r="X18" s="324">
        <f t="shared" si="3"/>
        <v>0</v>
      </c>
      <c r="Y18" s="324">
        <f t="shared" si="4"/>
        <v>0</v>
      </c>
      <c r="Z18" s="282">
        <v>0</v>
      </c>
      <c r="AA18" s="344">
        <v>58.85</v>
      </c>
      <c r="AB18" s="345"/>
      <c r="AC18" s="346">
        <v>12</v>
      </c>
      <c r="AD18" s="283">
        <v>0</v>
      </c>
      <c r="AE18" s="282">
        <v>0</v>
      </c>
      <c r="AF18" s="344">
        <v>58.85</v>
      </c>
      <c r="AG18" s="345"/>
      <c r="AH18" s="282">
        <f t="shared" si="6"/>
        <v>58.849999999999994</v>
      </c>
      <c r="AI18" s="324"/>
      <c r="AJ18" s="347">
        <v>0.14714474784680867</v>
      </c>
      <c r="AK18" s="347">
        <v>0</v>
      </c>
      <c r="AL18" s="347">
        <v>0.39560929253230653</v>
      </c>
      <c r="AM18" s="347">
        <v>0</v>
      </c>
      <c r="AN18" s="347">
        <v>0.45724595962088477</v>
      </c>
      <c r="AO18" s="348">
        <v>1</v>
      </c>
    </row>
    <row r="19" spans="1:70">
      <c r="A19" s="277" t="s">
        <v>25</v>
      </c>
      <c r="B19" s="274" t="s">
        <v>9</v>
      </c>
      <c r="C19" s="343">
        <v>18.324000000000002</v>
      </c>
      <c r="D19" s="343">
        <v>0</v>
      </c>
      <c r="E19" s="343">
        <v>128.066</v>
      </c>
      <c r="F19" s="343">
        <v>8.3710000000000004</v>
      </c>
      <c r="G19" s="343">
        <v>3.6459999999999999</v>
      </c>
      <c r="H19" s="343">
        <v>0.14899999999999999</v>
      </c>
      <c r="I19" s="343">
        <v>58.930999999999997</v>
      </c>
      <c r="J19" s="343">
        <v>16.503</v>
      </c>
      <c r="K19" s="343">
        <v>35.128999999999998</v>
      </c>
      <c r="L19" s="343">
        <v>55.008000000000003</v>
      </c>
      <c r="M19" s="343">
        <v>1.1919999999999999</v>
      </c>
      <c r="N19" s="343">
        <v>2.8769999999999998</v>
      </c>
      <c r="O19" s="343">
        <v>126.05200000000001</v>
      </c>
      <c r="P19" s="343">
        <v>0</v>
      </c>
      <c r="Q19" s="343">
        <v>0</v>
      </c>
      <c r="R19" s="343">
        <v>7.1230000000000002</v>
      </c>
      <c r="S19" s="343">
        <v>0</v>
      </c>
      <c r="T19" s="283">
        <f t="shared" si="5"/>
        <v>461.37100000000004</v>
      </c>
      <c r="U19" s="324">
        <f t="shared" si="0"/>
        <v>718.36727053736467</v>
      </c>
      <c r="V19" s="324">
        <f t="shared" si="1"/>
        <v>0</v>
      </c>
      <c r="W19" s="324">
        <f t="shared" si="2"/>
        <v>0</v>
      </c>
      <c r="X19" s="324">
        <f t="shared" si="3"/>
        <v>0</v>
      </c>
      <c r="Y19" s="324">
        <f t="shared" si="4"/>
        <v>0</v>
      </c>
      <c r="Z19" s="282">
        <v>0</v>
      </c>
      <c r="AA19" s="344">
        <v>461.37200000000001</v>
      </c>
      <c r="AB19" s="345"/>
      <c r="AC19" s="346">
        <v>13</v>
      </c>
      <c r="AD19" s="283">
        <v>0</v>
      </c>
      <c r="AE19" s="282">
        <v>0</v>
      </c>
      <c r="AF19" s="344">
        <v>461.37200000000001</v>
      </c>
      <c r="AG19" s="345"/>
      <c r="AH19" s="282">
        <f t="shared" si="6"/>
        <v>461.37100000000004</v>
      </c>
      <c r="AI19" s="324"/>
      <c r="AJ19" s="347">
        <v>0.88592599829979879</v>
      </c>
      <c r="AK19" s="347">
        <v>0</v>
      </c>
      <c r="AL19" s="347">
        <v>0</v>
      </c>
      <c r="AM19" s="347">
        <v>0</v>
      </c>
      <c r="AN19" s="347">
        <v>0.11407400170020121</v>
      </c>
      <c r="AO19" s="348">
        <v>1</v>
      </c>
    </row>
    <row r="20" spans="1:70">
      <c r="A20" s="284" t="s">
        <v>26</v>
      </c>
      <c r="B20" s="274">
        <v>15</v>
      </c>
      <c r="C20" s="343">
        <v>0</v>
      </c>
      <c r="D20" s="343">
        <v>0</v>
      </c>
      <c r="E20" s="343">
        <v>0</v>
      </c>
      <c r="F20" s="343">
        <v>0</v>
      </c>
      <c r="G20" s="348">
        <v>0</v>
      </c>
      <c r="H20" s="348">
        <v>0</v>
      </c>
      <c r="I20" s="343">
        <v>0</v>
      </c>
      <c r="J20" s="343">
        <v>0</v>
      </c>
      <c r="K20" s="343">
        <v>0</v>
      </c>
      <c r="L20" s="343">
        <v>0</v>
      </c>
      <c r="M20" s="343">
        <v>0</v>
      </c>
      <c r="N20" s="343">
        <v>0</v>
      </c>
      <c r="O20" s="343">
        <v>0</v>
      </c>
      <c r="P20" s="343">
        <v>0</v>
      </c>
      <c r="Q20" s="343">
        <v>2.4430000000000001</v>
      </c>
      <c r="R20" s="343">
        <v>0</v>
      </c>
      <c r="S20" s="343">
        <v>0</v>
      </c>
      <c r="T20" s="283">
        <f t="shared" si="5"/>
        <v>2.4430000000000001</v>
      </c>
      <c r="U20" s="324">
        <f t="shared" si="0"/>
        <v>35.019507273133108</v>
      </c>
      <c r="V20" s="324">
        <f t="shared" si="1"/>
        <v>915.77285818724079</v>
      </c>
      <c r="W20" s="324">
        <f t="shared" si="2"/>
        <v>0</v>
      </c>
      <c r="X20" s="324">
        <f t="shared" si="3"/>
        <v>0</v>
      </c>
      <c r="Y20" s="324">
        <f t="shared" si="4"/>
        <v>0</v>
      </c>
      <c r="Z20" s="282">
        <v>419.00900000000001</v>
      </c>
      <c r="AA20" s="344">
        <v>421.452</v>
      </c>
      <c r="AB20" s="345"/>
      <c r="AC20" s="346">
        <v>14</v>
      </c>
      <c r="AD20" s="283">
        <v>0</v>
      </c>
      <c r="AE20" s="282">
        <v>419.00900000000001</v>
      </c>
      <c r="AF20" s="344">
        <v>421.452</v>
      </c>
      <c r="AG20" s="345"/>
      <c r="AH20" s="282">
        <f t="shared" si="6"/>
        <v>421.452</v>
      </c>
      <c r="AI20" s="324"/>
      <c r="AJ20" s="347">
        <v>4.3187785988231239E-2</v>
      </c>
      <c r="AK20" s="347">
        <v>0.9299990537118713</v>
      </c>
      <c r="AL20" s="347">
        <v>0</v>
      </c>
      <c r="AM20" s="347">
        <v>0</v>
      </c>
      <c r="AN20" s="347">
        <v>2.6813160299897471E-2</v>
      </c>
      <c r="AO20" s="348">
        <v>1</v>
      </c>
    </row>
    <row r="21" spans="1:70">
      <c r="A21" s="277" t="s">
        <v>27</v>
      </c>
      <c r="B21" s="273">
        <v>17</v>
      </c>
      <c r="C21" s="343">
        <v>0</v>
      </c>
      <c r="D21" s="343">
        <v>0</v>
      </c>
      <c r="E21" s="343">
        <v>0</v>
      </c>
      <c r="F21" s="343">
        <v>0</v>
      </c>
      <c r="G21" s="343">
        <v>2.3E-2</v>
      </c>
      <c r="H21" s="343">
        <v>8.0000000000000002E-3</v>
      </c>
      <c r="I21" s="343">
        <v>0</v>
      </c>
      <c r="J21" s="343">
        <v>0</v>
      </c>
      <c r="K21" s="343">
        <v>0</v>
      </c>
      <c r="L21" s="343">
        <v>0</v>
      </c>
      <c r="M21" s="343">
        <v>0</v>
      </c>
      <c r="N21" s="343">
        <v>4.3999999999999997E-2</v>
      </c>
      <c r="O21" s="343">
        <v>0</v>
      </c>
      <c r="P21" s="343">
        <v>0.69899999999999995</v>
      </c>
      <c r="Q21" s="343">
        <v>0.76300000000000001</v>
      </c>
      <c r="R21" s="343">
        <v>0</v>
      </c>
      <c r="S21" s="343">
        <v>0</v>
      </c>
      <c r="T21" s="283">
        <f t="shared" si="5"/>
        <v>1.5369999999999999</v>
      </c>
      <c r="U21" s="324">
        <f t="shared" si="0"/>
        <v>571.63214328549259</v>
      </c>
      <c r="V21" s="324">
        <f t="shared" si="1"/>
        <v>0</v>
      </c>
      <c r="W21" s="324">
        <f t="shared" si="2"/>
        <v>0</v>
      </c>
      <c r="X21" s="324">
        <f t="shared" si="3"/>
        <v>0</v>
      </c>
      <c r="Y21" s="324">
        <f t="shared" si="4"/>
        <v>0</v>
      </c>
      <c r="Z21" s="282">
        <v>62.838999999999999</v>
      </c>
      <c r="AA21" s="344">
        <v>64.376000000000005</v>
      </c>
      <c r="AB21" s="345"/>
      <c r="AC21" s="346"/>
      <c r="AD21" s="283">
        <v>0</v>
      </c>
      <c r="AE21" s="282">
        <v>62.838999999999999</v>
      </c>
      <c r="AF21" s="344">
        <v>64.376000000000005</v>
      </c>
      <c r="AG21" s="345"/>
      <c r="AH21" s="282">
        <f t="shared" si="6"/>
        <v>64.376000000000005</v>
      </c>
      <c r="AI21" s="324"/>
      <c r="AJ21" s="347">
        <v>0.7049649921016452</v>
      </c>
      <c r="AK21" s="347">
        <v>0</v>
      </c>
      <c r="AL21" s="347">
        <v>0</v>
      </c>
      <c r="AM21" s="347">
        <v>0</v>
      </c>
      <c r="AN21" s="347">
        <v>0.29503500789835463</v>
      </c>
      <c r="AO21" s="348">
        <v>1</v>
      </c>
    </row>
    <row r="22" spans="1:70">
      <c r="A22" s="284" t="s">
        <v>28</v>
      </c>
      <c r="B22" s="274">
        <v>16</v>
      </c>
      <c r="C22" s="343">
        <v>0</v>
      </c>
      <c r="D22" s="343">
        <v>0</v>
      </c>
      <c r="E22" s="343">
        <v>0</v>
      </c>
      <c r="F22" s="343">
        <v>0</v>
      </c>
      <c r="G22" s="343">
        <v>0</v>
      </c>
      <c r="H22" s="343">
        <v>0</v>
      </c>
      <c r="I22" s="343">
        <v>0</v>
      </c>
      <c r="J22" s="343">
        <v>0</v>
      </c>
      <c r="K22" s="343">
        <v>4.7080000000000002</v>
      </c>
      <c r="L22" s="343">
        <v>0</v>
      </c>
      <c r="M22" s="343">
        <v>0</v>
      </c>
      <c r="N22" s="343">
        <v>0.28100000000000003</v>
      </c>
      <c r="O22" s="343">
        <v>0</v>
      </c>
      <c r="P22" s="343">
        <v>0</v>
      </c>
      <c r="Q22" s="343">
        <v>0</v>
      </c>
      <c r="R22" s="343">
        <v>74.822999999999993</v>
      </c>
      <c r="S22" s="343">
        <v>0</v>
      </c>
      <c r="T22" s="283">
        <f t="shared" si="5"/>
        <v>79.811999999999998</v>
      </c>
      <c r="U22" s="324">
        <f t="shared" si="0"/>
        <v>503.32065457992042</v>
      </c>
      <c r="V22" s="324">
        <f t="shared" si="1"/>
        <v>0</v>
      </c>
      <c r="W22" s="324">
        <f t="shared" si="2"/>
        <v>0</v>
      </c>
      <c r="X22" s="324">
        <f t="shared" si="3"/>
        <v>0</v>
      </c>
      <c r="Y22" s="324">
        <f t="shared" si="4"/>
        <v>0</v>
      </c>
      <c r="Z22" s="282">
        <v>202.18100000000001</v>
      </c>
      <c r="AA22" s="344">
        <v>281.99400000000003</v>
      </c>
      <c r="AB22" s="345"/>
      <c r="AC22" s="346">
        <v>15</v>
      </c>
      <c r="AD22" s="283">
        <v>0</v>
      </c>
      <c r="AE22" s="282">
        <v>202.18100000000001</v>
      </c>
      <c r="AF22" s="344">
        <v>281.99400000000003</v>
      </c>
      <c r="AG22" s="345"/>
      <c r="AH22" s="282">
        <f t="shared" si="6"/>
        <v>281.99299999999999</v>
      </c>
      <c r="AI22" s="324"/>
      <c r="AJ22" s="347">
        <v>0.62071989031470109</v>
      </c>
      <c r="AK22" s="347">
        <v>0</v>
      </c>
      <c r="AL22" s="347">
        <v>0</v>
      </c>
      <c r="AM22" s="347">
        <v>0</v>
      </c>
      <c r="AN22" s="347">
        <v>0.37928010968529896</v>
      </c>
      <c r="AO22" s="348">
        <v>1</v>
      </c>
    </row>
    <row r="23" spans="1:70">
      <c r="A23" s="277" t="s">
        <v>29</v>
      </c>
      <c r="B23" s="273">
        <v>18</v>
      </c>
      <c r="C23" s="343">
        <v>4.1390000000000002</v>
      </c>
      <c r="D23" s="343">
        <v>0</v>
      </c>
      <c r="E23" s="343">
        <v>0</v>
      </c>
      <c r="F23" s="343">
        <v>2.1659999999999999</v>
      </c>
      <c r="G23" s="343">
        <v>2.4E-2</v>
      </c>
      <c r="H23" s="343">
        <v>2E-3</v>
      </c>
      <c r="I23" s="343">
        <v>0</v>
      </c>
      <c r="J23" s="343">
        <v>0</v>
      </c>
      <c r="K23" s="343">
        <v>0</v>
      </c>
      <c r="L23" s="343">
        <v>11.471</v>
      </c>
      <c r="M23" s="343">
        <v>0</v>
      </c>
      <c r="N23" s="343">
        <v>0.38100000000000001</v>
      </c>
      <c r="O23" s="343">
        <v>12.71</v>
      </c>
      <c r="P23" s="343">
        <v>0</v>
      </c>
      <c r="Q23" s="343">
        <v>0</v>
      </c>
      <c r="R23" s="343">
        <v>0</v>
      </c>
      <c r="S23" s="343">
        <v>2.0150000000000001</v>
      </c>
      <c r="T23" s="283">
        <f t="shared" si="5"/>
        <v>32.908000000000001</v>
      </c>
      <c r="U23" s="324">
        <f t="shared" si="0"/>
        <v>651.31583830508237</v>
      </c>
      <c r="V23" s="324">
        <f t="shared" si="1"/>
        <v>0</v>
      </c>
      <c r="W23" s="324">
        <f t="shared" si="2"/>
        <v>0</v>
      </c>
      <c r="X23" s="324">
        <f t="shared" si="3"/>
        <v>0</v>
      </c>
      <c r="Y23" s="324">
        <f t="shared" si="4"/>
        <v>0</v>
      </c>
      <c r="Z23" s="282">
        <v>0</v>
      </c>
      <c r="AA23" s="344">
        <v>32.908999999999999</v>
      </c>
      <c r="AB23" s="345"/>
      <c r="AC23" s="346">
        <v>16</v>
      </c>
      <c r="AD23" s="283">
        <v>0</v>
      </c>
      <c r="AE23" s="282">
        <v>0</v>
      </c>
      <c r="AF23" s="344">
        <v>32.908999999999999</v>
      </c>
      <c r="AG23" s="345"/>
      <c r="AH23" s="282">
        <f t="shared" si="6"/>
        <v>32.908000000000001</v>
      </c>
      <c r="AI23" s="324"/>
      <c r="AJ23" s="347">
        <v>0.80323486039010439</v>
      </c>
      <c r="AK23" s="347">
        <v>0</v>
      </c>
      <c r="AL23" s="347">
        <v>0</v>
      </c>
      <c r="AM23" s="347">
        <v>0</v>
      </c>
      <c r="AN23" s="347">
        <v>0.19676513960989556</v>
      </c>
      <c r="AO23" s="348">
        <v>1</v>
      </c>
    </row>
    <row r="24" spans="1:70" s="308" customFormat="1" ht="17.25" thickBot="1">
      <c r="A24" s="325" t="s">
        <v>30</v>
      </c>
      <c r="B24" s="326">
        <v>190</v>
      </c>
      <c r="C24" s="327">
        <f>SUM(C7:C23)</f>
        <v>458.97300000000001</v>
      </c>
      <c r="D24" s="327">
        <f t="shared" ref="D24:AA24" si="7">SUM(D7:D23)</f>
        <v>184.50899999999999</v>
      </c>
      <c r="E24" s="327">
        <f t="shared" si="7"/>
        <v>665.33399999999995</v>
      </c>
      <c r="F24" s="327">
        <f>SUM(F7:F23)</f>
        <v>245.28200000000004</v>
      </c>
      <c r="G24" s="327">
        <f t="shared" si="7"/>
        <v>15.281999999999998</v>
      </c>
      <c r="H24" s="327">
        <f t="shared" si="7"/>
        <v>0.47</v>
      </c>
      <c r="I24" s="327">
        <f t="shared" si="7"/>
        <v>241.27400000000006</v>
      </c>
      <c r="J24" s="327">
        <f>SUM(J7:J23)</f>
        <v>38.164000000000001</v>
      </c>
      <c r="K24" s="327">
        <f t="shared" si="7"/>
        <v>86.510999999999996</v>
      </c>
      <c r="L24" s="327">
        <f t="shared" si="7"/>
        <v>280.00200000000001</v>
      </c>
      <c r="M24" s="327">
        <f t="shared" si="7"/>
        <v>9.3550000000000004</v>
      </c>
      <c r="N24" s="327">
        <f t="shared" si="7"/>
        <v>32.028999999999996</v>
      </c>
      <c r="O24" s="327">
        <f t="shared" si="7"/>
        <v>340.19199999999995</v>
      </c>
      <c r="P24" s="327">
        <f t="shared" si="7"/>
        <v>68.73299999999999</v>
      </c>
      <c r="Q24" s="327">
        <f>SUM(Q7:Q23)</f>
        <v>4.7949999999999999</v>
      </c>
      <c r="R24" s="327">
        <f>SUM(R7:R23)</f>
        <v>245.83299999999997</v>
      </c>
      <c r="S24" s="327">
        <f t="shared" si="7"/>
        <v>19.968</v>
      </c>
      <c r="T24" s="327">
        <f>SUM(T7:T23)</f>
        <v>2936.7059999999997</v>
      </c>
      <c r="U24" s="279">
        <f>SUM(U7:U23)</f>
        <v>7079.3048468100842</v>
      </c>
      <c r="V24" s="279">
        <f t="shared" ref="V24:Y24" si="8">SUM(V7:V23)</f>
        <v>987.7245235040225</v>
      </c>
      <c r="W24" s="279">
        <f t="shared" si="8"/>
        <v>0</v>
      </c>
      <c r="X24" s="279">
        <f t="shared" si="8"/>
        <v>-0.82357593607249857</v>
      </c>
      <c r="Y24" s="279">
        <f t="shared" si="8"/>
        <v>0</v>
      </c>
      <c r="Z24" s="315">
        <f>SUM(Z7:Z23)</f>
        <v>19604.970000000005</v>
      </c>
      <c r="AA24" s="316">
        <f t="shared" si="7"/>
        <v>22541.686000000002</v>
      </c>
      <c r="AB24" s="285"/>
      <c r="AC24" s="317"/>
      <c r="AD24" s="318">
        <f>SUM(AD7:AD23)</f>
        <v>0</v>
      </c>
      <c r="AE24" s="292">
        <f>SUM(AE7:AE23)</f>
        <v>19604.970000000005</v>
      </c>
      <c r="AF24" s="319">
        <f>SUM(AF7:AF23)</f>
        <v>22541.686000000002</v>
      </c>
      <c r="AG24" s="292">
        <f>SUM(AG7:AG23)</f>
        <v>0</v>
      </c>
      <c r="AH24" s="320">
        <f>SUM(AH7:AH23)</f>
        <v>22541.676000000003</v>
      </c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</row>
    <row r="25" spans="1:70" s="305" customFormat="1" ht="17.25" thickTop="1">
      <c r="A25" s="325" t="s">
        <v>31</v>
      </c>
      <c r="B25" s="326">
        <v>200</v>
      </c>
      <c r="C25" s="328">
        <v>0</v>
      </c>
      <c r="D25" s="328">
        <v>0</v>
      </c>
      <c r="E25" s="328">
        <v>0</v>
      </c>
      <c r="F25" s="328">
        <v>0</v>
      </c>
      <c r="G25" s="328">
        <v>0</v>
      </c>
      <c r="H25" s="328">
        <v>0</v>
      </c>
      <c r="I25" s="328">
        <v>0</v>
      </c>
      <c r="J25" s="328">
        <v>0</v>
      </c>
      <c r="K25" s="328">
        <v>0</v>
      </c>
      <c r="L25" s="328">
        <v>0</v>
      </c>
      <c r="M25" s="328">
        <v>0</v>
      </c>
      <c r="N25" s="328">
        <v>0</v>
      </c>
      <c r="O25" s="328">
        <v>0</v>
      </c>
      <c r="P25" s="328">
        <v>0</v>
      </c>
      <c r="Q25" s="328">
        <v>0</v>
      </c>
      <c r="R25" s="328">
        <v>0</v>
      </c>
      <c r="S25" s="328">
        <v>0</v>
      </c>
      <c r="T25" s="327">
        <f>SUM(C25:S25)</f>
        <v>0</v>
      </c>
      <c r="U25" s="279"/>
      <c r="V25" s="279"/>
      <c r="W25" s="279"/>
      <c r="X25" s="279"/>
      <c r="Y25" s="279"/>
      <c r="Z25" s="287"/>
      <c r="AA25" s="288"/>
      <c r="AB25" s="289"/>
      <c r="AC25" s="289"/>
      <c r="AD25" s="289"/>
      <c r="AE25" s="289"/>
      <c r="AF25" s="289"/>
      <c r="AG25" s="290" t="s">
        <v>32</v>
      </c>
      <c r="AH25" s="28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</row>
    <row r="26" spans="1:70" s="305" customFormat="1">
      <c r="A26" s="324" t="s">
        <v>135</v>
      </c>
      <c r="B26" s="340">
        <v>201</v>
      </c>
      <c r="C26" s="330">
        <f>C35*C$30</f>
        <v>260.92153488215052</v>
      </c>
      <c r="D26" s="330">
        <f t="shared" ref="D26:S26" si="9">D35*D$30</f>
        <v>449.32518329327803</v>
      </c>
      <c r="E26" s="330">
        <f t="shared" si="9"/>
        <v>1854.2070888166359</v>
      </c>
      <c r="F26" s="330">
        <f t="shared" si="9"/>
        <v>18.717311640746622</v>
      </c>
      <c r="G26" s="330">
        <f t="shared" si="9"/>
        <v>4.2163243680851679</v>
      </c>
      <c r="H26" s="330">
        <f t="shared" si="9"/>
        <v>9.640173909549267E-2</v>
      </c>
      <c r="I26" s="330">
        <f t="shared" si="9"/>
        <v>793.36730148220488</v>
      </c>
      <c r="J26" s="330">
        <f t="shared" si="9"/>
        <v>109.56391088534194</v>
      </c>
      <c r="K26" s="330">
        <f t="shared" si="9"/>
        <v>39.340512754203523</v>
      </c>
      <c r="L26" s="330">
        <f t="shared" si="9"/>
        <v>38.829998434939867</v>
      </c>
      <c r="M26" s="330">
        <f t="shared" si="9"/>
        <v>45.607260580295844</v>
      </c>
      <c r="N26" s="330">
        <f t="shared" si="9"/>
        <v>11.832516171685414</v>
      </c>
      <c r="O26" s="330">
        <f t="shared" si="9"/>
        <v>42.25590745738338</v>
      </c>
      <c r="P26" s="330">
        <f t="shared" si="9"/>
        <v>0</v>
      </c>
      <c r="Q26" s="330">
        <f t="shared" si="9"/>
        <v>57.450625247642513</v>
      </c>
      <c r="R26" s="330">
        <f t="shared" si="9"/>
        <v>21.94582161315801</v>
      </c>
      <c r="S26" s="330">
        <f t="shared" si="9"/>
        <v>9.1368983756410529</v>
      </c>
      <c r="T26" s="278">
        <f>SUM(C26:S26)</f>
        <v>3756.8145977424888</v>
      </c>
      <c r="U26" s="279"/>
      <c r="V26" s="279"/>
      <c r="W26" s="279"/>
      <c r="X26" s="279"/>
      <c r="Y26" s="279">
        <f>SUM(U24:Y24)</f>
        <v>8066.2057943780346</v>
      </c>
      <c r="Z26" s="287"/>
      <c r="AA26" s="288"/>
      <c r="AB26" s="289"/>
      <c r="AC26" s="289"/>
      <c r="AD26" s="289"/>
      <c r="AE26" s="289"/>
      <c r="AF26" s="289"/>
      <c r="AG26" s="339"/>
      <c r="AH26" s="28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AX26" s="279"/>
      <c r="AY26" s="279"/>
      <c r="AZ26" s="279"/>
      <c r="BA26" s="279"/>
      <c r="BB26" s="279"/>
      <c r="BC26" s="279"/>
      <c r="BD26" s="279"/>
      <c r="BE26" s="279"/>
      <c r="BF26" s="279"/>
      <c r="BG26" s="279"/>
      <c r="BH26" s="279"/>
      <c r="BI26" s="279"/>
      <c r="BJ26" s="279"/>
      <c r="BK26" s="279"/>
      <c r="BL26" s="279"/>
      <c r="BM26" s="279"/>
      <c r="BN26" s="279"/>
      <c r="BO26" s="279"/>
      <c r="BP26" s="279"/>
      <c r="BQ26" s="279"/>
      <c r="BR26" s="279"/>
    </row>
    <row r="27" spans="1:70" s="305" customFormat="1">
      <c r="A27" s="324" t="s">
        <v>120</v>
      </c>
      <c r="B27" s="340">
        <v>202</v>
      </c>
      <c r="C27" s="330">
        <f>C36*C$30</f>
        <v>237.94598620384411</v>
      </c>
      <c r="D27" s="330">
        <f t="shared" ref="D27:S27" si="10">D36*D$30</f>
        <v>536.04936471562075</v>
      </c>
      <c r="E27" s="330">
        <f t="shared" si="10"/>
        <v>11477.337999849513</v>
      </c>
      <c r="F27" s="330">
        <f t="shared" si="10"/>
        <v>127.43960401682978</v>
      </c>
      <c r="G27" s="330">
        <f t="shared" si="10"/>
        <v>6.8263393363931089</v>
      </c>
      <c r="H27" s="330">
        <f t="shared" si="10"/>
        <v>0.59206862177462494</v>
      </c>
      <c r="I27" s="330">
        <f t="shared" si="10"/>
        <v>570.64060549814326</v>
      </c>
      <c r="J27" s="330">
        <f t="shared" si="10"/>
        <v>534.44329967066176</v>
      </c>
      <c r="K27" s="330">
        <f t="shared" si="10"/>
        <v>33.27272234991937</v>
      </c>
      <c r="L27" s="330">
        <f t="shared" si="10"/>
        <v>64.297368254575574</v>
      </c>
      <c r="M27" s="330">
        <f t="shared" si="10"/>
        <v>66.412508796351418</v>
      </c>
      <c r="N27" s="330">
        <f t="shared" si="10"/>
        <v>14.005255388577867</v>
      </c>
      <c r="O27" s="330">
        <f t="shared" si="10"/>
        <v>61.283530241901992</v>
      </c>
      <c r="P27" s="330">
        <f t="shared" si="10"/>
        <v>0</v>
      </c>
      <c r="Q27" s="330">
        <f t="shared" si="10"/>
        <v>-5.6208883429749505</v>
      </c>
      <c r="R27" s="330">
        <f t="shared" si="10"/>
        <v>13.507703307514301</v>
      </c>
      <c r="S27" s="330">
        <f t="shared" si="10"/>
        <v>2.8160909973606842</v>
      </c>
      <c r="T27" s="278">
        <f t="shared" ref="T27:T29" si="11">SUM(C27:S27)</f>
        <v>13741.249558906007</v>
      </c>
      <c r="U27" s="279"/>
      <c r="V27" s="279"/>
      <c r="W27" s="279"/>
      <c r="X27" s="279"/>
      <c r="Y27" s="279"/>
      <c r="Z27" s="287"/>
      <c r="AA27" s="288"/>
      <c r="AB27" s="289"/>
      <c r="AC27" s="289"/>
      <c r="AD27" s="289"/>
      <c r="AE27" s="289"/>
      <c r="AF27" s="289"/>
      <c r="AG27" s="339"/>
      <c r="AH27" s="28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AX27" s="279"/>
      <c r="AY27" s="279"/>
      <c r="AZ27" s="279"/>
      <c r="BA27" s="279"/>
      <c r="BB27" s="279"/>
      <c r="BC27" s="279"/>
      <c r="BD27" s="279"/>
      <c r="BE27" s="279"/>
      <c r="BF27" s="279"/>
      <c r="BG27" s="279"/>
      <c r="BH27" s="279"/>
      <c r="BI27" s="279"/>
      <c r="BJ27" s="279"/>
      <c r="BK27" s="279"/>
      <c r="BL27" s="279"/>
      <c r="BM27" s="279"/>
      <c r="BN27" s="279"/>
      <c r="BO27" s="279"/>
      <c r="BP27" s="279"/>
      <c r="BQ27" s="279"/>
      <c r="BR27" s="279"/>
    </row>
    <row r="28" spans="1:70" s="305" customFormat="1">
      <c r="A28" s="324" t="s">
        <v>121</v>
      </c>
      <c r="B28" s="341">
        <v>203</v>
      </c>
      <c r="C28" s="330">
        <f t="shared" ref="C28:S28" si="12">C37*C$30</f>
        <v>14.803587812730081</v>
      </c>
      <c r="D28" s="330">
        <f t="shared" si="12"/>
        <v>286.00494094124775</v>
      </c>
      <c r="E28" s="330">
        <f t="shared" si="12"/>
        <v>675.09864455769196</v>
      </c>
      <c r="F28" s="330">
        <f t="shared" si="12"/>
        <v>3.2257511213927592</v>
      </c>
      <c r="G28" s="330">
        <f t="shared" si="12"/>
        <v>4.3052258124877687</v>
      </c>
      <c r="H28" s="330">
        <f t="shared" si="12"/>
        <v>0.47927330754682357</v>
      </c>
      <c r="I28" s="330">
        <f t="shared" si="12"/>
        <v>20.706252678337272</v>
      </c>
      <c r="J28" s="330">
        <f t="shared" si="12"/>
        <v>8.300242371922705</v>
      </c>
      <c r="K28" s="330">
        <f t="shared" si="12"/>
        <v>18.775008749809487</v>
      </c>
      <c r="L28" s="330">
        <f t="shared" si="12"/>
        <v>28.562551827475435</v>
      </c>
      <c r="M28" s="330">
        <f t="shared" si="12"/>
        <v>3.0765150560875609</v>
      </c>
      <c r="N28" s="330">
        <f t="shared" si="12"/>
        <v>0.77785941292110805</v>
      </c>
      <c r="O28" s="330">
        <f t="shared" si="12"/>
        <v>13.407333341314466</v>
      </c>
      <c r="P28" s="330">
        <f t="shared" si="12"/>
        <v>0</v>
      </c>
      <c r="Q28" s="330">
        <f t="shared" si="12"/>
        <v>6.9759450035660588</v>
      </c>
      <c r="R28" s="330">
        <f t="shared" si="12"/>
        <v>0.62129723288392535</v>
      </c>
      <c r="S28" s="330">
        <f t="shared" si="12"/>
        <v>0.78093148509752597</v>
      </c>
      <c r="T28" s="278">
        <f t="shared" si="11"/>
        <v>1085.9013607125125</v>
      </c>
      <c r="U28" s="279"/>
      <c r="V28" s="279"/>
      <c r="W28" s="279"/>
      <c r="X28" s="279"/>
      <c r="Y28" s="279"/>
      <c r="Z28" s="287"/>
      <c r="AA28" s="288"/>
      <c r="AB28" s="289"/>
      <c r="AC28" s="289"/>
      <c r="AD28" s="289"/>
      <c r="AE28" s="289"/>
      <c r="AF28" s="289"/>
      <c r="AG28" s="339"/>
      <c r="AH28" s="28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279"/>
      <c r="BD28" s="279"/>
      <c r="BE28" s="279"/>
      <c r="BF28" s="279"/>
      <c r="BG28" s="279"/>
      <c r="BH28" s="279"/>
      <c r="BI28" s="279"/>
      <c r="BJ28" s="279"/>
      <c r="BK28" s="279"/>
      <c r="BL28" s="279"/>
      <c r="BM28" s="279"/>
      <c r="BN28" s="279"/>
      <c r="BO28" s="279"/>
      <c r="BP28" s="279"/>
      <c r="BQ28" s="279"/>
      <c r="BR28" s="279"/>
    </row>
    <row r="29" spans="1:70" s="305" customFormat="1">
      <c r="A29" s="331" t="s">
        <v>136</v>
      </c>
      <c r="B29" s="341">
        <v>204</v>
      </c>
      <c r="C29" s="330">
        <f t="shared" ref="C29:S29" si="13">C38*C$30</f>
        <v>12.054891101275247</v>
      </c>
      <c r="D29" s="330">
        <f t="shared" si="13"/>
        <v>319.00551104985334</v>
      </c>
      <c r="E29" s="330">
        <f t="shared" si="13"/>
        <v>220.69626677616117</v>
      </c>
      <c r="F29" s="330">
        <f t="shared" si="13"/>
        <v>1.7873332210308317</v>
      </c>
      <c r="G29" s="330">
        <f t="shared" si="13"/>
        <v>1.0221104830339582</v>
      </c>
      <c r="H29" s="330">
        <f t="shared" si="13"/>
        <v>2.2563315830587565E-3</v>
      </c>
      <c r="I29" s="330">
        <f t="shared" si="13"/>
        <v>95.495840341314604</v>
      </c>
      <c r="J29" s="330">
        <f t="shared" si="13"/>
        <v>0.23254707207348566</v>
      </c>
      <c r="K29" s="330">
        <f t="shared" si="13"/>
        <v>1.6017561460676235</v>
      </c>
      <c r="L29" s="330">
        <f t="shared" si="13"/>
        <v>10.270081483009138</v>
      </c>
      <c r="M29" s="330">
        <f t="shared" si="13"/>
        <v>0.60371556726516473</v>
      </c>
      <c r="N29" s="330">
        <f t="shared" si="13"/>
        <v>0.20436902681561417</v>
      </c>
      <c r="O29" s="330">
        <f t="shared" si="13"/>
        <v>4.2332289594001455</v>
      </c>
      <c r="P29" s="330">
        <f t="shared" si="13"/>
        <v>352.72</v>
      </c>
      <c r="Q29" s="330">
        <f t="shared" si="13"/>
        <v>0.774318091766385</v>
      </c>
      <c r="R29" s="330">
        <f t="shared" si="13"/>
        <v>8.5177846443763972E-2</v>
      </c>
      <c r="S29" s="330">
        <f t="shared" si="13"/>
        <v>0.20607914190073595</v>
      </c>
      <c r="T29" s="278">
        <f t="shared" si="11"/>
        <v>1020.9954826389943</v>
      </c>
      <c r="U29" s="279"/>
      <c r="V29" s="279"/>
      <c r="W29" s="279"/>
      <c r="X29" s="279"/>
      <c r="Y29" s="279"/>
      <c r="Z29" s="287"/>
      <c r="AA29" s="288"/>
      <c r="AB29" s="289"/>
      <c r="AC29" s="289"/>
      <c r="AD29" s="289"/>
      <c r="AE29" s="289"/>
      <c r="AF29" s="289"/>
      <c r="AG29" s="339"/>
      <c r="AH29" s="28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79"/>
      <c r="BA29" s="279"/>
      <c r="BB29" s="279"/>
      <c r="BC29" s="279"/>
      <c r="BD29" s="279"/>
      <c r="BE29" s="279"/>
      <c r="BF29" s="279"/>
      <c r="BG29" s="279"/>
      <c r="BH29" s="279"/>
      <c r="BI29" s="279"/>
      <c r="BJ29" s="279"/>
      <c r="BK29" s="279"/>
      <c r="BL29" s="279"/>
      <c r="BM29" s="279"/>
      <c r="BN29" s="279"/>
      <c r="BO29" s="279"/>
      <c r="BP29" s="279"/>
      <c r="BQ29" s="279"/>
      <c r="BR29" s="279"/>
    </row>
    <row r="30" spans="1:70">
      <c r="A30" s="325" t="s">
        <v>33</v>
      </c>
      <c r="B30" s="326">
        <v>209</v>
      </c>
      <c r="C30" s="142">
        <v>525.726</v>
      </c>
      <c r="D30" s="332">
        <v>1590.385</v>
      </c>
      <c r="E30" s="332">
        <v>14227.34</v>
      </c>
      <c r="F30" s="333">
        <v>151.16999999999999</v>
      </c>
      <c r="G30" s="333">
        <v>16.37</v>
      </c>
      <c r="H30" s="333">
        <v>1.17</v>
      </c>
      <c r="I30" s="332">
        <v>1480.21</v>
      </c>
      <c r="J30" s="332">
        <v>652.54</v>
      </c>
      <c r="K30" s="332">
        <v>92.99</v>
      </c>
      <c r="L30" s="332">
        <v>141.96</v>
      </c>
      <c r="M30" s="332">
        <v>115.7</v>
      </c>
      <c r="N30" s="332">
        <v>26.82</v>
      </c>
      <c r="O30" s="332">
        <v>121.18</v>
      </c>
      <c r="P30" s="332">
        <v>352.72</v>
      </c>
      <c r="Q30" s="332">
        <v>59.58</v>
      </c>
      <c r="R30" s="332">
        <v>36.159999999999997</v>
      </c>
      <c r="S30" s="332">
        <v>12.94</v>
      </c>
      <c r="T30" s="334">
        <f>SUM(C30:S30)</f>
        <v>19604.960999999999</v>
      </c>
      <c r="Z30" s="291">
        <f>Z24-T30</f>
        <v>9.0000000054715201E-3</v>
      </c>
      <c r="AA30" s="288"/>
      <c r="AB30" s="289"/>
      <c r="AC30" s="289"/>
      <c r="AD30" s="289"/>
      <c r="AE30" s="289"/>
      <c r="AF30" s="289"/>
      <c r="AG30" s="28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AX30" s="279"/>
      <c r="AY30" s="279"/>
      <c r="AZ30" s="279"/>
      <c r="BA30" s="279"/>
      <c r="BB30" s="279"/>
      <c r="BC30" s="279"/>
      <c r="BD30" s="279"/>
      <c r="BE30" s="279"/>
      <c r="BF30" s="279"/>
      <c r="BG30" s="279"/>
      <c r="BH30" s="279"/>
      <c r="BI30" s="279"/>
      <c r="BJ30" s="279"/>
      <c r="BK30" s="279"/>
      <c r="BL30" s="279"/>
      <c r="BM30" s="279"/>
      <c r="BN30" s="279"/>
      <c r="BO30" s="279"/>
      <c r="BP30" s="279"/>
      <c r="BQ30" s="279"/>
      <c r="BR30" s="279"/>
    </row>
    <row r="31" spans="1:70">
      <c r="A31" s="325" t="s">
        <v>34</v>
      </c>
      <c r="B31" s="326">
        <v>210</v>
      </c>
      <c r="C31" s="335">
        <f>C24+C25+C30</f>
        <v>984.69900000000007</v>
      </c>
      <c r="D31" s="335">
        <f t="shared" ref="D31:S31" si="14">D24+D25+D30</f>
        <v>1774.894</v>
      </c>
      <c r="E31" s="335">
        <f t="shared" si="14"/>
        <v>14892.674000000001</v>
      </c>
      <c r="F31" s="335">
        <f t="shared" si="14"/>
        <v>396.452</v>
      </c>
      <c r="G31" s="335">
        <f t="shared" si="14"/>
        <v>31.652000000000001</v>
      </c>
      <c r="H31" s="335">
        <f t="shared" si="14"/>
        <v>1.64</v>
      </c>
      <c r="I31" s="335">
        <f t="shared" si="14"/>
        <v>1721.4840000000002</v>
      </c>
      <c r="J31" s="335">
        <f t="shared" si="14"/>
        <v>690.70399999999995</v>
      </c>
      <c r="K31" s="335">
        <f t="shared" si="14"/>
        <v>179.50099999999998</v>
      </c>
      <c r="L31" s="335">
        <f t="shared" si="14"/>
        <v>421.96199999999999</v>
      </c>
      <c r="M31" s="335">
        <f t="shared" si="14"/>
        <v>125.05500000000001</v>
      </c>
      <c r="N31" s="335">
        <f t="shared" si="14"/>
        <v>58.848999999999997</v>
      </c>
      <c r="O31" s="335">
        <f t="shared" si="14"/>
        <v>461.37199999999996</v>
      </c>
      <c r="P31" s="335">
        <f t="shared" si="14"/>
        <v>421.45300000000003</v>
      </c>
      <c r="Q31" s="335">
        <f t="shared" si="14"/>
        <v>64.375</v>
      </c>
      <c r="R31" s="335">
        <f t="shared" si="14"/>
        <v>281.99299999999994</v>
      </c>
      <c r="S31" s="335">
        <f t="shared" si="14"/>
        <v>32.908000000000001</v>
      </c>
      <c r="T31" s="336">
        <f>T24+T25+T30</f>
        <v>22541.666999999998</v>
      </c>
      <c r="Z31" s="293"/>
      <c r="AA31" s="288"/>
      <c r="AB31" s="289"/>
      <c r="AC31" s="289"/>
      <c r="AD31" s="289"/>
      <c r="AE31" s="289"/>
      <c r="AF31" s="289"/>
      <c r="AG31" s="28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</row>
    <row r="32" spans="1:70">
      <c r="A32" s="309"/>
      <c r="B32" s="294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6"/>
      <c r="Z32" s="297"/>
      <c r="AA32" s="298"/>
      <c r="AB32" s="298"/>
      <c r="AC32" s="298"/>
      <c r="AD32" s="298"/>
      <c r="AE32" s="298"/>
      <c r="AF32" s="298"/>
      <c r="AG32" s="298"/>
      <c r="AH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  <c r="BJ32" s="279"/>
      <c r="BK32" s="279"/>
      <c r="BL32" s="279"/>
      <c r="BM32" s="279"/>
      <c r="BN32" s="279"/>
      <c r="BO32" s="279"/>
      <c r="BP32" s="279"/>
      <c r="BQ32" s="279"/>
      <c r="BR32" s="279"/>
    </row>
    <row r="33" spans="1:70">
      <c r="A33" s="309"/>
      <c r="B33" s="294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6"/>
      <c r="Z33" s="297"/>
      <c r="AA33" s="298"/>
      <c r="AB33" s="298"/>
      <c r="AC33" s="298"/>
      <c r="AD33" s="298"/>
      <c r="AE33" s="298"/>
      <c r="AF33" s="298"/>
      <c r="AG33" s="298"/>
      <c r="AH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279"/>
      <c r="BD33" s="279"/>
      <c r="BE33" s="279"/>
      <c r="BF33" s="279"/>
      <c r="BG33" s="279"/>
      <c r="BH33" s="279"/>
      <c r="BI33" s="279"/>
      <c r="BJ33" s="279"/>
      <c r="BK33" s="279"/>
      <c r="BL33" s="279"/>
      <c r="BM33" s="279"/>
      <c r="BN33" s="279"/>
      <c r="BO33" s="279"/>
      <c r="BP33" s="279"/>
      <c r="BQ33" s="279"/>
      <c r="BR33" s="279"/>
    </row>
    <row r="34" spans="1:70" s="306" customFormat="1">
      <c r="A34" s="350" t="s">
        <v>134</v>
      </c>
      <c r="B34" s="351"/>
      <c r="C34" s="352">
        <v>1</v>
      </c>
      <c r="D34" s="352">
        <v>2</v>
      </c>
      <c r="E34" s="352">
        <v>3</v>
      </c>
      <c r="F34" s="352">
        <v>4</v>
      </c>
      <c r="G34" s="352">
        <v>5</v>
      </c>
      <c r="H34" s="352">
        <v>6</v>
      </c>
      <c r="I34" s="352">
        <v>7</v>
      </c>
      <c r="J34" s="352">
        <v>8</v>
      </c>
      <c r="K34" s="352">
        <v>10</v>
      </c>
      <c r="L34" s="352">
        <v>9</v>
      </c>
      <c r="M34" s="352">
        <v>11</v>
      </c>
      <c r="N34" s="352">
        <v>12</v>
      </c>
      <c r="O34" s="352" t="s">
        <v>9</v>
      </c>
      <c r="P34" s="352">
        <v>15</v>
      </c>
      <c r="Q34" s="352">
        <v>17</v>
      </c>
      <c r="R34" s="352">
        <v>16</v>
      </c>
      <c r="S34" s="352">
        <v>18</v>
      </c>
      <c r="T34" s="299"/>
      <c r="U34" s="286"/>
      <c r="V34" s="286"/>
      <c r="W34" s="286"/>
      <c r="X34" s="286"/>
      <c r="Y34" s="286"/>
      <c r="Z34" s="300"/>
      <c r="AA34" s="299"/>
      <c r="AB34" s="299"/>
      <c r="AC34" s="299"/>
      <c r="AD34" s="299"/>
      <c r="AE34" s="299"/>
      <c r="AF34" s="299"/>
      <c r="AG34" s="299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6"/>
      <c r="AZ34" s="286"/>
      <c r="BA34" s="286"/>
      <c r="BB34" s="286"/>
      <c r="BC34" s="286"/>
      <c r="BD34" s="286"/>
      <c r="BE34" s="286"/>
      <c r="BF34" s="286"/>
      <c r="BG34" s="286"/>
      <c r="BH34" s="286"/>
      <c r="BI34" s="286"/>
      <c r="BJ34" s="286"/>
      <c r="BK34" s="286"/>
      <c r="BL34" s="286"/>
      <c r="BM34" s="286"/>
      <c r="BN34" s="286"/>
      <c r="BO34" s="286"/>
      <c r="BP34" s="286"/>
      <c r="BQ34" s="286"/>
      <c r="BR34" s="286"/>
    </row>
    <row r="35" spans="1:70" s="308" customFormat="1">
      <c r="A35" s="324" t="s">
        <v>135</v>
      </c>
      <c r="B35" s="329">
        <v>201</v>
      </c>
      <c r="C35" s="337">
        <v>0.49630707798767898</v>
      </c>
      <c r="D35" s="337">
        <v>0.28252604450700808</v>
      </c>
      <c r="E35" s="337">
        <v>0.13032703856213712</v>
      </c>
      <c r="F35" s="337">
        <v>0.12381631038398244</v>
      </c>
      <c r="G35" s="337">
        <v>0.25756410312065775</v>
      </c>
      <c r="H35" s="337">
        <v>8.2394648799566386E-2</v>
      </c>
      <c r="I35" s="337">
        <v>0.53598293585518597</v>
      </c>
      <c r="J35" s="337">
        <v>0.16790374672103159</v>
      </c>
      <c r="K35" s="337">
        <v>0.42306175668570301</v>
      </c>
      <c r="L35" s="337">
        <v>0.27352774327232926</v>
      </c>
      <c r="M35" s="337">
        <v>0.39418548470437204</v>
      </c>
      <c r="N35" s="337">
        <v>0.44118255673696549</v>
      </c>
      <c r="O35" s="337">
        <v>0.34870364298880491</v>
      </c>
      <c r="P35" s="337">
        <v>0</v>
      </c>
      <c r="Q35" s="337">
        <v>0.96426024249148223</v>
      </c>
      <c r="R35" s="337">
        <v>0.60690878354972377</v>
      </c>
      <c r="S35" s="337">
        <v>0.7060972469583503</v>
      </c>
      <c r="T35" s="296"/>
      <c r="U35" s="286"/>
      <c r="V35" s="286"/>
      <c r="W35" s="286"/>
      <c r="X35" s="286"/>
      <c r="Y35" s="286"/>
      <c r="Z35" s="300"/>
      <c r="AA35" s="301"/>
      <c r="AB35" s="301"/>
      <c r="AC35" s="301"/>
      <c r="AD35" s="301"/>
      <c r="AE35" s="301"/>
      <c r="AF35" s="301"/>
      <c r="AG35" s="301"/>
      <c r="AH35" s="286"/>
      <c r="AI35" s="286"/>
      <c r="AJ35" s="286"/>
      <c r="AK35" s="286"/>
      <c r="AL35" s="286"/>
      <c r="AM35" s="286"/>
      <c r="AN35" s="286"/>
      <c r="AO35" s="286"/>
      <c r="AP35" s="286"/>
      <c r="AQ35" s="286"/>
      <c r="AR35" s="286"/>
      <c r="AS35" s="286"/>
      <c r="AT35" s="286"/>
      <c r="AU35" s="286"/>
      <c r="AV35" s="286"/>
      <c r="AW35" s="286"/>
      <c r="AX35" s="286"/>
      <c r="AY35" s="286"/>
      <c r="AZ35" s="286"/>
      <c r="BA35" s="286"/>
      <c r="BB35" s="286"/>
      <c r="BC35" s="286"/>
      <c r="BD35" s="286"/>
      <c r="BE35" s="286"/>
      <c r="BF35" s="286"/>
      <c r="BG35" s="286"/>
      <c r="BH35" s="286"/>
      <c r="BI35" s="286"/>
      <c r="BJ35" s="286"/>
      <c r="BK35" s="286"/>
      <c r="BL35" s="286"/>
      <c r="BM35" s="286"/>
      <c r="BN35" s="286"/>
      <c r="BO35" s="286"/>
      <c r="BP35" s="286"/>
      <c r="BQ35" s="286"/>
      <c r="BR35" s="286"/>
    </row>
    <row r="36" spans="1:70" s="308" customFormat="1">
      <c r="A36" s="324" t="s">
        <v>120</v>
      </c>
      <c r="B36" s="329">
        <v>202</v>
      </c>
      <c r="C36" s="337">
        <v>0.45260456245999647</v>
      </c>
      <c r="D36" s="337">
        <v>0.33705635095629094</v>
      </c>
      <c r="E36" s="337">
        <v>0.80671003854898471</v>
      </c>
      <c r="F36" s="337">
        <v>0.84302179014903611</v>
      </c>
      <c r="G36" s="337">
        <v>0.41700301382975619</v>
      </c>
      <c r="H36" s="337">
        <v>0.50604155707232901</v>
      </c>
      <c r="I36" s="337">
        <v>0.38551327547992731</v>
      </c>
      <c r="J36" s="337">
        <v>0.81901998294458855</v>
      </c>
      <c r="K36" s="337">
        <v>0.35780968222302795</v>
      </c>
      <c r="L36" s="337">
        <v>0.45292595276539571</v>
      </c>
      <c r="M36" s="337">
        <v>0.57400612615688351</v>
      </c>
      <c r="N36" s="337">
        <v>0.52219445893280636</v>
      </c>
      <c r="O36" s="337">
        <v>0.50572314112809036</v>
      </c>
      <c r="P36" s="337">
        <v>0</v>
      </c>
      <c r="Q36" s="337">
        <v>-9.434186544100287E-2</v>
      </c>
      <c r="R36" s="337">
        <v>0.37355374191134688</v>
      </c>
      <c r="S36" s="337">
        <v>0.21762681587022289</v>
      </c>
      <c r="T36" s="296"/>
      <c r="U36" s="286"/>
      <c r="V36" s="286"/>
      <c r="W36" s="286"/>
      <c r="X36" s="286"/>
      <c r="Y36" s="286"/>
      <c r="Z36" s="310"/>
      <c r="AA36" s="311"/>
      <c r="AB36" s="311"/>
      <c r="AC36" s="311"/>
      <c r="AD36" s="311"/>
      <c r="AE36" s="299"/>
      <c r="AF36" s="311"/>
      <c r="AG36" s="311"/>
      <c r="AH36" s="286"/>
      <c r="AI36" s="286"/>
      <c r="AJ36" s="286"/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6"/>
      <c r="AZ36" s="286"/>
      <c r="BA36" s="286"/>
      <c r="BB36" s="286"/>
      <c r="BC36" s="286"/>
      <c r="BD36" s="286"/>
      <c r="BE36" s="286"/>
      <c r="BF36" s="286"/>
      <c r="BG36" s="286"/>
      <c r="BH36" s="286"/>
      <c r="BI36" s="286"/>
      <c r="BJ36" s="286"/>
      <c r="BK36" s="286"/>
      <c r="BL36" s="286"/>
      <c r="BM36" s="286"/>
      <c r="BN36" s="286"/>
      <c r="BO36" s="286"/>
      <c r="BP36" s="286"/>
      <c r="BQ36" s="286"/>
      <c r="BR36" s="286"/>
    </row>
    <row r="37" spans="1:70">
      <c r="A37" s="324" t="s">
        <v>121</v>
      </c>
      <c r="B37" s="324">
        <v>203</v>
      </c>
      <c r="C37" s="338">
        <v>2.8158371114858465E-2</v>
      </c>
      <c r="D37" s="338">
        <v>0.17983377669007677</v>
      </c>
      <c r="E37" s="338">
        <v>4.7450798572164013E-2</v>
      </c>
      <c r="F37" s="338">
        <v>2.133856665603466E-2</v>
      </c>
      <c r="G37" s="338">
        <v>0.26299485720756066</v>
      </c>
      <c r="H37" s="338">
        <v>0.4096353055955757</v>
      </c>
      <c r="I37" s="338">
        <v>1.3988726382295263E-2</v>
      </c>
      <c r="J37" s="338">
        <v>1.2719898200758122E-2</v>
      </c>
      <c r="K37" s="338">
        <v>0.20190352457048594</v>
      </c>
      <c r="L37" s="338">
        <v>0.20120140763225861</v>
      </c>
      <c r="M37" s="338">
        <v>2.6590449922969411E-2</v>
      </c>
      <c r="N37" s="338">
        <v>2.9002960959027144E-2</v>
      </c>
      <c r="O37" s="338">
        <v>0.11063981961804312</v>
      </c>
      <c r="P37" s="338">
        <v>0</v>
      </c>
      <c r="Q37" s="338">
        <v>0.11708534749187746</v>
      </c>
      <c r="R37" s="338">
        <v>1.7181892502320946E-2</v>
      </c>
      <c r="S37" s="338">
        <v>6.0350192047722254E-2</v>
      </c>
      <c r="T37" s="312"/>
      <c r="Z37" s="313"/>
      <c r="AA37" s="309"/>
      <c r="AB37" s="309"/>
      <c r="AC37" s="309"/>
      <c r="AD37" s="309"/>
      <c r="AE37" s="309"/>
      <c r="AF37" s="309"/>
      <c r="AG37" s="309"/>
      <c r="AH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  <c r="BJ37" s="279"/>
      <c r="BK37" s="279"/>
      <c r="BL37" s="279"/>
      <c r="BM37" s="279"/>
      <c r="BN37" s="279"/>
      <c r="BO37" s="279"/>
      <c r="BP37" s="279"/>
      <c r="BQ37" s="279"/>
      <c r="BR37" s="279"/>
    </row>
    <row r="38" spans="1:70">
      <c r="A38" s="331" t="s">
        <v>136</v>
      </c>
      <c r="B38" s="324">
        <v>204</v>
      </c>
      <c r="C38" s="338">
        <v>2.2929988437465996E-2</v>
      </c>
      <c r="D38" s="338">
        <v>0.20058382784662415</v>
      </c>
      <c r="E38" s="338">
        <v>1.5512124316714239E-2</v>
      </c>
      <c r="F38" s="338">
        <v>1.1823332810946828E-2</v>
      </c>
      <c r="G38" s="338">
        <v>6.2438025842025548E-2</v>
      </c>
      <c r="H38" s="338">
        <v>1.9284885325288519E-3</v>
      </c>
      <c r="I38" s="338">
        <v>6.4515062282591393E-2</v>
      </c>
      <c r="J38" s="338">
        <v>3.5637213362167171E-4</v>
      </c>
      <c r="K38" s="338">
        <v>1.7225036520783134E-2</v>
      </c>
      <c r="L38" s="338">
        <v>7.2344896330016464E-2</v>
      </c>
      <c r="M38" s="338">
        <v>5.2179392157749756E-3</v>
      </c>
      <c r="N38" s="338">
        <v>7.6200233712011246E-3</v>
      </c>
      <c r="O38" s="338">
        <v>3.4933396265061437E-2</v>
      </c>
      <c r="P38" s="338">
        <v>1</v>
      </c>
      <c r="Q38" s="338">
        <v>1.2996275457643253E-2</v>
      </c>
      <c r="R38" s="338">
        <v>2.3555820366085172E-3</v>
      </c>
      <c r="S38" s="338">
        <v>1.5925745123704479E-2</v>
      </c>
      <c r="T38" s="312"/>
      <c r="Z38" s="314"/>
      <c r="AA38" s="309"/>
      <c r="AB38" s="309"/>
      <c r="AC38" s="309"/>
      <c r="AD38" s="309"/>
      <c r="AE38" s="309"/>
      <c r="AF38" s="309"/>
      <c r="AG38" s="309"/>
      <c r="AH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  <c r="BK38" s="279"/>
      <c r="BL38" s="279"/>
      <c r="BM38" s="279"/>
      <c r="BN38" s="279"/>
      <c r="BO38" s="279"/>
      <c r="BP38" s="279"/>
      <c r="BQ38" s="279"/>
      <c r="BR38" s="279"/>
    </row>
    <row r="39" spans="1:70">
      <c r="A39" s="331" t="s">
        <v>137</v>
      </c>
      <c r="B39" s="324">
        <v>209</v>
      </c>
      <c r="C39" s="324">
        <v>1</v>
      </c>
      <c r="D39" s="324">
        <v>1</v>
      </c>
      <c r="E39" s="324">
        <v>1.0000000000000002</v>
      </c>
      <c r="F39" s="324">
        <v>1</v>
      </c>
      <c r="G39" s="324">
        <v>1.0000000000000002</v>
      </c>
      <c r="H39" s="324">
        <v>0.99999999999999989</v>
      </c>
      <c r="I39" s="324">
        <v>1</v>
      </c>
      <c r="J39" s="324">
        <v>1</v>
      </c>
      <c r="K39" s="324">
        <v>1</v>
      </c>
      <c r="L39" s="324">
        <v>1</v>
      </c>
      <c r="M39" s="324">
        <v>1</v>
      </c>
      <c r="N39" s="324">
        <v>1</v>
      </c>
      <c r="O39" s="324">
        <v>1</v>
      </c>
      <c r="P39" s="324">
        <v>1</v>
      </c>
      <c r="Q39" s="324">
        <v>1</v>
      </c>
      <c r="R39" s="324">
        <v>1</v>
      </c>
      <c r="S39" s="324">
        <v>1</v>
      </c>
      <c r="T39" s="311"/>
      <c r="Z39" s="309"/>
      <c r="AA39" s="309"/>
      <c r="AB39" s="309"/>
      <c r="AC39" s="309"/>
      <c r="AD39" s="309"/>
      <c r="AE39" s="309"/>
      <c r="AF39" s="309"/>
      <c r="AG39" s="309"/>
      <c r="AH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P39" s="279"/>
      <c r="BQ39" s="279"/>
      <c r="BR39" s="279"/>
    </row>
    <row r="40" spans="1:70">
      <c r="A40" s="302"/>
      <c r="B40" s="294"/>
      <c r="C40" s="309"/>
      <c r="D40" s="309"/>
      <c r="E40" s="309"/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11"/>
      <c r="Z40" s="309"/>
      <c r="AA40" s="309"/>
      <c r="AB40" s="309"/>
      <c r="AC40" s="309"/>
      <c r="AD40" s="309"/>
      <c r="AE40" s="309"/>
      <c r="AF40" s="309"/>
      <c r="AG40" s="309"/>
      <c r="AH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P40" s="279"/>
      <c r="BQ40" s="279"/>
      <c r="BR40" s="279"/>
    </row>
    <row r="41" spans="1:70" s="305" customFormat="1">
      <c r="A41" s="303"/>
      <c r="B41" s="294"/>
      <c r="C41" s="309"/>
      <c r="D41" s="309"/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11"/>
      <c r="U41" s="279"/>
      <c r="V41" s="279"/>
      <c r="W41" s="279"/>
      <c r="X41" s="279"/>
      <c r="Y41" s="279"/>
      <c r="Z41" s="309"/>
      <c r="AA41" s="309"/>
      <c r="AB41" s="309"/>
      <c r="AC41" s="309"/>
      <c r="AD41" s="309"/>
      <c r="AE41" s="309"/>
      <c r="AF41" s="309"/>
      <c r="AG41" s="309"/>
      <c r="AH41" s="279"/>
      <c r="AI41" s="279"/>
      <c r="AJ41" s="279"/>
      <c r="AK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P41" s="279"/>
      <c r="BQ41" s="279"/>
      <c r="BR41" s="279"/>
    </row>
    <row r="42" spans="1:70">
      <c r="A42" s="304"/>
      <c r="B42" s="294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11"/>
      <c r="Z42" s="309"/>
      <c r="AA42" s="309"/>
      <c r="AB42" s="309"/>
      <c r="AC42" s="309"/>
      <c r="AD42" s="309"/>
      <c r="AE42" s="309"/>
      <c r="AF42" s="309"/>
      <c r="AG42" s="309"/>
      <c r="AH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P42" s="279"/>
      <c r="BQ42" s="279"/>
      <c r="BR42" s="279"/>
    </row>
    <row r="43" spans="1:70" s="279" customFormat="1">
      <c r="T43" s="286"/>
    </row>
    <row r="44" spans="1:70" s="279" customFormat="1">
      <c r="T44" s="286"/>
    </row>
    <row r="45" spans="1:70" s="279" customFormat="1">
      <c r="T45" s="286"/>
    </row>
    <row r="46" spans="1:70" s="279" customFormat="1">
      <c r="T46" s="286"/>
    </row>
    <row r="47" spans="1:70" s="279" customFormat="1">
      <c r="T47" s="286"/>
    </row>
    <row r="48" spans="1:70" s="279" customFormat="1">
      <c r="T48" s="286"/>
    </row>
    <row r="49" spans="20:20" s="279" customFormat="1">
      <c r="T49" s="286"/>
    </row>
    <row r="50" spans="20:20" s="279" customFormat="1">
      <c r="T50" s="286"/>
    </row>
    <row r="51" spans="20:20" s="279" customFormat="1">
      <c r="T51" s="286"/>
    </row>
    <row r="52" spans="20:20" s="279" customFormat="1">
      <c r="T52" s="286"/>
    </row>
    <row r="53" spans="20:20" s="279" customFormat="1">
      <c r="T53" s="286"/>
    </row>
    <row r="54" spans="20:20" s="279" customFormat="1">
      <c r="T54" s="286"/>
    </row>
    <row r="55" spans="20:20" s="279" customFormat="1">
      <c r="T55" s="286"/>
    </row>
    <row r="56" spans="20:20" s="279" customFormat="1">
      <c r="T56" s="286"/>
    </row>
    <row r="57" spans="20:20" s="279" customFormat="1">
      <c r="T57" s="286"/>
    </row>
    <row r="58" spans="20:20" s="279" customFormat="1">
      <c r="T58" s="286"/>
    </row>
    <row r="59" spans="20:20" s="279" customFormat="1">
      <c r="T59" s="286"/>
    </row>
    <row r="60" spans="20:20" s="279" customFormat="1">
      <c r="T60" s="286"/>
    </row>
    <row r="61" spans="20:20" s="279" customFormat="1">
      <c r="T61" s="286"/>
    </row>
    <row r="62" spans="20:20" s="279" customFormat="1">
      <c r="T62" s="286"/>
    </row>
    <row r="63" spans="20:20" s="279" customFormat="1">
      <c r="T63" s="286"/>
    </row>
    <row r="64" spans="20:20" s="279" customFormat="1">
      <c r="T64" s="286"/>
    </row>
    <row r="65" spans="20:20" s="279" customFormat="1">
      <c r="T65" s="286"/>
    </row>
    <row r="66" spans="20:20" s="279" customFormat="1">
      <c r="T66" s="286"/>
    </row>
    <row r="67" spans="20:20" s="279" customFormat="1">
      <c r="T67" s="286"/>
    </row>
    <row r="68" spans="20:20" s="279" customFormat="1">
      <c r="T68" s="286"/>
    </row>
    <row r="69" spans="20:20" s="279" customFormat="1">
      <c r="T69" s="286"/>
    </row>
    <row r="70" spans="20:20" s="279" customFormat="1">
      <c r="T70" s="286"/>
    </row>
    <row r="71" spans="20:20" s="279" customFormat="1">
      <c r="T71" s="286"/>
    </row>
    <row r="72" spans="20:20" s="279" customFormat="1">
      <c r="T72" s="286"/>
    </row>
    <row r="73" spans="20:20" s="279" customFormat="1">
      <c r="T73" s="286"/>
    </row>
    <row r="74" spans="20:20" s="279" customFormat="1">
      <c r="T74" s="286"/>
    </row>
    <row r="75" spans="20:20" s="279" customFormat="1">
      <c r="T75" s="286"/>
    </row>
    <row r="76" spans="20:20" s="279" customFormat="1">
      <c r="T76" s="286"/>
    </row>
    <row r="77" spans="20:20" s="279" customFormat="1">
      <c r="T77" s="286"/>
    </row>
    <row r="78" spans="20:20" s="279" customFormat="1">
      <c r="T78" s="286"/>
    </row>
    <row r="79" spans="20:20" s="279" customFormat="1">
      <c r="T79" s="286"/>
    </row>
    <row r="80" spans="20:20" s="279" customFormat="1">
      <c r="T80" s="286"/>
    </row>
    <row r="81" spans="20:20" s="279" customFormat="1">
      <c r="T81" s="286"/>
    </row>
    <row r="82" spans="20:20" s="279" customFormat="1">
      <c r="T82" s="286"/>
    </row>
    <row r="83" spans="20:20" s="279" customFormat="1">
      <c r="T83" s="286"/>
    </row>
    <row r="84" spans="20:20" s="279" customFormat="1">
      <c r="T84" s="286"/>
    </row>
    <row r="85" spans="20:20" s="279" customFormat="1">
      <c r="T85" s="286"/>
    </row>
    <row r="86" spans="20:20" s="279" customFormat="1">
      <c r="T86" s="286"/>
    </row>
    <row r="87" spans="20:20" s="279" customFormat="1">
      <c r="T87" s="286"/>
    </row>
    <row r="88" spans="20:20" s="279" customFormat="1">
      <c r="T88" s="286"/>
    </row>
    <row r="89" spans="20:20" s="279" customFormat="1">
      <c r="T89" s="286"/>
    </row>
    <row r="90" spans="20:20" s="279" customFormat="1">
      <c r="T90" s="286"/>
    </row>
    <row r="91" spans="20:20" s="279" customFormat="1">
      <c r="T91" s="286"/>
    </row>
    <row r="92" spans="20:20" s="279" customFormat="1">
      <c r="T92" s="286"/>
    </row>
    <row r="93" spans="20:20" s="279" customFormat="1">
      <c r="T93" s="286"/>
    </row>
    <row r="94" spans="20:20" s="279" customFormat="1">
      <c r="T94" s="286"/>
    </row>
    <row r="95" spans="20:20" s="279" customFormat="1">
      <c r="T95" s="286"/>
    </row>
    <row r="96" spans="20:20" s="279" customFormat="1">
      <c r="T96" s="286"/>
    </row>
    <row r="97" spans="20:20" s="279" customFormat="1">
      <c r="T97" s="286"/>
    </row>
    <row r="98" spans="20:20" s="279" customFormat="1">
      <c r="T98" s="286"/>
    </row>
    <row r="99" spans="20:20" s="279" customFormat="1">
      <c r="T99" s="286"/>
    </row>
    <row r="100" spans="20:20" s="279" customFormat="1">
      <c r="T100" s="286"/>
    </row>
    <row r="101" spans="20:20" s="279" customFormat="1">
      <c r="T101" s="286"/>
    </row>
    <row r="102" spans="20:20" s="279" customFormat="1">
      <c r="T102" s="286"/>
    </row>
    <row r="103" spans="20:20" s="279" customFormat="1">
      <c r="T103" s="286"/>
    </row>
    <row r="104" spans="20:20" s="279" customFormat="1">
      <c r="T104" s="286"/>
    </row>
    <row r="105" spans="20:20" s="279" customFormat="1">
      <c r="T105" s="286"/>
    </row>
    <row r="106" spans="20:20" s="279" customFormat="1">
      <c r="T106" s="286"/>
    </row>
    <row r="107" spans="20:20" s="279" customFormat="1">
      <c r="T107" s="286"/>
    </row>
    <row r="108" spans="20:20" s="279" customFormat="1">
      <c r="T108" s="286"/>
    </row>
    <row r="109" spans="20:20" s="279" customFormat="1">
      <c r="T109" s="286"/>
    </row>
    <row r="110" spans="20:20" s="279" customFormat="1">
      <c r="T110" s="286"/>
    </row>
    <row r="111" spans="20:20" s="279" customFormat="1">
      <c r="T111" s="286"/>
    </row>
    <row r="112" spans="20:20" s="279" customFormat="1">
      <c r="T112" s="286"/>
    </row>
    <row r="113" spans="20:20" s="279" customFormat="1">
      <c r="T113" s="286"/>
    </row>
    <row r="114" spans="20:20" s="279" customFormat="1">
      <c r="T114" s="286"/>
    </row>
    <row r="115" spans="20:20" s="279" customFormat="1">
      <c r="T115" s="286"/>
    </row>
    <row r="116" spans="20:20" s="279" customFormat="1">
      <c r="T116" s="286"/>
    </row>
    <row r="117" spans="20:20" s="279" customFormat="1">
      <c r="T117" s="286"/>
    </row>
    <row r="118" spans="20:20" s="279" customFormat="1">
      <c r="T118" s="286"/>
    </row>
    <row r="119" spans="20:20" s="279" customFormat="1">
      <c r="T119" s="286"/>
    </row>
    <row r="120" spans="20:20" s="279" customFormat="1">
      <c r="T120" s="286"/>
    </row>
    <row r="121" spans="20:20" s="279" customFormat="1">
      <c r="T121" s="286"/>
    </row>
    <row r="122" spans="20:20" s="279" customFormat="1">
      <c r="T122" s="286"/>
    </row>
    <row r="123" spans="20:20" s="279" customFormat="1">
      <c r="T123" s="286"/>
    </row>
    <row r="124" spans="20:20" s="279" customFormat="1">
      <c r="T124" s="286"/>
    </row>
    <row r="125" spans="20:20" s="279" customFormat="1">
      <c r="T125" s="286"/>
    </row>
    <row r="126" spans="20:20" s="279" customFormat="1">
      <c r="T126" s="286"/>
    </row>
    <row r="127" spans="20:20" s="279" customFormat="1">
      <c r="T127" s="286"/>
    </row>
    <row r="128" spans="20:20" s="279" customFormat="1">
      <c r="T128" s="286"/>
    </row>
    <row r="129" spans="20:20" s="279" customFormat="1">
      <c r="T129" s="286"/>
    </row>
    <row r="130" spans="20:20" s="279" customFormat="1">
      <c r="T130" s="286"/>
    </row>
    <row r="131" spans="20:20" s="279" customFormat="1">
      <c r="T131" s="286"/>
    </row>
    <row r="132" spans="20:20" s="279" customFormat="1">
      <c r="T132" s="286"/>
    </row>
    <row r="133" spans="20:20" s="279" customFormat="1">
      <c r="T133" s="286"/>
    </row>
    <row r="134" spans="20:20" s="279" customFormat="1">
      <c r="T134" s="286"/>
    </row>
    <row r="135" spans="20:20" s="279" customFormat="1">
      <c r="T135" s="286"/>
    </row>
    <row r="136" spans="20:20" s="279" customFormat="1">
      <c r="T136" s="286"/>
    </row>
    <row r="137" spans="20:20" s="279" customFormat="1">
      <c r="T137" s="286"/>
    </row>
    <row r="138" spans="20:20" s="279" customFormat="1">
      <c r="T138" s="286"/>
    </row>
    <row r="139" spans="20:20" s="279" customFormat="1">
      <c r="T139" s="286"/>
    </row>
    <row r="140" spans="20:20" s="279" customFormat="1">
      <c r="T140" s="286"/>
    </row>
    <row r="141" spans="20:20" s="279" customFormat="1">
      <c r="T141" s="286"/>
    </row>
    <row r="142" spans="20:20" s="279" customFormat="1">
      <c r="T142" s="286"/>
    </row>
    <row r="143" spans="20:20" s="279" customFormat="1">
      <c r="T143" s="286"/>
    </row>
    <row r="144" spans="20:20" s="279" customFormat="1">
      <c r="T144" s="286"/>
    </row>
    <row r="145" spans="20:20" s="279" customFormat="1">
      <c r="T145" s="286"/>
    </row>
    <row r="146" spans="20:20" s="279" customFormat="1">
      <c r="T146" s="286"/>
    </row>
    <row r="147" spans="20:20" s="279" customFormat="1">
      <c r="T147" s="286"/>
    </row>
    <row r="148" spans="20:20" s="279" customFormat="1">
      <c r="T148" s="286"/>
    </row>
    <row r="149" spans="20:20" s="279" customFormat="1">
      <c r="T149" s="286"/>
    </row>
    <row r="150" spans="20:20" s="279" customFormat="1">
      <c r="T150" s="286"/>
    </row>
    <row r="151" spans="20:20" s="279" customFormat="1">
      <c r="T151" s="286"/>
    </row>
    <row r="152" spans="20:20" s="279" customFormat="1">
      <c r="T152" s="286"/>
    </row>
    <row r="153" spans="20:20" s="279" customFormat="1">
      <c r="T153" s="286"/>
    </row>
    <row r="154" spans="20:20" s="279" customFormat="1">
      <c r="T154" s="286"/>
    </row>
    <row r="155" spans="20:20" s="279" customFormat="1">
      <c r="T155" s="286"/>
    </row>
    <row r="156" spans="20:20" s="279" customFormat="1">
      <c r="T156" s="286"/>
    </row>
    <row r="157" spans="20:20" s="279" customFormat="1">
      <c r="T157" s="286"/>
    </row>
    <row r="158" spans="20:20" s="279" customFormat="1">
      <c r="T158" s="286"/>
    </row>
    <row r="159" spans="20:20" s="279" customFormat="1">
      <c r="T159" s="286"/>
    </row>
    <row r="160" spans="20:20" s="279" customFormat="1">
      <c r="T160" s="286"/>
    </row>
    <row r="161" spans="20:20" s="279" customFormat="1">
      <c r="T161" s="286"/>
    </row>
    <row r="162" spans="20:20" s="279" customFormat="1">
      <c r="T162" s="286"/>
    </row>
    <row r="163" spans="20:20" s="279" customFormat="1">
      <c r="T163" s="286"/>
    </row>
    <row r="164" spans="20:20" s="279" customFormat="1">
      <c r="T164" s="286"/>
    </row>
    <row r="165" spans="20:20" s="279" customFormat="1">
      <c r="T165" s="286"/>
    </row>
    <row r="166" spans="20:20" s="279" customFormat="1">
      <c r="T166" s="286"/>
    </row>
    <row r="167" spans="20:20" s="279" customFormat="1">
      <c r="T167" s="286"/>
    </row>
    <row r="168" spans="20:20" s="279" customFormat="1">
      <c r="T168" s="286"/>
    </row>
    <row r="169" spans="20:20" s="279" customFormat="1">
      <c r="T169" s="286"/>
    </row>
    <row r="170" spans="20:20" s="279" customFormat="1">
      <c r="T170" s="286"/>
    </row>
    <row r="171" spans="20:20" s="279" customFormat="1">
      <c r="T171" s="286"/>
    </row>
    <row r="172" spans="20:20" s="279" customFormat="1">
      <c r="T172" s="286"/>
    </row>
    <row r="173" spans="20:20" s="279" customFormat="1">
      <c r="T173" s="286"/>
    </row>
    <row r="174" spans="20:20" s="279" customFormat="1">
      <c r="T174" s="286"/>
    </row>
    <row r="175" spans="20:20" s="279" customFormat="1">
      <c r="T175" s="286"/>
    </row>
    <row r="176" spans="20:20" s="279" customFormat="1">
      <c r="T176" s="286"/>
    </row>
    <row r="177" spans="20:20" s="279" customFormat="1">
      <c r="T177" s="286"/>
    </row>
    <row r="178" spans="20:20" s="279" customFormat="1">
      <c r="T178" s="286"/>
    </row>
    <row r="179" spans="20:20" s="279" customFormat="1">
      <c r="T179" s="286"/>
    </row>
    <row r="180" spans="20:20" s="279" customFormat="1">
      <c r="T180" s="286"/>
    </row>
    <row r="181" spans="20:20" s="279" customFormat="1">
      <c r="T181" s="286"/>
    </row>
    <row r="182" spans="20:20" s="279" customFormat="1">
      <c r="T182" s="286"/>
    </row>
    <row r="183" spans="20:20" s="279" customFormat="1">
      <c r="T183" s="286"/>
    </row>
    <row r="184" spans="20:20" s="279" customFormat="1">
      <c r="T184" s="286"/>
    </row>
    <row r="185" spans="20:20" s="279" customFormat="1">
      <c r="T185" s="286"/>
    </row>
    <row r="186" spans="20:20" s="279" customFormat="1">
      <c r="T186" s="286"/>
    </row>
    <row r="187" spans="20:20" s="279" customFormat="1">
      <c r="T187" s="286"/>
    </row>
    <row r="188" spans="20:20" s="279" customFormat="1">
      <c r="T188" s="286"/>
    </row>
    <row r="189" spans="20:20" s="279" customFormat="1">
      <c r="T189" s="286"/>
    </row>
    <row r="190" spans="20:20" s="279" customFormat="1">
      <c r="T190" s="286"/>
    </row>
    <row r="191" spans="20:20" s="279" customFormat="1">
      <c r="T191" s="286"/>
    </row>
    <row r="192" spans="20:20" s="279" customFormat="1">
      <c r="T192" s="286"/>
    </row>
    <row r="193" spans="20:20" s="279" customFormat="1">
      <c r="T193" s="286"/>
    </row>
    <row r="194" spans="20:20" s="279" customFormat="1">
      <c r="T194" s="286"/>
    </row>
    <row r="195" spans="20:20" s="279" customFormat="1">
      <c r="T195" s="286"/>
    </row>
    <row r="196" spans="20:20" s="279" customFormat="1">
      <c r="T196" s="286"/>
    </row>
    <row r="197" spans="20:20" s="279" customFormat="1">
      <c r="T197" s="286"/>
    </row>
    <row r="198" spans="20:20" s="279" customFormat="1">
      <c r="T198" s="286"/>
    </row>
    <row r="199" spans="20:20" s="279" customFormat="1">
      <c r="T199" s="286"/>
    </row>
    <row r="200" spans="20:20" s="279" customFormat="1">
      <c r="T200" s="286"/>
    </row>
    <row r="201" spans="20:20" s="279" customFormat="1">
      <c r="T201" s="286"/>
    </row>
    <row r="202" spans="20:20" s="279" customFormat="1">
      <c r="T202" s="286"/>
    </row>
    <row r="203" spans="20:20" s="279" customFormat="1">
      <c r="T203" s="286"/>
    </row>
    <row r="204" spans="20:20" s="279" customFormat="1">
      <c r="T204" s="286"/>
    </row>
    <row r="205" spans="20:20" s="279" customFormat="1">
      <c r="T205" s="286"/>
    </row>
    <row r="206" spans="20:20" s="279" customFormat="1">
      <c r="T206" s="286"/>
    </row>
    <row r="207" spans="20:20" s="279" customFormat="1">
      <c r="T207" s="286"/>
    </row>
    <row r="208" spans="20:20" s="279" customFormat="1">
      <c r="T208" s="286"/>
    </row>
    <row r="209" spans="20:20" s="279" customFormat="1">
      <c r="T209" s="286"/>
    </row>
    <row r="210" spans="20:20" s="279" customFormat="1">
      <c r="T210" s="286"/>
    </row>
    <row r="211" spans="20:20" s="279" customFormat="1">
      <c r="T211" s="286"/>
    </row>
    <row r="212" spans="20:20" s="279" customFormat="1">
      <c r="T212" s="286"/>
    </row>
    <row r="213" spans="20:20" s="279" customFormat="1">
      <c r="T213" s="286"/>
    </row>
    <row r="214" spans="20:20" s="279" customFormat="1">
      <c r="T214" s="286"/>
    </row>
    <row r="215" spans="20:20" s="279" customFormat="1">
      <c r="T215" s="286"/>
    </row>
    <row r="216" spans="20:20" s="279" customFormat="1">
      <c r="T216" s="286"/>
    </row>
    <row r="217" spans="20:20" s="279" customFormat="1">
      <c r="T217" s="286"/>
    </row>
    <row r="218" spans="20:20" s="279" customFormat="1">
      <c r="T218" s="286"/>
    </row>
    <row r="219" spans="20:20" s="279" customFormat="1">
      <c r="T219" s="286"/>
    </row>
    <row r="220" spans="20:20" s="279" customFormat="1">
      <c r="T220" s="286"/>
    </row>
    <row r="221" spans="20:20" s="279" customFormat="1">
      <c r="T221" s="286"/>
    </row>
    <row r="222" spans="20:20" s="279" customFormat="1">
      <c r="T222" s="286"/>
    </row>
    <row r="223" spans="20:20" s="279" customFormat="1">
      <c r="T223" s="286"/>
    </row>
    <row r="224" spans="20:20" s="279" customFormat="1">
      <c r="T224" s="286"/>
    </row>
    <row r="225" spans="20:20" s="279" customFormat="1">
      <c r="T225" s="286"/>
    </row>
    <row r="226" spans="20:20" s="279" customFormat="1">
      <c r="T226" s="286"/>
    </row>
    <row r="227" spans="20:20" s="279" customFormat="1">
      <c r="T227" s="286"/>
    </row>
    <row r="228" spans="20:20" s="279" customFormat="1">
      <c r="T228" s="286"/>
    </row>
    <row r="229" spans="20:20" s="279" customFormat="1">
      <c r="T229" s="286"/>
    </row>
    <row r="230" spans="20:20" s="279" customFormat="1">
      <c r="T230" s="286"/>
    </row>
    <row r="231" spans="20:20" s="279" customFormat="1">
      <c r="T231" s="286"/>
    </row>
    <row r="232" spans="20:20" s="279" customFormat="1">
      <c r="T232" s="286"/>
    </row>
    <row r="233" spans="20:20" s="279" customFormat="1">
      <c r="T233" s="286"/>
    </row>
    <row r="234" spans="20:20" s="279" customFormat="1">
      <c r="T234" s="286"/>
    </row>
    <row r="235" spans="20:20" s="279" customFormat="1">
      <c r="T235" s="286"/>
    </row>
    <row r="236" spans="20:20" s="279" customFormat="1">
      <c r="T236" s="286"/>
    </row>
    <row r="237" spans="20:20" s="279" customFormat="1">
      <c r="T237" s="286"/>
    </row>
    <row r="238" spans="20:20" s="279" customFormat="1">
      <c r="T238" s="286"/>
    </row>
    <row r="239" spans="20:20" s="279" customFormat="1">
      <c r="T239" s="286"/>
    </row>
    <row r="240" spans="20:20" s="279" customFormat="1">
      <c r="T240" s="286"/>
    </row>
    <row r="241" spans="20:20" s="279" customFormat="1">
      <c r="T241" s="286"/>
    </row>
    <row r="242" spans="20:20" s="279" customFormat="1">
      <c r="T242" s="286"/>
    </row>
    <row r="243" spans="20:20" s="279" customFormat="1">
      <c r="T243" s="286"/>
    </row>
    <row r="244" spans="20:20" s="279" customFormat="1">
      <c r="T244" s="286"/>
    </row>
    <row r="245" spans="20:20" s="279" customFormat="1">
      <c r="T245" s="286"/>
    </row>
    <row r="246" spans="20:20" s="279" customFormat="1">
      <c r="T246" s="286"/>
    </row>
    <row r="247" spans="20:20" s="279" customFormat="1">
      <c r="T247" s="286"/>
    </row>
    <row r="248" spans="20:20" s="279" customFormat="1">
      <c r="T248" s="286"/>
    </row>
    <row r="249" spans="20:20" s="279" customFormat="1">
      <c r="T249" s="286"/>
    </row>
    <row r="250" spans="20:20" s="279" customFormat="1">
      <c r="T250" s="286"/>
    </row>
    <row r="251" spans="20:20" s="279" customFormat="1">
      <c r="T251" s="286"/>
    </row>
    <row r="252" spans="20:20" s="279" customFormat="1">
      <c r="T252" s="286"/>
    </row>
    <row r="253" spans="20:20" s="279" customFormat="1">
      <c r="T253" s="286"/>
    </row>
    <row r="254" spans="20:20" s="279" customFormat="1">
      <c r="T254" s="286"/>
    </row>
    <row r="255" spans="20:20" s="279" customFormat="1">
      <c r="T255" s="286"/>
    </row>
    <row r="256" spans="20:20" s="279" customFormat="1">
      <c r="T256" s="286"/>
    </row>
    <row r="257" spans="20:20" s="279" customFormat="1">
      <c r="T257" s="286"/>
    </row>
    <row r="258" spans="20:20" s="279" customFormat="1">
      <c r="T258" s="286"/>
    </row>
    <row r="259" spans="20:20" s="279" customFormat="1">
      <c r="T259" s="286"/>
    </row>
    <row r="260" spans="20:20" s="279" customFormat="1">
      <c r="T260" s="286"/>
    </row>
    <row r="261" spans="20:20" s="279" customFormat="1">
      <c r="T261" s="286"/>
    </row>
    <row r="262" spans="20:20" s="279" customFormat="1">
      <c r="T262" s="286"/>
    </row>
    <row r="263" spans="20:20" s="279" customFormat="1">
      <c r="T263" s="286"/>
    </row>
    <row r="264" spans="20:20" s="279" customFormat="1">
      <c r="T264" s="286"/>
    </row>
    <row r="265" spans="20:20" s="279" customFormat="1">
      <c r="T265" s="286"/>
    </row>
    <row r="266" spans="20:20" s="279" customFormat="1">
      <c r="T266" s="286"/>
    </row>
    <row r="267" spans="20:20" s="279" customFormat="1">
      <c r="T267" s="286"/>
    </row>
    <row r="268" spans="20:20" s="279" customFormat="1">
      <c r="T268" s="286"/>
    </row>
    <row r="269" spans="20:20" s="279" customFormat="1">
      <c r="T269" s="286"/>
    </row>
    <row r="270" spans="20:20" s="279" customFormat="1">
      <c r="T270" s="286"/>
    </row>
    <row r="271" spans="20:20" s="279" customFormat="1">
      <c r="T271" s="286"/>
    </row>
    <row r="272" spans="20:20" s="279" customFormat="1">
      <c r="T272" s="286"/>
    </row>
    <row r="273" spans="20:20" s="279" customFormat="1">
      <c r="T273" s="286"/>
    </row>
    <row r="274" spans="20:20" s="279" customFormat="1">
      <c r="T274" s="286"/>
    </row>
    <row r="275" spans="20:20" s="279" customFormat="1">
      <c r="T275" s="286"/>
    </row>
    <row r="276" spans="20:20" s="279" customFormat="1">
      <c r="T276" s="286"/>
    </row>
    <row r="277" spans="20:20" s="279" customFormat="1">
      <c r="T277" s="286"/>
    </row>
    <row r="278" spans="20:20" s="279" customFormat="1">
      <c r="T278" s="286"/>
    </row>
    <row r="279" spans="20:20" s="279" customFormat="1">
      <c r="T279" s="286"/>
    </row>
    <row r="280" spans="20:20" s="279" customFormat="1">
      <c r="T280" s="286"/>
    </row>
    <row r="281" spans="20:20" s="279" customFormat="1">
      <c r="T281" s="286"/>
    </row>
    <row r="282" spans="20:20" s="279" customFormat="1">
      <c r="T282" s="286"/>
    </row>
    <row r="283" spans="20:20" s="279" customFormat="1">
      <c r="T283" s="286"/>
    </row>
    <row r="284" spans="20:20" s="279" customFormat="1">
      <c r="T284" s="286"/>
    </row>
    <row r="285" spans="20:20" s="279" customFormat="1">
      <c r="T285" s="286"/>
    </row>
    <row r="286" spans="20:20" s="279" customFormat="1">
      <c r="T286" s="286"/>
    </row>
    <row r="287" spans="20:20" s="279" customFormat="1">
      <c r="T287" s="286"/>
    </row>
    <row r="288" spans="20:20" s="279" customFormat="1">
      <c r="T288" s="286"/>
    </row>
    <row r="289" spans="20:20" s="279" customFormat="1">
      <c r="T289" s="286"/>
    </row>
    <row r="290" spans="20:20" s="279" customFormat="1">
      <c r="T290" s="286"/>
    </row>
    <row r="291" spans="20:20" s="279" customFormat="1">
      <c r="T291" s="286"/>
    </row>
    <row r="292" spans="20:20" s="279" customFormat="1">
      <c r="T292" s="286"/>
    </row>
    <row r="293" spans="20:20" s="279" customFormat="1">
      <c r="T293" s="286"/>
    </row>
    <row r="294" spans="20:20" s="279" customFormat="1">
      <c r="T294" s="286"/>
    </row>
    <row r="295" spans="20:20" s="279" customFormat="1">
      <c r="T295" s="286"/>
    </row>
    <row r="296" spans="20:20" s="279" customFormat="1">
      <c r="T296" s="286"/>
    </row>
    <row r="297" spans="20:20" s="279" customFormat="1">
      <c r="T297" s="286"/>
    </row>
    <row r="298" spans="20:20" s="279" customFormat="1">
      <c r="T298" s="286"/>
    </row>
    <row r="299" spans="20:20" s="279" customFormat="1">
      <c r="T299" s="286"/>
    </row>
    <row r="300" spans="20:20" s="279" customFormat="1">
      <c r="T300" s="286"/>
    </row>
    <row r="301" spans="20:20" s="279" customFormat="1">
      <c r="T301" s="286"/>
    </row>
    <row r="302" spans="20:20" s="279" customFormat="1">
      <c r="T302" s="286"/>
    </row>
    <row r="303" spans="20:20" s="279" customFormat="1">
      <c r="T303" s="286"/>
    </row>
    <row r="304" spans="20:20" s="279" customFormat="1">
      <c r="T304" s="286"/>
    </row>
    <row r="305" spans="20:20" s="279" customFormat="1">
      <c r="T305" s="286"/>
    </row>
    <row r="306" spans="20:20" s="279" customFormat="1">
      <c r="T306" s="286"/>
    </row>
    <row r="307" spans="20:20" s="279" customFormat="1">
      <c r="T307" s="286"/>
    </row>
    <row r="308" spans="20:20" s="279" customFormat="1">
      <c r="T308" s="286"/>
    </row>
    <row r="309" spans="20:20" s="279" customFormat="1">
      <c r="T309" s="286"/>
    </row>
    <row r="310" spans="20:20" s="279" customFormat="1">
      <c r="T310" s="286"/>
    </row>
    <row r="311" spans="20:20" s="279" customFormat="1">
      <c r="T311" s="286"/>
    </row>
    <row r="312" spans="20:20" s="279" customFormat="1">
      <c r="T312" s="286"/>
    </row>
    <row r="313" spans="20:20" s="279" customFormat="1">
      <c r="T313" s="286"/>
    </row>
    <row r="314" spans="20:20" s="279" customFormat="1">
      <c r="T314" s="286"/>
    </row>
    <row r="315" spans="20:20" s="279" customFormat="1">
      <c r="T315" s="286"/>
    </row>
    <row r="316" spans="20:20" s="279" customFormat="1">
      <c r="T316" s="286"/>
    </row>
    <row r="317" spans="20:20" s="279" customFormat="1">
      <c r="T317" s="286"/>
    </row>
    <row r="318" spans="20:20" s="279" customFormat="1">
      <c r="T318" s="286"/>
    </row>
    <row r="319" spans="20:20" s="279" customFormat="1">
      <c r="T319" s="286"/>
    </row>
    <row r="320" spans="20:20" s="279" customFormat="1">
      <c r="T320" s="286"/>
    </row>
    <row r="321" spans="20:20" s="279" customFormat="1">
      <c r="T321" s="286"/>
    </row>
    <row r="322" spans="20:20" s="279" customFormat="1">
      <c r="T322" s="286"/>
    </row>
    <row r="323" spans="20:20" s="279" customFormat="1">
      <c r="T323" s="286"/>
    </row>
    <row r="324" spans="20:20" s="279" customFormat="1">
      <c r="T324" s="286"/>
    </row>
    <row r="325" spans="20:20" s="279" customFormat="1">
      <c r="T325" s="286"/>
    </row>
    <row r="326" spans="20:20" s="279" customFormat="1">
      <c r="T326" s="286"/>
    </row>
    <row r="327" spans="20:20" s="279" customFormat="1">
      <c r="T327" s="286"/>
    </row>
    <row r="328" spans="20:20" s="279" customFormat="1">
      <c r="T328" s="286"/>
    </row>
    <row r="329" spans="20:20" s="279" customFormat="1">
      <c r="T329" s="286"/>
    </row>
    <row r="330" spans="20:20" s="279" customFormat="1">
      <c r="T330" s="286"/>
    </row>
    <row r="331" spans="20:20" s="279" customFormat="1">
      <c r="T331" s="286"/>
    </row>
    <row r="332" spans="20:20" s="279" customFormat="1">
      <c r="T332" s="286"/>
    </row>
    <row r="333" spans="20:20" s="279" customFormat="1">
      <c r="T333" s="286"/>
    </row>
    <row r="334" spans="20:20" s="279" customFormat="1">
      <c r="T334" s="286"/>
    </row>
    <row r="335" spans="20:20" s="279" customFormat="1">
      <c r="T335" s="286"/>
    </row>
    <row r="336" spans="20:20" s="279" customFormat="1">
      <c r="T336" s="286"/>
    </row>
    <row r="337" spans="20:20" s="279" customFormat="1">
      <c r="T337" s="286"/>
    </row>
  </sheetData>
  <mergeCells count="3">
    <mergeCell ref="AD4:AF4"/>
    <mergeCell ref="AJ5:AO5"/>
    <mergeCell ref="U4:Y4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7"/>
  <sheetViews>
    <sheetView zoomScale="70" zoomScaleNormal="70" workbookViewId="0">
      <selection activeCell="C14" sqref="C14:S14"/>
    </sheetView>
  </sheetViews>
  <sheetFormatPr defaultColWidth="9.140625" defaultRowHeight="16.5"/>
  <cols>
    <col min="1" max="1" width="59.7109375" style="307" customWidth="1"/>
    <col min="2" max="2" width="7" style="305" customWidth="1"/>
    <col min="3" max="3" width="11.7109375" style="279" bestFit="1" customWidth="1"/>
    <col min="4" max="4" width="11.7109375" style="379" bestFit="1" customWidth="1"/>
    <col min="5" max="6" width="11.42578125" style="279" bestFit="1" customWidth="1"/>
    <col min="7" max="8" width="11.7109375" style="279" bestFit="1" customWidth="1"/>
    <col min="9" max="9" width="11.42578125" style="279" bestFit="1" customWidth="1"/>
    <col min="10" max="10" width="11.7109375" style="279" bestFit="1" customWidth="1"/>
    <col min="11" max="11" width="11.42578125" style="279" bestFit="1" customWidth="1"/>
    <col min="12" max="15" width="11.7109375" style="279" bestFit="1" customWidth="1"/>
    <col min="16" max="17" width="11.42578125" style="279" bestFit="1" customWidth="1"/>
    <col min="18" max="19" width="11.7109375" style="279" bestFit="1" customWidth="1"/>
    <col min="20" max="20" width="9.5703125" style="306" bestFit="1" customWidth="1"/>
    <col min="21" max="21" width="6.85546875" style="279" bestFit="1" customWidth="1"/>
    <col min="22" max="22" width="8.140625" style="279" bestFit="1" customWidth="1"/>
    <col min="23" max="23" width="6" style="279" bestFit="1" customWidth="1"/>
    <col min="24" max="24" width="7.85546875" style="279" bestFit="1" customWidth="1"/>
    <col min="25" max="25" width="6" style="279" bestFit="1" customWidth="1"/>
    <col min="26" max="26" width="7.42578125" style="307" bestFit="1" customWidth="1"/>
    <col min="27" max="27" width="6.85546875" style="307" bestFit="1" customWidth="1"/>
    <col min="28" max="28" width="4.85546875" style="309" customWidth="1"/>
    <col min="29" max="41" width="9.140625" style="309"/>
    <col min="42" max="16384" width="9.140625" style="307"/>
  </cols>
  <sheetData>
    <row r="1" spans="1:41">
      <c r="A1" s="271" t="s">
        <v>133</v>
      </c>
      <c r="B1" s="279"/>
    </row>
    <row r="2" spans="1:41">
      <c r="A2" s="271" t="s">
        <v>1</v>
      </c>
      <c r="B2" s="279"/>
      <c r="G2" s="400"/>
      <c r="H2" s="279" t="s">
        <v>140</v>
      </c>
    </row>
    <row r="3" spans="1:41">
      <c r="A3" s="271" t="s">
        <v>84</v>
      </c>
      <c r="B3" s="279"/>
      <c r="G3" s="379"/>
      <c r="H3" s="279" t="s">
        <v>139</v>
      </c>
    </row>
    <row r="4" spans="1:41">
      <c r="A4" s="279"/>
      <c r="B4" s="279"/>
    </row>
    <row r="5" spans="1:41" ht="17.25" thickBot="1">
      <c r="A5" s="279"/>
      <c r="B5" s="279"/>
    </row>
    <row r="6" spans="1:41" s="371" customFormat="1" ht="18" thickTop="1" thickBot="1">
      <c r="A6" s="401" t="s">
        <v>7</v>
      </c>
      <c r="B6" s="372" t="s">
        <v>8</v>
      </c>
      <c r="C6" s="369">
        <v>1</v>
      </c>
      <c r="D6" s="380">
        <v>2</v>
      </c>
      <c r="E6" s="370">
        <v>3</v>
      </c>
      <c r="F6" s="369">
        <v>4</v>
      </c>
      <c r="G6" s="369">
        <v>5</v>
      </c>
      <c r="H6" s="370">
        <v>6</v>
      </c>
      <c r="I6" s="370">
        <v>7</v>
      </c>
      <c r="J6" s="370">
        <v>8</v>
      </c>
      <c r="K6" s="370">
        <v>10</v>
      </c>
      <c r="L6" s="369">
        <v>9</v>
      </c>
      <c r="M6" s="370">
        <v>11</v>
      </c>
      <c r="N6" s="370">
        <v>12</v>
      </c>
      <c r="O6" s="370" t="s">
        <v>9</v>
      </c>
      <c r="P6" s="370">
        <v>15</v>
      </c>
      <c r="Q6" s="369">
        <v>17</v>
      </c>
      <c r="R6" s="370">
        <v>16</v>
      </c>
      <c r="S6" s="369">
        <v>18</v>
      </c>
      <c r="T6" s="322">
        <v>180</v>
      </c>
      <c r="U6" s="322">
        <v>301</v>
      </c>
      <c r="V6" s="322">
        <v>302</v>
      </c>
      <c r="W6" s="322">
        <v>303</v>
      </c>
      <c r="X6" s="322">
        <v>304</v>
      </c>
      <c r="Y6" s="322">
        <v>305</v>
      </c>
      <c r="Z6" s="322">
        <v>309</v>
      </c>
      <c r="AA6" s="322">
        <v>310</v>
      </c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</row>
    <row r="7" spans="1:41" ht="17.25" thickTop="1">
      <c r="A7" s="277" t="s">
        <v>13</v>
      </c>
      <c r="B7" s="273">
        <v>1</v>
      </c>
      <c r="C7" s="343">
        <f>'IO natuna OK'!C7/'IO natuna OK'!C$31</f>
        <v>0.12201088860656911</v>
      </c>
      <c r="D7" s="381">
        <f>'IO natuna OK'!D7/'IO natuna OK'!D$31</f>
        <v>6.3209408561863412E-3</v>
      </c>
      <c r="E7" s="343">
        <f>'IO natuna OK'!E7/'IO natuna OK'!E$31</f>
        <v>0</v>
      </c>
      <c r="F7" s="343">
        <f>'IO natuna OK'!F7/'IO natuna OK'!F$31</f>
        <v>2.2123737552087012E-2</v>
      </c>
      <c r="G7" s="343">
        <f>'IO natuna OK'!G7/'IO natuna OK'!G$31</f>
        <v>0</v>
      </c>
      <c r="H7" s="343">
        <f>'IO natuna OK'!H7/'IO natuna OK'!H$31</f>
        <v>0</v>
      </c>
      <c r="I7" s="343">
        <f>'IO natuna OK'!I7/'IO natuna OK'!I$31</f>
        <v>0</v>
      </c>
      <c r="J7" s="343">
        <f>'IO natuna OK'!J7/'IO natuna OK'!J$31</f>
        <v>0</v>
      </c>
      <c r="K7" s="343">
        <f>'IO natuna OK'!K7/'IO natuna OK'!K$31</f>
        <v>0.17928590927070048</v>
      </c>
      <c r="L7" s="343">
        <f>'IO natuna OK'!L7/'IO natuna OK'!L$31</f>
        <v>0</v>
      </c>
      <c r="M7" s="343">
        <f>'IO natuna OK'!M7/'IO natuna OK'!M$31</f>
        <v>0</v>
      </c>
      <c r="N7" s="343">
        <f>'IO natuna OK'!N7/'IO natuna OK'!N$31</f>
        <v>0</v>
      </c>
      <c r="O7" s="343">
        <f>'IO natuna OK'!O7/'IO natuna OK'!O$31</f>
        <v>0</v>
      </c>
      <c r="P7" s="343">
        <f>'IO natuna OK'!P7/'IO natuna OK'!P$31</f>
        <v>3.6089433459958755E-3</v>
      </c>
      <c r="Q7" s="343">
        <f>'IO natuna OK'!Q7/'IO natuna OK'!Q$31</f>
        <v>0</v>
      </c>
      <c r="R7" s="343">
        <f>'IO natuna OK'!R7/'IO natuna OK'!R$31</f>
        <v>0</v>
      </c>
      <c r="S7" s="343">
        <f>'IO natuna OK'!S7/'IO natuna OK'!S$31</f>
        <v>0</v>
      </c>
      <c r="T7" s="283">
        <f>'IO natuna OK'!T7/'IO natuna OK'!T$24</f>
        <v>5.9194553353314916E-2</v>
      </c>
      <c r="U7" s="355">
        <f>'IO natuna OK'!U7/'IO natuna OK'!U$24</f>
        <v>7.7972004189552538E-2</v>
      </c>
      <c r="V7" s="324">
        <f>'IO natuna OK'!V7/'IO natuna OK'!V$24</f>
        <v>0</v>
      </c>
      <c r="W7" s="324">
        <v>0</v>
      </c>
      <c r="X7" s="355">
        <f>'IO natuna OK'!X7/'IO natuna OK'!X$24</f>
        <v>-4.7945916087542541E-2</v>
      </c>
      <c r="Y7" s="324">
        <v>0</v>
      </c>
      <c r="Z7" s="282">
        <f>'IO natuna OK'!Z7/'IO natuna OK'!Z$24</f>
        <v>4.1360226513991086E-2</v>
      </c>
      <c r="AA7" s="282">
        <f>'IO natuna OK'!AA7/'IO natuna OK'!AA$24</f>
        <v>4.3683644604046029E-2</v>
      </c>
      <c r="AB7" s="376"/>
    </row>
    <row r="8" spans="1:41" s="400" customFormat="1">
      <c r="A8" s="391" t="s">
        <v>14</v>
      </c>
      <c r="B8" s="392">
        <v>2</v>
      </c>
      <c r="C8" s="393">
        <f>'IO natuna OK'!C8/'IO natuna OK'!C$31</f>
        <v>0</v>
      </c>
      <c r="D8" s="393">
        <f>'IO natuna OK'!D8/'IO natuna OK'!D$31</f>
        <v>9.3985330954975341E-2</v>
      </c>
      <c r="E8" s="393">
        <f>'IO natuna OK'!E8/'IO natuna OK'!E$31</f>
        <v>0</v>
      </c>
      <c r="F8" s="525">
        <f>'IO natuna OK'!F8/'IO natuna OK'!F$31</f>
        <v>0</v>
      </c>
      <c r="G8" s="393">
        <f>'IO natuna OK'!G8/'IO natuna OK'!G$31</f>
        <v>0</v>
      </c>
      <c r="H8" s="393">
        <f>'IO natuna OK'!H8/'IO natuna OK'!H$31</f>
        <v>0</v>
      </c>
      <c r="I8" s="393">
        <f>'IO natuna OK'!I8/'IO natuna OK'!I$31</f>
        <v>0</v>
      </c>
      <c r="J8" s="393">
        <f>'IO natuna OK'!J8/'IO natuna OK'!J$31</f>
        <v>0</v>
      </c>
      <c r="K8" s="393">
        <f>'IO natuna OK'!K8/'IO natuna OK'!K$31</f>
        <v>6.1253140651027015E-2</v>
      </c>
      <c r="L8" s="393">
        <f>'IO natuna OK'!L8/'IO natuna OK'!L$31</f>
        <v>0</v>
      </c>
      <c r="M8" s="393">
        <f>'IO natuna OK'!M8/'IO natuna OK'!M$31</f>
        <v>0</v>
      </c>
      <c r="N8" s="393">
        <f>'IO natuna OK'!N8/'IO natuna OK'!N$31</f>
        <v>0</v>
      </c>
      <c r="O8" s="393">
        <f>'IO natuna OK'!O8/'IO natuna OK'!O$31</f>
        <v>0</v>
      </c>
      <c r="P8" s="393">
        <f>'IO natuna OK'!P8/'IO natuna OK'!P$31</f>
        <v>0</v>
      </c>
      <c r="Q8" s="393">
        <f>'IO natuna OK'!Q8/'IO natuna OK'!Q$31</f>
        <v>0</v>
      </c>
      <c r="R8" s="393">
        <f>'IO natuna OK'!R8/'IO natuna OK'!R$31</f>
        <v>0</v>
      </c>
      <c r="S8" s="393">
        <f>'IO natuna OK'!S8/'IO natuna OK'!S$31</f>
        <v>0</v>
      </c>
      <c r="T8" s="394">
        <f>'IO natuna OK'!T8/'IO natuna OK'!T$24</f>
        <v>6.0547089153629954E-2</v>
      </c>
      <c r="U8" s="395">
        <f>'IO natuna OK'!U8/'IO natuna OK'!U$24</f>
        <v>9.9651534750186694E-3</v>
      </c>
      <c r="V8" s="396">
        <f>'IO natuna OK'!V8/'IO natuna OK'!V$24</f>
        <v>0</v>
      </c>
      <c r="W8" s="396">
        <v>0</v>
      </c>
      <c r="X8" s="395">
        <f>'IO natuna OK'!X8/'IO natuna OK'!X$24</f>
        <v>0</v>
      </c>
      <c r="Y8" s="396">
        <v>0</v>
      </c>
      <c r="Z8" s="397">
        <f>'IO natuna OK'!Z8/'IO natuna OK'!Z$24</f>
        <v>8.1463526850589399E-2</v>
      </c>
      <c r="AA8" s="397">
        <f>'IO natuna OK'!AA8/'IO natuna OK'!AA$24</f>
        <v>7.8738564630879873E-2</v>
      </c>
      <c r="AB8" s="398"/>
      <c r="AC8" s="399"/>
      <c r="AD8" s="399"/>
      <c r="AE8" s="399"/>
      <c r="AF8" s="399"/>
      <c r="AG8" s="399"/>
      <c r="AH8" s="399"/>
      <c r="AI8" s="399"/>
      <c r="AJ8" s="399"/>
      <c r="AK8" s="399"/>
      <c r="AL8" s="399"/>
      <c r="AM8" s="399"/>
      <c r="AN8" s="399"/>
      <c r="AO8" s="399"/>
    </row>
    <row r="9" spans="1:41">
      <c r="A9" s="277" t="s">
        <v>15</v>
      </c>
      <c r="B9" s="274">
        <v>3</v>
      </c>
      <c r="C9" s="343">
        <f>'IO natuna OK'!C9/'IO natuna OK'!C$31</f>
        <v>0</v>
      </c>
      <c r="D9" s="381">
        <f>'IO natuna OK'!D9/'IO natuna OK'!D$31</f>
        <v>0</v>
      </c>
      <c r="E9" s="343">
        <f>'IO natuna OK'!E9/'IO natuna OK'!E$31</f>
        <v>0</v>
      </c>
      <c r="F9" s="343">
        <f>'IO natuna OK'!F9/'IO natuna OK'!F$31</f>
        <v>4.270378255122941E-3</v>
      </c>
      <c r="G9" s="343">
        <f>'IO natuna OK'!G9/'IO natuna OK'!G$31</f>
        <v>0.29312523695185139</v>
      </c>
      <c r="H9" s="343">
        <f>'IO natuna OK'!H9/'IO natuna OK'!H$31</f>
        <v>0</v>
      </c>
      <c r="I9" s="343">
        <f>'IO natuna OK'!I9/'IO natuna OK'!I$31</f>
        <v>7.2038427310390341E-2</v>
      </c>
      <c r="J9" s="343">
        <f>'IO natuna OK'!J9/'IO natuna OK'!J$31</f>
        <v>0</v>
      </c>
      <c r="K9" s="343">
        <f>'IO natuna OK'!K9/'IO natuna OK'!K$31</f>
        <v>0</v>
      </c>
      <c r="L9" s="343">
        <f>'IO natuna OK'!L9/'IO natuna OK'!L$31</f>
        <v>0</v>
      </c>
      <c r="M9" s="343">
        <f>'IO natuna OK'!M9/'IO natuna OK'!M$31</f>
        <v>0</v>
      </c>
      <c r="N9" s="343">
        <f>'IO natuna OK'!N9/'IO natuna OK'!N$31</f>
        <v>0</v>
      </c>
      <c r="O9" s="343">
        <f>'IO natuna OK'!O9/'IO natuna OK'!O$31</f>
        <v>0</v>
      </c>
      <c r="P9" s="343">
        <f>'IO natuna OK'!P9/'IO natuna OK'!P$31</f>
        <v>0</v>
      </c>
      <c r="Q9" s="343">
        <f>'IO natuna OK'!Q9/'IO natuna OK'!Q$31</f>
        <v>0</v>
      </c>
      <c r="R9" s="343">
        <f>'IO natuna OK'!R9/'IO natuna OK'!R$31</f>
        <v>0</v>
      </c>
      <c r="S9" s="343">
        <f>'IO natuna OK'!S9/'IO natuna OK'!S$31</f>
        <v>0</v>
      </c>
      <c r="T9" s="283">
        <f>'IO natuna OK'!T9/'IO natuna OK'!T$24</f>
        <v>4.5964424086033816E-2</v>
      </c>
      <c r="U9" s="355">
        <f>'IO natuna OK'!U9/'IO natuna OK'!U$24</f>
        <v>3.1899231827108579E-4</v>
      </c>
      <c r="V9" s="324">
        <f>'IO natuna OK'!V9/'IO natuna OK'!V$24</f>
        <v>0</v>
      </c>
      <c r="W9" s="324">
        <v>0</v>
      </c>
      <c r="X9" s="355">
        <f>'IO natuna OK'!X9/'IO natuna OK'!X$24</f>
        <v>-1.0664828227726481E-2</v>
      </c>
      <c r="Y9" s="324">
        <v>0</v>
      </c>
      <c r="Z9" s="282">
        <f>'IO natuna OK'!Z9/'IO natuna OK'!Z$24</f>
        <v>0.75275249082248008</v>
      </c>
      <c r="AA9" s="282">
        <f>'IO natuna OK'!AA9/'IO natuna OK'!AA$24</f>
        <v>0.66067263114214247</v>
      </c>
      <c r="AB9" s="376"/>
    </row>
    <row r="10" spans="1:41">
      <c r="A10" s="280" t="s">
        <v>16</v>
      </c>
      <c r="B10" s="273">
        <v>4</v>
      </c>
      <c r="C10" s="343">
        <f>'IO natuna OK'!C10/'IO natuna OK'!C$31</f>
        <v>0.1422079234365019</v>
      </c>
      <c r="D10" s="381">
        <f>'IO natuna OK'!D10/'IO natuna OK'!D$31</f>
        <v>0</v>
      </c>
      <c r="E10" s="343">
        <f>'IO natuna OK'!E10/'IO natuna OK'!E$31</f>
        <v>0</v>
      </c>
      <c r="F10" s="343">
        <f>'IO natuna OK'!F10/'IO natuna OK'!F$31</f>
        <v>0.34513635950884347</v>
      </c>
      <c r="G10" s="343">
        <f>'IO natuna OK'!G10/'IO natuna OK'!G$31</f>
        <v>5.1813471502590676E-3</v>
      </c>
      <c r="H10" s="343">
        <f>'IO natuna OK'!H10/'IO natuna OK'!H$31</f>
        <v>8.658536585365853E-2</v>
      </c>
      <c r="I10" s="343">
        <f>'IO natuna OK'!I10/'IO natuna OK'!I$31</f>
        <v>0</v>
      </c>
      <c r="J10" s="343">
        <f>'IO natuna OK'!J10/'IO natuna OK'!J$31</f>
        <v>0</v>
      </c>
      <c r="K10" s="343">
        <f>'IO natuna OK'!K10/'IO natuna OK'!K$31</f>
        <v>0</v>
      </c>
      <c r="L10" s="343">
        <f>'IO natuna OK'!L10/'IO natuna OK'!L$31</f>
        <v>0.21627539920656363</v>
      </c>
      <c r="M10" s="343">
        <f>'IO natuna OK'!M10/'IO natuna OK'!M$31</f>
        <v>0</v>
      </c>
      <c r="N10" s="343">
        <f>'IO natuna OK'!N10/'IO natuna OK'!N$31</f>
        <v>9.5158796241227566E-3</v>
      </c>
      <c r="O10" s="343">
        <f>'IO natuna OK'!O10/'IO natuna OK'!O$31</f>
        <v>3.0331272812394339E-2</v>
      </c>
      <c r="P10" s="343">
        <f>'IO natuna OK'!P10/'IO natuna OK'!P$31</f>
        <v>0</v>
      </c>
      <c r="Q10" s="343">
        <f>'IO natuna OK'!Q10/'IO natuna OK'!Q$31</f>
        <v>0</v>
      </c>
      <c r="R10" s="343">
        <f>'IO natuna OK'!R10/'IO natuna OK'!R$31</f>
        <v>0</v>
      </c>
      <c r="S10" s="343">
        <f>'IO natuna OK'!S10/'IO natuna OK'!S$31</f>
        <v>0.40935334872979212</v>
      </c>
      <c r="T10" s="283">
        <f>'IO natuna OK'!T10/'IO natuna OK'!T$24</f>
        <v>0.13499921340440615</v>
      </c>
      <c r="U10" s="355">
        <f>'IO natuna OK'!U10/'IO natuna OK'!U$24</f>
        <v>3.5347904224545361E-2</v>
      </c>
      <c r="V10" s="354">
        <f>'IO natuna OK'!V10/'IO natuna OK'!V$24</f>
        <v>1.5437218598352653E-2</v>
      </c>
      <c r="W10" s="324">
        <v>0</v>
      </c>
      <c r="X10" s="355">
        <f>'IO natuna OK'!X10/'IO natuna OK'!X$24</f>
        <v>1.4237327962467163</v>
      </c>
      <c r="Y10" s="324">
        <v>0</v>
      </c>
      <c r="Z10" s="282">
        <f>'IO natuna OK'!Z10/'IO natuna OK'!Z$24</f>
        <v>0</v>
      </c>
      <c r="AA10" s="282">
        <f>'IO natuna OK'!AA10/'IO natuna OK'!AA$24</f>
        <v>1.7587593048718715E-2</v>
      </c>
      <c r="AB10" s="376"/>
    </row>
    <row r="11" spans="1:41">
      <c r="A11" s="277" t="s">
        <v>17</v>
      </c>
      <c r="B11" s="273">
        <v>5</v>
      </c>
      <c r="C11" s="343">
        <f>'IO natuna OK'!C11/'IO natuna OK'!C$31</f>
        <v>0</v>
      </c>
      <c r="D11" s="381">
        <f>'IO natuna OK'!D11/'IO natuna OK'!D$31</f>
        <v>0</v>
      </c>
      <c r="E11" s="343">
        <f>'IO natuna OK'!E11/'IO natuna OK'!E$31</f>
        <v>0</v>
      </c>
      <c r="F11" s="343">
        <f>'IO natuna OK'!F11/'IO natuna OK'!F$31</f>
        <v>9.3126027867181903E-3</v>
      </c>
      <c r="G11" s="343">
        <f>'IO natuna OK'!G11/'IO natuna OK'!G$31</f>
        <v>3.7280424617717675E-2</v>
      </c>
      <c r="H11" s="343">
        <f>'IO natuna OK'!H11/'IO natuna OK'!H$31</f>
        <v>1.1585365853658536E-2</v>
      </c>
      <c r="I11" s="343">
        <f>'IO natuna OK'!I11/'IO natuna OK'!I$31</f>
        <v>0</v>
      </c>
      <c r="J11" s="343">
        <f>'IO natuna OK'!J11/'IO natuna OK'!J$31</f>
        <v>0</v>
      </c>
      <c r="K11" s="343">
        <f>'IO natuna OK'!K11/'IO natuna OK'!K$31</f>
        <v>7.2422994857967375E-5</v>
      </c>
      <c r="L11" s="343">
        <f>'IO natuna OK'!L11/'IO natuna OK'!L$31</f>
        <v>2.7277337769751782E-3</v>
      </c>
      <c r="M11" s="343">
        <f>'IO natuna OK'!M11/'IO natuna OK'!M$31</f>
        <v>0</v>
      </c>
      <c r="N11" s="343">
        <f>'IO natuna OK'!N11/'IO natuna OK'!N$31</f>
        <v>1.6992642185933491E-4</v>
      </c>
      <c r="O11" s="343">
        <f>'IO natuna OK'!O11/'IO natuna OK'!O$31</f>
        <v>5.2883573342118732E-2</v>
      </c>
      <c r="P11" s="343">
        <f>'IO natuna OK'!P11/'IO natuna OK'!P$31</f>
        <v>9.4909752688911929E-6</v>
      </c>
      <c r="Q11" s="343">
        <f>'IO natuna OK'!Q11/'IO natuna OK'!Q$31</f>
        <v>0</v>
      </c>
      <c r="R11" s="343">
        <f>'IO natuna OK'!R11/'IO natuna OK'!R$31</f>
        <v>0</v>
      </c>
      <c r="S11" s="343">
        <f>'IO natuna OK'!S11/'IO natuna OK'!S$31</f>
        <v>3.5948705481949679E-2</v>
      </c>
      <c r="T11" s="283">
        <f>'IO natuna OK'!T11/'IO natuna OK'!T$24</f>
        <v>1.0777721705884077E-2</v>
      </c>
      <c r="U11" s="355">
        <f>'IO natuna OK'!U11/'IO natuna OK'!U$24</f>
        <v>0.11433384539239613</v>
      </c>
      <c r="V11" s="324">
        <f>'IO natuna OK'!V11/'IO natuna OK'!V$24</f>
        <v>0</v>
      </c>
      <c r="W11" s="324">
        <v>0</v>
      </c>
      <c r="X11" s="355">
        <f>'IO natuna OK'!X11/'IO natuna OK'!X$24</f>
        <v>-2.1890279588552184E-3</v>
      </c>
      <c r="Y11" s="324">
        <v>0</v>
      </c>
      <c r="Z11" s="282">
        <f>'IO natuna OK'!Z11/'IO natuna OK'!Z$24</f>
        <v>0</v>
      </c>
      <c r="AA11" s="282">
        <f>'IO natuna OK'!AA11/'IO natuna OK'!AA$24</f>
        <v>1.4041097014659862E-3</v>
      </c>
      <c r="AB11" s="376"/>
    </row>
    <row r="12" spans="1:41">
      <c r="A12" s="277" t="s">
        <v>18</v>
      </c>
      <c r="B12" s="274">
        <v>6</v>
      </c>
      <c r="C12" s="343">
        <f>'IO natuna OK'!C12/'IO natuna OK'!C$31</f>
        <v>1.4278474945135517E-3</v>
      </c>
      <c r="D12" s="381">
        <f>'IO natuna OK'!D12/'IO natuna OK'!D$31</f>
        <v>0</v>
      </c>
      <c r="E12" s="343">
        <f>'IO natuna OK'!E12/'IO natuna OK'!E$31</f>
        <v>0</v>
      </c>
      <c r="F12" s="343">
        <f>'IO natuna OK'!F12/'IO natuna OK'!F$31</f>
        <v>0</v>
      </c>
      <c r="G12" s="343">
        <f>'IO natuna OK'!G12/'IO natuna OK'!G$31</f>
        <v>0</v>
      </c>
      <c r="H12" s="343">
        <f>'IO natuna OK'!H12/'IO natuna OK'!H$31</f>
        <v>0</v>
      </c>
      <c r="I12" s="343">
        <f>'IO natuna OK'!I12/'IO natuna OK'!I$31</f>
        <v>0</v>
      </c>
      <c r="J12" s="343">
        <f>'IO natuna OK'!J12/'IO natuna OK'!J$31</f>
        <v>0</v>
      </c>
      <c r="K12" s="343">
        <f>'IO natuna OK'!K12/'IO natuna OK'!K$31</f>
        <v>1.5041698932039379E-4</v>
      </c>
      <c r="L12" s="343">
        <f>'IO natuna OK'!L12/'IO natuna OK'!L$31</f>
        <v>3.4600272062413202E-4</v>
      </c>
      <c r="M12" s="343">
        <f>'IO natuna OK'!M12/'IO natuna OK'!M$31</f>
        <v>0</v>
      </c>
      <c r="N12" s="343">
        <f>'IO natuna OK'!N12/'IO natuna OK'!N$31</f>
        <v>0</v>
      </c>
      <c r="O12" s="343">
        <f>'IO natuna OK'!O12/'IO natuna OK'!O$31</f>
        <v>0</v>
      </c>
      <c r="P12" s="343">
        <f>'IO natuna OK'!P12/'IO natuna OK'!P$31</f>
        <v>0</v>
      </c>
      <c r="Q12" s="343">
        <f>'IO natuna OK'!Q12/'IO natuna OK'!Q$31</f>
        <v>0</v>
      </c>
      <c r="R12" s="343">
        <f>'IO natuna OK'!R12/'IO natuna OK'!R$31</f>
        <v>0</v>
      </c>
      <c r="S12" s="343">
        <f>'IO natuna OK'!S12/'IO natuna OK'!S$31</f>
        <v>1.8840403549288925E-3</v>
      </c>
      <c r="T12" s="283">
        <f>'IO natuna OK'!T12/'IO natuna OK'!T$24</f>
        <v>5.5878933744133732E-4</v>
      </c>
      <c r="U12" s="355">
        <f>'IO natuna OK'!U12/'IO natuna OK'!U$24</f>
        <v>0.11218078374793114</v>
      </c>
      <c r="V12" s="324">
        <f>'IO natuna OK'!V12/'IO natuna OK'!V$24</f>
        <v>0</v>
      </c>
      <c r="W12" s="324">
        <v>0</v>
      </c>
      <c r="X12" s="355">
        <f>'IO natuna OK'!X12/'IO natuna OK'!X$24</f>
        <v>-2.5013163584632347E-2</v>
      </c>
      <c r="Y12" s="324">
        <v>0</v>
      </c>
      <c r="Z12" s="282">
        <f>'IO natuna OK'!Z12/'IO natuna OK'!Z$24</f>
        <v>0</v>
      </c>
      <c r="AA12" s="282">
        <f>'IO natuna OK'!AA12/'IO natuna OK'!AA$24</f>
        <v>7.2798458819806113E-5</v>
      </c>
      <c r="AB12" s="376"/>
    </row>
    <row r="13" spans="1:41">
      <c r="A13" s="281" t="s">
        <v>19</v>
      </c>
      <c r="B13" s="274">
        <v>7</v>
      </c>
      <c r="C13" s="343">
        <f>'IO natuna OK'!C13/'IO natuna OK'!C$31</f>
        <v>6.3085267680783666E-3</v>
      </c>
      <c r="D13" s="381">
        <f>'IO natuna OK'!D13/'IO natuna OK'!D$31</f>
        <v>0</v>
      </c>
      <c r="E13" s="343">
        <f>'IO natuna OK'!E13/'IO natuna OK'!E$31</f>
        <v>0</v>
      </c>
      <c r="F13" s="343">
        <f>'IO natuna OK'!F13/'IO natuna OK'!F$31</f>
        <v>0</v>
      </c>
      <c r="G13" s="343">
        <f>'IO natuna OK'!G13/'IO natuna OK'!G$31</f>
        <v>0</v>
      </c>
      <c r="H13" s="343">
        <f>'IO natuna OK'!H13/'IO natuna OK'!H$31</f>
        <v>0</v>
      </c>
      <c r="I13" s="343">
        <f>'IO natuna OK'!I13/'IO natuna OK'!I$31</f>
        <v>3.5178950254547816E-3</v>
      </c>
      <c r="J13" s="343">
        <f>'IO natuna OK'!J13/'IO natuna OK'!J$31</f>
        <v>0</v>
      </c>
      <c r="K13" s="343">
        <f>'IO natuna OK'!K13/'IO natuna OK'!K$31</f>
        <v>0</v>
      </c>
      <c r="L13" s="343">
        <f>'IO natuna OK'!L13/'IO natuna OK'!L$31</f>
        <v>0</v>
      </c>
      <c r="M13" s="343">
        <f>'IO natuna OK'!M13/'IO natuna OK'!M$31</f>
        <v>0</v>
      </c>
      <c r="N13" s="343">
        <f>'IO natuna OK'!N13/'IO natuna OK'!N$31</f>
        <v>0</v>
      </c>
      <c r="O13" s="343">
        <f>'IO natuna OK'!O13/'IO natuna OK'!O$31</f>
        <v>0</v>
      </c>
      <c r="P13" s="343">
        <f>'IO natuna OK'!P13/'IO natuna OK'!P$31</f>
        <v>0</v>
      </c>
      <c r="Q13" s="343">
        <f>'IO natuna OK'!Q13/'IO natuna OK'!Q$31</f>
        <v>0</v>
      </c>
      <c r="R13" s="343">
        <f>'IO natuna OK'!R13/'IO natuna OK'!R$31</f>
        <v>0</v>
      </c>
      <c r="S13" s="343">
        <f>'IO natuna OK'!S13/'IO natuna OK'!S$31</f>
        <v>0</v>
      </c>
      <c r="T13" s="283">
        <f>'IO natuna OK'!T13/'IO natuna OK'!T$24</f>
        <v>4.1774695866729598E-3</v>
      </c>
      <c r="U13" s="355">
        <f>'IO natuna OK'!U13/'IO natuna OK'!U$24</f>
        <v>3.8228546991873884E-2</v>
      </c>
      <c r="V13" s="354">
        <f>'IO natuna OK'!V13/'IO natuna OK'!V$24</f>
        <v>5.5649255851424745E-2</v>
      </c>
      <c r="W13" s="324">
        <v>0</v>
      </c>
      <c r="X13" s="355">
        <f>'IO natuna OK'!X13/'IO natuna OK'!X$24</f>
        <v>-0.49359622075359877</v>
      </c>
      <c r="Y13" s="324">
        <v>0</v>
      </c>
      <c r="Z13" s="282">
        <f>'IO natuna OK'!Z13/'IO natuna OK'!Z$24</f>
        <v>8.7182841901823863E-2</v>
      </c>
      <c r="AA13" s="282">
        <f>'IO natuna OK'!AA13/'IO natuna OK'!AA$24</f>
        <v>7.6368910471026868E-2</v>
      </c>
      <c r="AB13" s="376"/>
    </row>
    <row r="14" spans="1:41">
      <c r="A14" s="281" t="s">
        <v>20</v>
      </c>
      <c r="B14" s="274">
        <v>8</v>
      </c>
      <c r="C14" s="343">
        <f>'IO natuna OK'!C14/'IO natuna OK'!C$31</f>
        <v>0.13588619466456245</v>
      </c>
      <c r="D14" s="381">
        <f>'IO natuna OK'!D14/'IO natuna OK'!D$31</f>
        <v>3.6486685965471739E-3</v>
      </c>
      <c r="E14" s="343">
        <f>'IO natuna OK'!E14/'IO natuna OK'!E$31</f>
        <v>2.6499203568143639E-2</v>
      </c>
      <c r="F14" s="343">
        <f>'IO natuna OK'!F14/'IO natuna OK'!F$31</f>
        <v>4.0577421730751767E-2</v>
      </c>
      <c r="G14" s="343">
        <f>'IO natuna OK'!G14/'IO natuna OK'!G$31</f>
        <v>2.5653987109819285E-2</v>
      </c>
      <c r="H14" s="343">
        <f>'IO natuna OK'!H14/'IO natuna OK'!H$31</f>
        <v>2.7439024390243903E-2</v>
      </c>
      <c r="I14" s="343">
        <f>'IO natuna OK'!I14/'IO natuna OK'!I$31</f>
        <v>2.8787371825703869E-2</v>
      </c>
      <c r="J14" s="343">
        <f>'IO natuna OK'!J14/'IO natuna OK'!J$31</f>
        <v>2.0804859968959206E-2</v>
      </c>
      <c r="K14" s="343">
        <f>'IO natuna OK'!K14/'IO natuna OK'!K$31</f>
        <v>1.8824407663467057E-2</v>
      </c>
      <c r="L14" s="343">
        <f>'IO natuna OK'!L14/'IO natuna OK'!L$31</f>
        <v>3.5377593242993451E-2</v>
      </c>
      <c r="M14" s="343">
        <f>'IO natuna OK'!M14/'IO natuna OK'!M$31</f>
        <v>6.6690656111311015E-3</v>
      </c>
      <c r="N14" s="343">
        <f>'IO natuna OK'!N14/'IO natuna OK'!N$31</f>
        <v>1.9201685670104847E-3</v>
      </c>
      <c r="O14" s="343">
        <f>'IO natuna OK'!O14/'IO natuna OK'!O$31</f>
        <v>1.6557138274537687E-2</v>
      </c>
      <c r="P14" s="343">
        <f>'IO natuna OK'!P14/'IO natuna OK'!P$31</f>
        <v>5.9672134259336151E-2</v>
      </c>
      <c r="Q14" s="343">
        <f>'IO natuna OK'!Q14/'IO natuna OK'!Q$31</f>
        <v>7.7825242718446604E-3</v>
      </c>
      <c r="R14" s="343">
        <f>'IO natuna OK'!R14/'IO natuna OK'!R$31</f>
        <v>1.5638686066675417E-3</v>
      </c>
      <c r="S14" s="343">
        <f>'IO natuna OK'!S14/'IO natuna OK'!S$31</f>
        <v>4.3241764920384104E-2</v>
      </c>
      <c r="T14" s="283">
        <f>'IO natuna OK'!T14/'IO natuna OK'!T$24</f>
        <v>0.22821658007304788</v>
      </c>
      <c r="U14" s="355">
        <f>'IO natuna OK'!U14/'IO natuna OK'!U$24</f>
        <v>5.3467948286073695E-3</v>
      </c>
      <c r="V14" s="354">
        <f>'IO natuna OK'!V14/'IO natuna OK'!V$24</f>
        <v>1.7594087945993692E-3</v>
      </c>
      <c r="W14" s="324">
        <v>0</v>
      </c>
      <c r="X14" s="355">
        <f>'IO natuna OK'!X14/'IO natuna OK'!X$24</f>
        <v>0.15567636036563914</v>
      </c>
      <c r="Y14" s="324">
        <v>0</v>
      </c>
      <c r="Z14" s="282">
        <f>'IO natuna OK'!Z14/'IO natuna OK'!Z$24</f>
        <v>1.0455512046180125E-3</v>
      </c>
      <c r="AA14" s="282">
        <f>'IO natuna OK'!AA14/'IO natuna OK'!AA$24</f>
        <v>3.0641230651513821E-2</v>
      </c>
      <c r="AB14" s="376"/>
    </row>
    <row r="15" spans="1:41">
      <c r="A15" s="277" t="s">
        <v>21</v>
      </c>
      <c r="B15" s="274">
        <v>10</v>
      </c>
      <c r="C15" s="343">
        <f>'IO natuna OK'!C15/'IO natuna OK'!C$31</f>
        <v>0</v>
      </c>
      <c r="D15" s="381">
        <f>'IO natuna OK'!D15/'IO natuna OK'!D$31</f>
        <v>0</v>
      </c>
      <c r="E15" s="343">
        <f>'IO natuna OK'!E15/'IO natuna OK'!E$31</f>
        <v>1.5275967230599419E-4</v>
      </c>
      <c r="F15" s="343">
        <f>'IO natuna OK'!F15/'IO natuna OK'!F$31</f>
        <v>4.086244993088697E-4</v>
      </c>
      <c r="G15" s="343">
        <f>'IO natuna OK'!G15/'IO natuna OK'!G$31</f>
        <v>2.5274864147605209E-4</v>
      </c>
      <c r="H15" s="343">
        <f>'IO natuna OK'!H15/'IO natuna OK'!H$31</f>
        <v>0</v>
      </c>
      <c r="I15" s="343">
        <f>'IO natuna OK'!I15/'IO natuna OK'!I$31</f>
        <v>0</v>
      </c>
      <c r="J15" s="343">
        <f>'IO natuna OK'!J15/'IO natuna OK'!J$31</f>
        <v>9.3382983159211478E-4</v>
      </c>
      <c r="K15" s="343">
        <f>'IO natuna OK'!K15/'IO natuna OK'!K$31</f>
        <v>0</v>
      </c>
      <c r="L15" s="343">
        <f>'IO natuna OK'!L15/'IO natuna OK'!L$31</f>
        <v>3.931633654215309E-3</v>
      </c>
      <c r="M15" s="343">
        <f>'IO natuna OK'!M15/'IO natuna OK'!M$31</f>
        <v>0</v>
      </c>
      <c r="N15" s="343">
        <f>'IO natuna OK'!N15/'IO natuna OK'!N$31</f>
        <v>3.5412666315485397E-2</v>
      </c>
      <c r="O15" s="343">
        <f>'IO natuna OK'!O15/'IO natuna OK'!O$31</f>
        <v>2.1340696878007336E-2</v>
      </c>
      <c r="P15" s="343">
        <f>'IO natuna OK'!P15/'IO natuna OK'!P$31</f>
        <v>2.1141147411455133E-3</v>
      </c>
      <c r="Q15" s="343">
        <f>'IO natuna OK'!Q15/'IO natuna OK'!Q$31</f>
        <v>0</v>
      </c>
      <c r="R15" s="343">
        <f>'IO natuna OK'!R15/'IO natuna OK'!R$31</f>
        <v>0.57423765838159124</v>
      </c>
      <c r="S15" s="343">
        <f>'IO natuna OK'!S15/'IO natuna OK'!S$31</f>
        <v>0</v>
      </c>
      <c r="T15" s="283">
        <f>'IO natuna OK'!T15/'IO natuna OK'!T$24</f>
        <v>6.1123244887298908E-2</v>
      </c>
      <c r="U15" s="355">
        <f>'IO natuna OK'!U15/'IO natuna OK'!U$24</f>
        <v>5.365849351047336E-2</v>
      </c>
      <c r="V15" s="324">
        <f>'IO natuna OK'!V15/'IO natuna OK'!V$24</f>
        <v>0</v>
      </c>
      <c r="W15" s="324">
        <v>0</v>
      </c>
      <c r="X15" s="356">
        <f>'IO natuna OK'!X15/'IO natuna OK'!X$24</f>
        <v>0</v>
      </c>
      <c r="Y15" s="324">
        <v>0</v>
      </c>
      <c r="Z15" s="282">
        <f>'IO natuna OK'!Z15/'IO natuna OK'!Z$24</f>
        <v>0</v>
      </c>
      <c r="AA15" s="282">
        <f>'IO natuna OK'!AA15/'IO natuna OK'!AA$24</f>
        <v>7.9631133181431064E-3</v>
      </c>
      <c r="AB15" s="376"/>
    </row>
    <row r="16" spans="1:41">
      <c r="A16" s="280" t="s">
        <v>22</v>
      </c>
      <c r="B16" s="273">
        <v>9</v>
      </c>
      <c r="C16" s="343">
        <f>'IO natuna OK'!C16/'IO natuna OK'!C$31</f>
        <v>3.3261940958607655E-2</v>
      </c>
      <c r="D16" s="381">
        <f>'IO natuna OK'!D16/'IO natuna OK'!D$31</f>
        <v>0</v>
      </c>
      <c r="E16" s="343">
        <f>'IO natuna OK'!E16/'IO natuna OK'!E$31</f>
        <v>8.2220291668239024E-3</v>
      </c>
      <c r="F16" s="343">
        <f>'IO natuna OK'!F16/'IO natuna OK'!F$31</f>
        <v>0.16445622673110491</v>
      </c>
      <c r="G16" s="343">
        <f>'IO natuna OK'!G16/'IO natuna OK'!G$31</f>
        <v>0</v>
      </c>
      <c r="H16" s="343">
        <f>'IO natuna OK'!H16/'IO natuna OK'!H$31</f>
        <v>1.2804878048780489E-2</v>
      </c>
      <c r="I16" s="343">
        <f>'IO natuna OK'!I16/'IO natuna OK'!I$31</f>
        <v>0</v>
      </c>
      <c r="J16" s="343">
        <f>'IO natuna OK'!J16/'IO natuna OK'!J$31</f>
        <v>5.934524774722603E-3</v>
      </c>
      <c r="K16" s="343">
        <f>'IO natuna OK'!K16/'IO natuna OK'!K$31</f>
        <v>0</v>
      </c>
      <c r="L16" s="343">
        <f>'IO natuna OK'!L16/'IO natuna OK'!L$31</f>
        <v>0.16911475440916482</v>
      </c>
      <c r="M16" s="343">
        <f>'IO natuna OK'!M16/'IO natuna OK'!M$31</f>
        <v>0</v>
      </c>
      <c r="N16" s="343">
        <f>'IO natuna OK'!N16/'IO natuna OK'!N$31</f>
        <v>2.4384441536814561E-2</v>
      </c>
      <c r="O16" s="343">
        <f>'IO natuna OK'!O16/'IO natuna OK'!O$31</f>
        <v>0.26557528415248433</v>
      </c>
      <c r="P16" s="343">
        <f>'IO natuna OK'!P16/'IO natuna OK'!P$31</f>
        <v>1.6300750024320625E-3</v>
      </c>
      <c r="Q16" s="343">
        <f>'IO natuna OK'!Q16/'IO natuna OK'!Q$31</f>
        <v>0</v>
      </c>
      <c r="R16" s="343">
        <f>'IO natuna OK'!R16/'IO natuna OK'!R$31</f>
        <v>1.4184749266825777E-4</v>
      </c>
      <c r="S16" s="343">
        <f>'IO natuna OK'!S16/'IO natuna OK'!S$31</f>
        <v>4.2238969247599366E-2</v>
      </c>
      <c r="T16" s="283">
        <f>'IO natuna OK'!T16/'IO natuna OK'!T$24</f>
        <v>0.14368513565879595</v>
      </c>
      <c r="U16" s="355">
        <f>'IO natuna OK'!U16/'IO natuna OK'!U$24</f>
        <v>7.9338616748192953E-2</v>
      </c>
      <c r="V16" s="324">
        <f>'IO natuna OK'!V16/'IO natuna OK'!V$24</f>
        <v>0</v>
      </c>
      <c r="W16" s="324">
        <v>0</v>
      </c>
      <c r="X16" s="324">
        <f>'IO natuna OK'!X16/'IO natuna OK'!X$24</f>
        <v>0</v>
      </c>
      <c r="Y16" s="324">
        <v>0</v>
      </c>
      <c r="Z16" s="282">
        <f>'IO natuna OK'!Z16/'IO natuna OK'!Z$24</f>
        <v>0</v>
      </c>
      <c r="AA16" s="282">
        <f>'IO natuna OK'!AA16/'IO natuna OK'!AA$24</f>
        <v>1.8719185423840965E-2</v>
      </c>
      <c r="AB16" s="376"/>
    </row>
    <row r="17" spans="1:41">
      <c r="A17" s="277" t="s">
        <v>23</v>
      </c>
      <c r="B17" s="274">
        <v>11</v>
      </c>
      <c r="C17" s="343">
        <f>'IO natuna OK'!C17/'IO natuna OK'!C$31</f>
        <v>0</v>
      </c>
      <c r="D17" s="381">
        <f>'IO natuna OK'!D17/'IO natuna OK'!D$31</f>
        <v>0</v>
      </c>
      <c r="E17" s="343">
        <f>'IO natuna OK'!E17/'IO natuna OK'!E$31</f>
        <v>1.2020003929448801E-3</v>
      </c>
      <c r="F17" s="343">
        <f>'IO natuna OK'!F17/'IO natuna OK'!F$31</f>
        <v>8.8283070838336036E-4</v>
      </c>
      <c r="G17" s="343">
        <f>'IO natuna OK'!G17/'IO natuna OK'!G$31</f>
        <v>2.4642992543915075E-3</v>
      </c>
      <c r="H17" s="343">
        <f>'IO natuna OK'!H17/'IO natuna OK'!H$31</f>
        <v>2.0731707317073172E-2</v>
      </c>
      <c r="I17" s="343">
        <f>'IO natuna OK'!I17/'IO natuna OK'!I$31</f>
        <v>1.578289429352814E-3</v>
      </c>
      <c r="J17" s="343">
        <f>'IO natuna OK'!J17/'IO natuna OK'!J$31</f>
        <v>3.6875419861474674E-3</v>
      </c>
      <c r="K17" s="343">
        <f>'IO natuna OK'!K17/'IO natuna OK'!K$31</f>
        <v>4.3453796914780425E-4</v>
      </c>
      <c r="L17" s="343">
        <f>'IO natuna OK'!L17/'IO natuna OK'!L$31</f>
        <v>6.1925007465127189E-3</v>
      </c>
      <c r="M17" s="343">
        <f>'IO natuna OK'!M17/'IO natuna OK'!M$31</f>
        <v>5.8606213266162881E-2</v>
      </c>
      <c r="N17" s="343">
        <f>'IO natuna OK'!N17/'IO natuna OK'!N$31</f>
        <v>6.117351186936057E-4</v>
      </c>
      <c r="O17" s="343">
        <f>'IO natuna OK'!O17/'IO natuna OK'!O$31</f>
        <v>4.9901164353276753E-2</v>
      </c>
      <c r="P17" s="343">
        <f>'IO natuna OK'!P17/'IO natuna OK'!P$31</f>
        <v>9.439249453675734E-2</v>
      </c>
      <c r="Q17" s="343">
        <f>'IO natuna OK'!Q17/'IO natuna OK'!Q$31</f>
        <v>1.6900970873786409E-2</v>
      </c>
      <c r="R17" s="343">
        <f>'IO natuna OK'!R17/'IO natuna OK'!R$31</f>
        <v>5.2306262921420054E-3</v>
      </c>
      <c r="S17" s="343">
        <f>'IO natuna OK'!S17/'IO natuna OK'!S$31</f>
        <v>1.2884405007900814E-2</v>
      </c>
      <c r="T17" s="283">
        <f>'IO natuna OK'!T17/'IO natuna OK'!T$24</f>
        <v>3.3872985583166995E-2</v>
      </c>
      <c r="U17" s="355">
        <f>'IO natuna OK'!U17/'IO natuna OK'!U$24</f>
        <v>0.10618664800979344</v>
      </c>
      <c r="V17" s="324">
        <f>'IO natuna OK'!V17/'IO natuna OK'!V$24</f>
        <v>0</v>
      </c>
      <c r="W17" s="324">
        <v>0</v>
      </c>
      <c r="X17" s="324">
        <f>'IO natuna OK'!X17/'IO natuna OK'!X$24</f>
        <v>0</v>
      </c>
      <c r="Y17" s="324">
        <v>0</v>
      </c>
      <c r="Z17" s="282">
        <f>'IO natuna OK'!Z17/'IO natuna OK'!Z$24</f>
        <v>1.304771188122195E-3</v>
      </c>
      <c r="AA17" s="282">
        <f>'IO natuna OK'!AA17/'IO natuna OK'!AA$24</f>
        <v>5.5477660366664667E-3</v>
      </c>
      <c r="AB17" s="376"/>
    </row>
    <row r="18" spans="1:41">
      <c r="A18" s="277" t="s">
        <v>24</v>
      </c>
      <c r="B18" s="274">
        <v>12</v>
      </c>
      <c r="C18" s="343">
        <f>'IO natuna OK'!C18/'IO natuna OK'!C$31</f>
        <v>2.1895015634219189E-3</v>
      </c>
      <c r="D18" s="381">
        <f>'IO natuna OK'!D18/'IO natuna OK'!D$31</f>
        <v>0</v>
      </c>
      <c r="E18" s="343">
        <f>'IO natuna OK'!E18/'IO natuna OK'!E$31</f>
        <v>0</v>
      </c>
      <c r="F18" s="343">
        <f>'IO natuna OK'!F18/'IO natuna OK'!F$31</f>
        <v>4.9463743403993423E-3</v>
      </c>
      <c r="G18" s="343">
        <f>'IO natuna OK'!G18/'IO natuna OK'!G$31</f>
        <v>2.1799570327309492E-3</v>
      </c>
      <c r="H18" s="343">
        <f>'IO natuna OK'!H18/'IO natuna OK'!H$31</f>
        <v>3.0487804878048783E-2</v>
      </c>
      <c r="I18" s="343">
        <f>'IO natuna OK'!I18/'IO natuna OK'!I$31</f>
        <v>0</v>
      </c>
      <c r="J18" s="343">
        <f>'IO natuna OK'!J18/'IO natuna OK'!J$31</f>
        <v>0</v>
      </c>
      <c r="K18" s="343">
        <f>'IO natuna OK'!K18/'IO natuna OK'!K$31</f>
        <v>0</v>
      </c>
      <c r="L18" s="343">
        <f>'IO natuna OK'!L18/'IO natuna OK'!L$31</f>
        <v>7.2058621392447661E-2</v>
      </c>
      <c r="M18" s="343">
        <f>'IO natuna OK'!M18/'IO natuna OK'!M$31</f>
        <v>0</v>
      </c>
      <c r="N18" s="343">
        <f>'IO natuna OK'!N18/'IO natuna OK'!N$31</f>
        <v>0.41135788203707796</v>
      </c>
      <c r="O18" s="343">
        <f>'IO natuna OK'!O18/'IO natuna OK'!O$31</f>
        <v>0</v>
      </c>
      <c r="P18" s="343">
        <f>'IO natuna OK'!P18/'IO natuna OK'!P$31</f>
        <v>0</v>
      </c>
      <c r="Q18" s="343">
        <f>'IO natuna OK'!Q18/'IO natuna OK'!Q$31</f>
        <v>0</v>
      </c>
      <c r="R18" s="343">
        <f>'IO natuna OK'!R18/'IO natuna OK'!R$31</f>
        <v>0</v>
      </c>
      <c r="S18" s="343">
        <f>'IO natuna OK'!S18/'IO natuna OK'!S$31</f>
        <v>0</v>
      </c>
      <c r="T18" s="283">
        <f>'IO natuna OK'!T18/'IO natuna OK'!T$24</f>
        <v>2.0039459176369716E-2</v>
      </c>
      <c r="U18" s="355">
        <f>'IO natuna OK'!U18/'IO natuna OK'!U$24</f>
        <v>1.6854009777713307E-2</v>
      </c>
      <c r="V18" s="324">
        <f>'IO natuna OK'!V18/'IO natuna OK'!V$24</f>
        <v>0</v>
      </c>
      <c r="W18" s="324">
        <v>0</v>
      </c>
      <c r="X18" s="324">
        <f>'IO natuna OK'!X18/'IO natuna OK'!X$24</f>
        <v>0</v>
      </c>
      <c r="Y18" s="324">
        <v>0</v>
      </c>
      <c r="Z18" s="282">
        <f>'IO natuna OK'!Z18/'IO natuna OK'!Z$24</f>
        <v>0</v>
      </c>
      <c r="AA18" s="282">
        <f>'IO natuna OK'!AA18/'IO natuna OK'!AA$24</f>
        <v>2.6107186481082205E-3</v>
      </c>
      <c r="AB18" s="376"/>
    </row>
    <row r="19" spans="1:41">
      <c r="A19" s="277" t="s">
        <v>25</v>
      </c>
      <c r="B19" s="274" t="s">
        <v>9</v>
      </c>
      <c r="C19" s="343">
        <f>'IO natuna OK'!C19/'IO natuna OK'!C$31</f>
        <v>1.860873221156922E-2</v>
      </c>
      <c r="D19" s="381">
        <f>'IO natuna OK'!D19/'IO natuna OK'!D$31</f>
        <v>0</v>
      </c>
      <c r="E19" s="343">
        <f>'IO natuna OK'!E19/'IO natuna OK'!E$31</f>
        <v>8.5992616235338257E-3</v>
      </c>
      <c r="F19" s="343">
        <f>'IO natuna OK'!F19/'IO natuna OK'!F$31</f>
        <v>2.1114788171077457E-2</v>
      </c>
      <c r="G19" s="343">
        <f>'IO natuna OK'!G19/'IO natuna OK'!G$31</f>
        <v>0.11519019335271072</v>
      </c>
      <c r="H19" s="343">
        <f>'IO natuna OK'!H19/'IO natuna OK'!H$31</f>
        <v>9.0853658536585363E-2</v>
      </c>
      <c r="I19" s="343">
        <f>'IO natuna OK'!I19/'IO natuna OK'!I$31</f>
        <v>3.423267366992664E-2</v>
      </c>
      <c r="J19" s="343">
        <f>'IO natuna OK'!J19/'IO natuna OK'!J$31</f>
        <v>2.3893013505061504E-2</v>
      </c>
      <c r="K19" s="343">
        <f>'IO natuna OK'!K19/'IO natuna OK'!K$31</f>
        <v>0.19570364510504121</v>
      </c>
      <c r="L19" s="343">
        <f>'IO natuna OK'!L19/'IO natuna OK'!L$31</f>
        <v>0.13036244969926203</v>
      </c>
      <c r="M19" s="343">
        <f>'IO natuna OK'!M19/'IO natuna OK'!M$31</f>
        <v>9.5318060053576417E-3</v>
      </c>
      <c r="N19" s="343">
        <f>'IO natuna OK'!N19/'IO natuna OK'!N$31</f>
        <v>4.8887831568930652E-2</v>
      </c>
      <c r="O19" s="343">
        <f>'IO natuna OK'!O19/'IO natuna OK'!O$31</f>
        <v>0.27321120484121275</v>
      </c>
      <c r="P19" s="343">
        <f>'IO natuna OK'!P19/'IO natuna OK'!P$31</f>
        <v>0</v>
      </c>
      <c r="Q19" s="343">
        <f>'IO natuna OK'!Q19/'IO natuna OK'!Q$31</f>
        <v>0</v>
      </c>
      <c r="R19" s="343">
        <f>'IO natuna OK'!R19/'IO natuna OK'!R$31</f>
        <v>2.5259492256899999E-2</v>
      </c>
      <c r="S19" s="343">
        <f>'IO natuna OK'!S19/'IO natuna OK'!S$31</f>
        <v>0</v>
      </c>
      <c r="T19" s="283">
        <f>'IO natuna OK'!T19/'IO natuna OK'!T$24</f>
        <v>0.15710493321428842</v>
      </c>
      <c r="U19" s="355">
        <f>'IO natuna OK'!U19/'IO natuna OK'!U$24</f>
        <v>0.10147426704771148</v>
      </c>
      <c r="V19" s="324">
        <f>'IO natuna OK'!V19/'IO natuna OK'!V$24</f>
        <v>0</v>
      </c>
      <c r="W19" s="324">
        <v>0</v>
      </c>
      <c r="X19" s="324">
        <f>'IO natuna OK'!X19/'IO natuna OK'!X$24</f>
        <v>0</v>
      </c>
      <c r="Y19" s="324">
        <v>0</v>
      </c>
      <c r="Z19" s="282">
        <f>'IO natuna OK'!Z19/'IO natuna OK'!Z$24</f>
        <v>0</v>
      </c>
      <c r="AA19" s="282">
        <f>'IO natuna OK'!AA19/'IO natuna OK'!AA$24</f>
        <v>2.0467501854120405E-2</v>
      </c>
      <c r="AB19" s="376"/>
    </row>
    <row r="20" spans="1:41">
      <c r="A20" s="284" t="s">
        <v>26</v>
      </c>
      <c r="B20" s="274">
        <v>15</v>
      </c>
      <c r="C20" s="343">
        <f>'IO natuna OK'!C20/'IO natuna OK'!C$31</f>
        <v>0</v>
      </c>
      <c r="D20" s="381">
        <f>'IO natuna OK'!D20/'IO natuna OK'!D$31</f>
        <v>0</v>
      </c>
      <c r="E20" s="343">
        <f>'IO natuna OK'!E20/'IO natuna OK'!E$31</f>
        <v>0</v>
      </c>
      <c r="F20" s="343">
        <f>'IO natuna OK'!F20/'IO natuna OK'!F$31</f>
        <v>0</v>
      </c>
      <c r="G20" s="343">
        <f>'IO natuna OK'!G20/'IO natuna OK'!G$31</f>
        <v>0</v>
      </c>
      <c r="H20" s="343">
        <f>'IO natuna OK'!H20/'IO natuna OK'!H$31</f>
        <v>0</v>
      </c>
      <c r="I20" s="343">
        <f>'IO natuna OK'!I20/'IO natuna OK'!I$31</f>
        <v>0</v>
      </c>
      <c r="J20" s="343">
        <f>'IO natuna OK'!J20/'IO natuna OK'!J$31</f>
        <v>0</v>
      </c>
      <c r="K20" s="343">
        <f>'IO natuna OK'!K20/'IO natuna OK'!K$31</f>
        <v>0</v>
      </c>
      <c r="L20" s="343">
        <f>'IO natuna OK'!L20/'IO natuna OK'!L$31</f>
        <v>0</v>
      </c>
      <c r="M20" s="343">
        <f>'IO natuna OK'!M20/'IO natuna OK'!M$31</f>
        <v>0</v>
      </c>
      <c r="N20" s="343">
        <f>'IO natuna OK'!N20/'IO natuna OK'!N$31</f>
        <v>0</v>
      </c>
      <c r="O20" s="343">
        <f>'IO natuna OK'!O20/'IO natuna OK'!O$31</f>
        <v>0</v>
      </c>
      <c r="P20" s="343">
        <f>'IO natuna OK'!P20/'IO natuna OK'!P$31</f>
        <v>0</v>
      </c>
      <c r="Q20" s="343">
        <f>'IO natuna OK'!Q20/'IO natuna OK'!Q$31</f>
        <v>3.7949514563106794E-2</v>
      </c>
      <c r="R20" s="343">
        <f>'IO natuna OK'!R20/'IO natuna OK'!R$31</f>
        <v>0</v>
      </c>
      <c r="S20" s="343">
        <f>'IO natuna OK'!S20/'IO natuna OK'!S$31</f>
        <v>0</v>
      </c>
      <c r="T20" s="283">
        <f>'IO natuna OK'!T20/'IO natuna OK'!T$24</f>
        <v>8.3188443105983384E-4</v>
      </c>
      <c r="U20" s="355">
        <f>'IO natuna OK'!U20/'IO natuna OK'!U$24</f>
        <v>4.9467437878328979E-3</v>
      </c>
      <c r="V20" s="355">
        <f>'IO natuna OK'!V20/'IO natuna OK'!V$24</f>
        <v>0.9271541167556232</v>
      </c>
      <c r="W20" s="324">
        <v>0</v>
      </c>
      <c r="X20" s="324">
        <f>'IO natuna OK'!X20/'IO natuna OK'!X$24</f>
        <v>0</v>
      </c>
      <c r="Y20" s="324">
        <v>0</v>
      </c>
      <c r="Z20" s="282">
        <f>'IO natuna OK'!Z20/'IO natuna OK'!Z$24</f>
        <v>2.1372590725719034E-2</v>
      </c>
      <c r="AA20" s="282">
        <f>'IO natuna OK'!AA20/'IO natuna OK'!AA$24</f>
        <v>1.8696560674299163E-2</v>
      </c>
      <c r="AB20" s="376"/>
    </row>
    <row r="21" spans="1:41">
      <c r="A21" s="277" t="s">
        <v>27</v>
      </c>
      <c r="B21" s="273">
        <v>17</v>
      </c>
      <c r="C21" s="343">
        <f>'IO natuna OK'!C21/'IO natuna OK'!C$31</f>
        <v>0</v>
      </c>
      <c r="D21" s="381">
        <f>'IO natuna OK'!D21/'IO natuna OK'!D$31</f>
        <v>0</v>
      </c>
      <c r="E21" s="343">
        <f>'IO natuna OK'!E21/'IO natuna OK'!E$31</f>
        <v>0</v>
      </c>
      <c r="F21" s="343">
        <f>'IO natuna OK'!F21/'IO natuna OK'!F$31</f>
        <v>0</v>
      </c>
      <c r="G21" s="343">
        <f>'IO natuna OK'!G21/'IO natuna OK'!G$31</f>
        <v>7.2665234424364969E-4</v>
      </c>
      <c r="H21" s="343">
        <f>'IO natuna OK'!H21/'IO natuna OK'!H$31</f>
        <v>4.8780487804878049E-3</v>
      </c>
      <c r="I21" s="343">
        <f>'IO natuna OK'!I21/'IO natuna OK'!I$31</f>
        <v>0</v>
      </c>
      <c r="J21" s="343">
        <f>'IO natuna OK'!J21/'IO natuna OK'!J$31</f>
        <v>0</v>
      </c>
      <c r="K21" s="343">
        <f>'IO natuna OK'!K21/'IO natuna OK'!K$31</f>
        <v>0</v>
      </c>
      <c r="L21" s="343">
        <f>'IO natuna OK'!L21/'IO natuna OK'!L$31</f>
        <v>0</v>
      </c>
      <c r="M21" s="343">
        <f>'IO natuna OK'!M21/'IO natuna OK'!M$31</f>
        <v>0</v>
      </c>
      <c r="N21" s="343">
        <f>'IO natuna OK'!N21/'IO natuna OK'!N$31</f>
        <v>7.476762561810736E-4</v>
      </c>
      <c r="O21" s="343">
        <f>'IO natuna OK'!O21/'IO natuna OK'!O$31</f>
        <v>0</v>
      </c>
      <c r="P21" s="343">
        <f>'IO natuna OK'!P21/'IO natuna OK'!P$31</f>
        <v>1.6585479282387357E-3</v>
      </c>
      <c r="Q21" s="343">
        <f>'IO natuna OK'!Q21/'IO natuna OK'!Q$31</f>
        <v>1.1852427184466019E-2</v>
      </c>
      <c r="R21" s="343">
        <f>'IO natuna OK'!R21/'IO natuna OK'!R$31</f>
        <v>0</v>
      </c>
      <c r="S21" s="343">
        <f>'IO natuna OK'!S21/'IO natuna OK'!S$31</f>
        <v>0</v>
      </c>
      <c r="T21" s="283">
        <f>'IO natuna OK'!T21/'IO natuna OK'!T$24</f>
        <v>5.233755098399363E-4</v>
      </c>
      <c r="U21" s="355">
        <f>'IO natuna OK'!U21/'IO natuna OK'!U$24</f>
        <v>8.0746931465039043E-2</v>
      </c>
      <c r="V21" s="324">
        <f>'IO natuna OK'!V21/'IO natuna OK'!V$24</f>
        <v>0</v>
      </c>
      <c r="W21" s="324">
        <v>0</v>
      </c>
      <c r="X21" s="324">
        <f>'IO natuna OK'!X21/'IO natuna OK'!X$24</f>
        <v>0</v>
      </c>
      <c r="Y21" s="324">
        <v>0</v>
      </c>
      <c r="Z21" s="282">
        <f>'IO natuna OK'!Z21/'IO natuna OK'!Z$24</f>
        <v>3.2052586665524091E-3</v>
      </c>
      <c r="AA21" s="282">
        <f>'IO natuna OK'!AA21/'IO natuna OK'!AA$24</f>
        <v>2.8558644637317722E-3</v>
      </c>
      <c r="AB21" s="376"/>
    </row>
    <row r="22" spans="1:41">
      <c r="A22" s="284" t="s">
        <v>28</v>
      </c>
      <c r="B22" s="274">
        <v>16</v>
      </c>
      <c r="C22" s="343">
        <f>'IO natuna OK'!C22/'IO natuna OK'!C$31</f>
        <v>0</v>
      </c>
      <c r="D22" s="381">
        <f>'IO natuna OK'!D22/'IO natuna OK'!D$31</f>
        <v>0</v>
      </c>
      <c r="E22" s="343">
        <f>'IO natuna OK'!E22/'IO natuna OK'!E$31</f>
        <v>0</v>
      </c>
      <c r="F22" s="343">
        <f>'IO natuna OK'!F22/'IO natuna OK'!F$31</f>
        <v>0</v>
      </c>
      <c r="G22" s="343">
        <f>'IO natuna OK'!G22/'IO natuna OK'!G$31</f>
        <v>0</v>
      </c>
      <c r="H22" s="343">
        <f>'IO natuna OK'!H22/'IO natuna OK'!H$31</f>
        <v>0</v>
      </c>
      <c r="I22" s="343">
        <f>'IO natuna OK'!I22/'IO natuna OK'!I$31</f>
        <v>0</v>
      </c>
      <c r="J22" s="343">
        <f>'IO natuna OK'!J22/'IO natuna OK'!J$31</f>
        <v>0</v>
      </c>
      <c r="K22" s="343">
        <f>'IO natuna OK'!K22/'IO natuna OK'!K$31</f>
        <v>2.622826613779311E-2</v>
      </c>
      <c r="L22" s="343">
        <f>'IO natuna OK'!L22/'IO natuna OK'!L$31</f>
        <v>0</v>
      </c>
      <c r="M22" s="343">
        <f>'IO natuna OK'!M22/'IO natuna OK'!M$31</f>
        <v>0</v>
      </c>
      <c r="N22" s="343">
        <f>'IO natuna OK'!N22/'IO natuna OK'!N$31</f>
        <v>4.7749324542473116E-3</v>
      </c>
      <c r="O22" s="343">
        <f>'IO natuna OK'!O22/'IO natuna OK'!O$31</f>
        <v>0</v>
      </c>
      <c r="P22" s="343">
        <f>'IO natuna OK'!P22/'IO natuna OK'!P$31</f>
        <v>0</v>
      </c>
      <c r="Q22" s="343">
        <f>'IO natuna OK'!Q22/'IO natuna OK'!Q$31</f>
        <v>0</v>
      </c>
      <c r="R22" s="343">
        <f>'IO natuna OK'!R22/'IO natuna OK'!R$31</f>
        <v>0.26533637359792622</v>
      </c>
      <c r="S22" s="343">
        <f>'IO natuna OK'!S22/'IO natuna OK'!S$31</f>
        <v>0</v>
      </c>
      <c r="T22" s="283">
        <f>'IO natuna OK'!T22/'IO natuna OK'!T$24</f>
        <v>2.7177388543490565E-2</v>
      </c>
      <c r="U22" s="355">
        <f>'IO natuna OK'!U22/'IO natuna OK'!U$24</f>
        <v>7.109746867402035E-2</v>
      </c>
      <c r="V22" s="324">
        <f>'IO natuna OK'!V22/'IO natuna OK'!V$24</f>
        <v>0</v>
      </c>
      <c r="W22" s="324">
        <v>0</v>
      </c>
      <c r="X22" s="324">
        <f>'IO natuna OK'!X22/'IO natuna OK'!X$24</f>
        <v>0</v>
      </c>
      <c r="Y22" s="324">
        <v>0</v>
      </c>
      <c r="Z22" s="282">
        <f>'IO natuna OK'!Z22/'IO natuna OK'!Z$24</f>
        <v>1.0312742126103737E-2</v>
      </c>
      <c r="AA22" s="282">
        <f>'IO natuna OK'!AA22/'IO natuna OK'!AA$24</f>
        <v>1.2509889455473738E-2</v>
      </c>
      <c r="AB22" s="376"/>
    </row>
    <row r="23" spans="1:41">
      <c r="A23" s="277" t="s">
        <v>29</v>
      </c>
      <c r="B23" s="273">
        <v>18</v>
      </c>
      <c r="C23" s="343">
        <f>'IO natuna OK'!C23/'IO natuna OK'!C$31</f>
        <v>4.2033149216156411E-3</v>
      </c>
      <c r="D23" s="381">
        <f>'IO natuna OK'!D23/'IO natuna OK'!D$31</f>
        <v>0</v>
      </c>
      <c r="E23" s="343">
        <f>'IO natuna OK'!E23/'IO natuna OK'!E$31</f>
        <v>0</v>
      </c>
      <c r="F23" s="343">
        <f>'IO natuna OK'!F23/'IO natuna OK'!F$31</f>
        <v>5.4634608981667387E-3</v>
      </c>
      <c r="G23" s="343">
        <f>'IO natuna OK'!G23/'IO natuna OK'!G$31</f>
        <v>7.5824592442815615E-4</v>
      </c>
      <c r="H23" s="343">
        <f>'IO natuna OK'!H23/'IO natuna OK'!H$31</f>
        <v>1.2195121951219512E-3</v>
      </c>
      <c r="I23" s="343">
        <f>'IO natuna OK'!I23/'IO natuna OK'!I$31</f>
        <v>0</v>
      </c>
      <c r="J23" s="343">
        <f>'IO natuna OK'!J23/'IO natuna OK'!J$31</f>
        <v>0</v>
      </c>
      <c r="K23" s="343">
        <f>'IO natuna OK'!K23/'IO natuna OK'!K$31</f>
        <v>0</v>
      </c>
      <c r="L23" s="343">
        <f>'IO natuna OK'!L23/'IO natuna OK'!L$31</f>
        <v>2.718491238547547E-2</v>
      </c>
      <c r="M23" s="343">
        <f>'IO natuna OK'!M23/'IO natuna OK'!M$31</f>
        <v>0</v>
      </c>
      <c r="N23" s="343">
        <f>'IO natuna OK'!N23/'IO natuna OK'!N$31</f>
        <v>6.4741966728406606E-3</v>
      </c>
      <c r="O23" s="343">
        <f>'IO natuna OK'!O23/'IO natuna OK'!O$31</f>
        <v>2.7548269075713311E-2</v>
      </c>
      <c r="P23" s="343">
        <f>'IO natuna OK'!P23/'IO natuna OK'!P$31</f>
        <v>0</v>
      </c>
      <c r="Q23" s="343">
        <f>'IO natuna OK'!Q23/'IO natuna OK'!Q$31</f>
        <v>0</v>
      </c>
      <c r="R23" s="343">
        <f>'IO natuna OK'!R23/'IO natuna OK'!R$31</f>
        <v>0</v>
      </c>
      <c r="S23" s="343">
        <f>'IO natuna OK'!S23/'IO natuna OK'!S$31</f>
        <v>6.1231311535189015E-2</v>
      </c>
      <c r="T23" s="283">
        <f>'IO natuna OK'!T23/'IO natuna OK'!T$24</f>
        <v>1.1205752295258702E-2</v>
      </c>
      <c r="U23" s="355">
        <f>'IO natuna OK'!U23/'IO natuna OK'!U$24</f>
        <v>9.2002795811027063E-2</v>
      </c>
      <c r="V23" s="324">
        <f>'IO natuna OK'!V23/'IO natuna OK'!V$24</f>
        <v>0</v>
      </c>
      <c r="W23" s="324">
        <v>0</v>
      </c>
      <c r="X23" s="324">
        <f>'IO natuna OK'!X23/'IO natuna OK'!X$24</f>
        <v>0</v>
      </c>
      <c r="Y23" s="324">
        <v>0</v>
      </c>
      <c r="Z23" s="282">
        <f>'IO natuna OK'!Z23/'IO natuna OK'!Z$24</f>
        <v>0</v>
      </c>
      <c r="AA23" s="282">
        <f>'IO natuna OK'!AA23/'IO natuna OK'!AA$24</f>
        <v>1.459917417002437E-3</v>
      </c>
      <c r="AB23" s="376"/>
    </row>
    <row r="24" spans="1:41" s="308" customFormat="1">
      <c r="A24" s="325" t="s">
        <v>30</v>
      </c>
      <c r="B24" s="326">
        <v>190</v>
      </c>
      <c r="C24" s="327">
        <f>'IO natuna OK'!C24/'IO natuna OK'!C$31</f>
        <v>0.46610487062543982</v>
      </c>
      <c r="D24" s="382">
        <f>'IO natuna OK'!D24/'IO natuna OK'!D$31</f>
        <v>0.10395494040770885</v>
      </c>
      <c r="E24" s="327">
        <f>'IO natuna OK'!E24/'IO natuna OK'!E$31</f>
        <v>4.4675254423752239E-2</v>
      </c>
      <c r="F24" s="327">
        <f>'IO natuna OK'!F24/'IO natuna OK'!F$31</f>
        <v>0.61869280518196412</v>
      </c>
      <c r="G24" s="327">
        <f>'IO natuna OK'!G24/'IO natuna OK'!G$31</f>
        <v>0.48281309237962838</v>
      </c>
      <c r="H24" s="327">
        <f>'IO natuna OK'!H24/'IO natuna OK'!H$31</f>
        <v>0.28658536585365851</v>
      </c>
      <c r="I24" s="327">
        <f>'IO natuna OK'!I24/'IO natuna OK'!I$31</f>
        <v>0.14015465726082846</v>
      </c>
      <c r="J24" s="327">
        <f>'IO natuna OK'!J24/'IO natuna OK'!J$31</f>
        <v>5.5253770066482896E-2</v>
      </c>
      <c r="K24" s="327">
        <f>'IO natuna OK'!K24/'IO natuna OK'!K$31</f>
        <v>0.48195274678135502</v>
      </c>
      <c r="L24" s="327">
        <f>'IO natuna OK'!L24/'IO natuna OK'!L$31</f>
        <v>0.66357160123423442</v>
      </c>
      <c r="M24" s="327">
        <f>'IO natuna OK'!M24/'IO natuna OK'!M$31</f>
        <v>7.4807084882651628E-2</v>
      </c>
      <c r="N24" s="327">
        <f>'IO natuna OK'!N24/'IO natuna OK'!N$31</f>
        <v>0.54425733657326369</v>
      </c>
      <c r="O24" s="327">
        <f>'IO natuna OK'!O24/'IO natuna OK'!O$31</f>
        <v>0.7373486037297452</v>
      </c>
      <c r="P24" s="327">
        <f>'IO natuna OK'!P24/'IO natuna OK'!P$31</f>
        <v>0.16308580078917456</v>
      </c>
      <c r="Q24" s="327">
        <f>'IO natuna OK'!Q24/'IO natuna OK'!Q$31</f>
        <v>7.4485436893203888E-2</v>
      </c>
      <c r="R24" s="327">
        <f>'IO natuna OK'!R24/'IO natuna OK'!R$31</f>
        <v>0.87176986662789513</v>
      </c>
      <c r="S24" s="327">
        <f>'IO natuna OK'!S24/'IO natuna OK'!S$31</f>
        <v>0.606782545277744</v>
      </c>
      <c r="T24" s="364">
        <f>'IO natuna OK'!T24/'IO natuna OK'!T$24</f>
        <v>1</v>
      </c>
      <c r="U24" s="365">
        <f>'IO natuna OK'!U24/'IO natuna OK'!U$24</f>
        <v>1</v>
      </c>
      <c r="V24" s="365">
        <f>'IO natuna OK'!V24/'IO natuna OK'!V$24</f>
        <v>1</v>
      </c>
      <c r="W24" s="365">
        <v>0</v>
      </c>
      <c r="X24" s="365">
        <f>'IO natuna OK'!X24/'IO natuna OK'!X$24</f>
        <v>1</v>
      </c>
      <c r="Y24" s="365">
        <v>0</v>
      </c>
      <c r="Z24" s="364">
        <f>'IO natuna OK'!Z24/'IO natuna OK'!Z$24</f>
        <v>1</v>
      </c>
      <c r="AA24" s="364">
        <f>'IO natuna OK'!AA24/'IO natuna OK'!AA$24</f>
        <v>1</v>
      </c>
      <c r="AB24" s="361"/>
      <c r="AC24" s="311"/>
      <c r="AD24" s="311"/>
      <c r="AE24" s="311"/>
      <c r="AF24" s="311"/>
      <c r="AG24" s="311"/>
      <c r="AH24" s="311"/>
      <c r="AI24" s="311"/>
      <c r="AJ24" s="311"/>
      <c r="AK24" s="311"/>
      <c r="AL24" s="311"/>
      <c r="AM24" s="311"/>
      <c r="AN24" s="311"/>
      <c r="AO24" s="311"/>
    </row>
    <row r="25" spans="1:41" s="305" customFormat="1">
      <c r="A25" s="325" t="s">
        <v>31</v>
      </c>
      <c r="B25" s="326">
        <v>200</v>
      </c>
      <c r="C25" s="327">
        <f>'IO natuna OK'!C25/'IO natuna OK'!C$31</f>
        <v>0</v>
      </c>
      <c r="D25" s="382">
        <f>'IO natuna OK'!D25/'IO natuna OK'!D$31</f>
        <v>0</v>
      </c>
      <c r="E25" s="327">
        <f>'IO natuna OK'!E25/'IO natuna OK'!E$31</f>
        <v>0</v>
      </c>
      <c r="F25" s="327">
        <f>'IO natuna OK'!F25/'IO natuna OK'!F$31</f>
        <v>0</v>
      </c>
      <c r="G25" s="327">
        <f>'IO natuna OK'!G25/'IO natuna OK'!G$31</f>
        <v>0</v>
      </c>
      <c r="H25" s="327">
        <f>'IO natuna OK'!H25/'IO natuna OK'!H$31</f>
        <v>0</v>
      </c>
      <c r="I25" s="327">
        <f>'IO natuna OK'!I25/'IO natuna OK'!I$31</f>
        <v>0</v>
      </c>
      <c r="J25" s="327">
        <f>'IO natuna OK'!J25/'IO natuna OK'!J$31</f>
        <v>0</v>
      </c>
      <c r="K25" s="327">
        <f>'IO natuna OK'!K25/'IO natuna OK'!K$31</f>
        <v>0</v>
      </c>
      <c r="L25" s="327">
        <f>'IO natuna OK'!L25/'IO natuna OK'!L$31</f>
        <v>0</v>
      </c>
      <c r="M25" s="327">
        <f>'IO natuna OK'!M25/'IO natuna OK'!M$31</f>
        <v>0</v>
      </c>
      <c r="N25" s="327">
        <f>'IO natuna OK'!N25/'IO natuna OK'!N$31</f>
        <v>0</v>
      </c>
      <c r="O25" s="327">
        <f>'IO natuna OK'!O25/'IO natuna OK'!O$31</f>
        <v>0</v>
      </c>
      <c r="P25" s="327">
        <f>'IO natuna OK'!P25/'IO natuna OK'!P$31</f>
        <v>0</v>
      </c>
      <c r="Q25" s="327">
        <f>'IO natuna OK'!Q25/'IO natuna OK'!Q$31</f>
        <v>0</v>
      </c>
      <c r="R25" s="327">
        <f>'IO natuna OK'!R25/'IO natuna OK'!R$31</f>
        <v>0</v>
      </c>
      <c r="S25" s="359">
        <f>'IO natuna OK'!S25/'IO natuna OK'!S$31</f>
        <v>0</v>
      </c>
      <c r="T25" s="362"/>
      <c r="U25" s="279"/>
      <c r="V25" s="279"/>
      <c r="W25" s="279"/>
      <c r="X25" s="279"/>
      <c r="Y25" s="279"/>
      <c r="Z25" s="357"/>
      <c r="AA25" s="289"/>
      <c r="AB25" s="298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</row>
    <row r="26" spans="1:41" s="305" customFormat="1">
      <c r="A26" s="324" t="s">
        <v>135</v>
      </c>
      <c r="B26" s="340">
        <v>201</v>
      </c>
      <c r="C26" s="278">
        <f>'IO natuna OK'!C26/'IO natuna OK'!C$31</f>
        <v>0.26497593161174177</v>
      </c>
      <c r="D26" s="383">
        <f>'IO natuna OK'!D26/'IO natuna OK'!D$31</f>
        <v>0.25315606638665633</v>
      </c>
      <c r="E26" s="278">
        <f>'IO natuna OK'!E26/'IO natuna OK'!E$31</f>
        <v>0.12450464495607946</v>
      </c>
      <c r="F26" s="278">
        <f>'IO natuna OK'!F26/'IO natuna OK'!F$31</f>
        <v>4.7212049985235593E-2</v>
      </c>
      <c r="G26" s="278">
        <f>'IO natuna OK'!G26/'IO natuna OK'!G$31</f>
        <v>0.13320878200698749</v>
      </c>
      <c r="H26" s="278">
        <f>'IO natuna OK'!H26/'IO natuna OK'!H$31</f>
        <v>5.8781548228958945E-2</v>
      </c>
      <c r="I26" s="278">
        <f>'IO natuna OK'!I26/'IO natuna OK'!I$31</f>
        <v>0.46086243118274978</v>
      </c>
      <c r="J26" s="278">
        <f>'IO natuna OK'!J26/'IO natuna OK'!J$31</f>
        <v>0.15862643170640672</v>
      </c>
      <c r="K26" s="278">
        <f>'IO natuna OK'!K26/'IO natuna OK'!K$31</f>
        <v>0.2191659809928832</v>
      </c>
      <c r="L26" s="278">
        <f>'IO natuna OK'!L26/'IO natuna OK'!L$31</f>
        <v>9.2022500687123171E-2</v>
      </c>
      <c r="M26" s="278">
        <f>'IO natuna OK'!M26/'IO natuna OK'!M$31</f>
        <v>0.3646976176905829</v>
      </c>
      <c r="N26" s="278">
        <f>'IO natuna OK'!N26/'IO natuna OK'!N$31</f>
        <v>0.20106571346472182</v>
      </c>
      <c r="O26" s="278">
        <f>'IO natuna OK'!O26/'IO natuna OK'!O$31</f>
        <v>9.1587498715534066E-2</v>
      </c>
      <c r="P26" s="278">
        <f>'IO natuna OK'!P26/'IO natuna OK'!P$31</f>
        <v>0</v>
      </c>
      <c r="Q26" s="278">
        <f>'IO natuna OK'!Q26/'IO natuna OK'!Q$31</f>
        <v>0.89243689705075746</v>
      </c>
      <c r="R26" s="278">
        <f>'IO natuna OK'!R26/'IO natuna OK'!R$31</f>
        <v>7.7823994259283089E-2</v>
      </c>
      <c r="S26" s="360">
        <f>'IO natuna OK'!S26/'IO natuna OK'!S$31</f>
        <v>0.2776497622353547</v>
      </c>
      <c r="T26" s="363"/>
      <c r="U26" s="279"/>
      <c r="V26" s="279"/>
      <c r="W26" s="279"/>
      <c r="X26" s="279"/>
      <c r="Y26" s="279"/>
      <c r="Z26" s="357"/>
      <c r="AA26" s="289"/>
      <c r="AB26" s="298"/>
      <c r="AC26" s="309"/>
      <c r="AD26" s="309"/>
      <c r="AE26" s="309"/>
      <c r="AF26" s="309"/>
      <c r="AG26" s="309"/>
      <c r="AH26" s="309"/>
      <c r="AI26" s="309"/>
      <c r="AJ26" s="309"/>
      <c r="AK26" s="309"/>
      <c r="AL26" s="309"/>
      <c r="AM26" s="309"/>
      <c r="AN26" s="309"/>
      <c r="AO26" s="309"/>
    </row>
    <row r="27" spans="1:41" s="305" customFormat="1">
      <c r="A27" s="324" t="s">
        <v>120</v>
      </c>
      <c r="B27" s="340">
        <v>202</v>
      </c>
      <c r="C27" s="278">
        <f>'IO natuna OK'!C27/'IO natuna OK'!C$31</f>
        <v>0.24164337143009601</v>
      </c>
      <c r="D27" s="383">
        <f>'IO natuna OK'!D27/'IO natuna OK'!D$31</f>
        <v>0.30201767807858992</v>
      </c>
      <c r="E27" s="278">
        <f>'IO natuna OK'!E27/'IO natuna OK'!E$31</f>
        <v>0.77067006233061386</v>
      </c>
      <c r="F27" s="278">
        <f>'IO natuna OK'!F27/'IO natuna OK'!F$31</f>
        <v>0.32145027397220793</v>
      </c>
      <c r="G27" s="278">
        <f>'IO natuna OK'!G27/'IO natuna OK'!G$31</f>
        <v>0.21566849919098663</v>
      </c>
      <c r="H27" s="278">
        <f>'IO natuna OK'!H27/'IO natuna OK'!H$31</f>
        <v>0.36101745230160059</v>
      </c>
      <c r="I27" s="278">
        <f>'IO natuna OK'!I27/'IO natuna OK'!I$31</f>
        <v>0.33148179448553877</v>
      </c>
      <c r="J27" s="278">
        <f>'IO natuna OK'!J27/'IO natuna OK'!J$31</f>
        <v>0.77376604112711345</v>
      </c>
      <c r="K27" s="278">
        <f>'IO natuna OK'!K27/'IO natuna OK'!K$31</f>
        <v>0.1853623230506759</v>
      </c>
      <c r="L27" s="278">
        <f>'IO natuna OK'!L27/'IO natuna OK'!L$31</f>
        <v>0.15237715304832089</v>
      </c>
      <c r="M27" s="278">
        <f>'IO natuna OK'!M27/'IO natuna OK'!M$31</f>
        <v>0.53106640115430337</v>
      </c>
      <c r="N27" s="278">
        <f>'IO natuna OK'!N27/'IO natuna OK'!N$31</f>
        <v>0.23798629354072062</v>
      </c>
      <c r="O27" s="278">
        <f>'IO natuna OK'!O27/'IO natuna OK'!O$31</f>
        <v>0.13282888914347207</v>
      </c>
      <c r="P27" s="278">
        <f>'IO natuna OK'!P27/'IO natuna OK'!P$31</f>
        <v>0</v>
      </c>
      <c r="Q27" s="278">
        <f>'IO natuna OK'!Q27/'IO natuna OK'!Q$31</f>
        <v>-8.7314770376309914E-2</v>
      </c>
      <c r="R27" s="278">
        <f>'IO natuna OK'!R27/'IO natuna OK'!R$31</f>
        <v>4.7900846146940894E-2</v>
      </c>
      <c r="S27" s="360">
        <f>'IO natuna OK'!S27/'IO natuna OK'!S$31</f>
        <v>8.5574662615798103E-2</v>
      </c>
      <c r="T27" s="363"/>
      <c r="U27" s="279"/>
      <c r="V27" s="279"/>
      <c r="W27" s="279"/>
      <c r="X27" s="279"/>
      <c r="Y27" s="279"/>
      <c r="Z27" s="357"/>
      <c r="AA27" s="289"/>
      <c r="AB27" s="298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</row>
    <row r="28" spans="1:41" s="305" customFormat="1">
      <c r="A28" s="324" t="s">
        <v>121</v>
      </c>
      <c r="B28" s="341">
        <v>203</v>
      </c>
      <c r="C28" s="278">
        <f>'IO natuna OK'!C28/'IO natuna OK'!C$31</f>
        <v>1.5033617189344236E-2</v>
      </c>
      <c r="D28" s="383">
        <f>'IO natuna OK'!D28/'IO natuna OK'!D$31</f>
        <v>0.16113916715096663</v>
      </c>
      <c r="E28" s="278">
        <f>'IO natuna OK'!E28/'IO natuna OK'!E$31</f>
        <v>4.5330922073342363E-2</v>
      </c>
      <c r="F28" s="278">
        <f>'IO natuna OK'!F28/'IO natuna OK'!F$31</f>
        <v>8.1365489930502535E-3</v>
      </c>
      <c r="G28" s="278">
        <f>'IO natuna OK'!G28/'IO natuna OK'!G$31</f>
        <v>0.13601749691923951</v>
      </c>
      <c r="H28" s="278">
        <f>'IO natuna OK'!H28/'IO natuna OK'!H$31</f>
        <v>0.29223982167489243</v>
      </c>
      <c r="I28" s="278">
        <f>'IO natuna OK'!I28/'IO natuna OK'!I$31</f>
        <v>1.2028141230669162E-2</v>
      </c>
      <c r="J28" s="278">
        <f>'IO natuna OK'!J28/'IO natuna OK'!J$31</f>
        <v>1.2017075870304364E-2</v>
      </c>
      <c r="K28" s="278">
        <f>'IO natuna OK'!K28/'IO natuna OK'!K$31</f>
        <v>0.10459556631890346</v>
      </c>
      <c r="L28" s="278">
        <f>'IO natuna OK'!L28/'IO natuna OK'!L$31</f>
        <v>6.7689867399138876E-2</v>
      </c>
      <c r="M28" s="278">
        <f>'IO natuna OK'!M28/'IO natuna OK'!M$31</f>
        <v>2.4601295878513941E-2</v>
      </c>
      <c r="N28" s="278">
        <f>'IO natuna OK'!N28/'IO natuna OK'!N$31</f>
        <v>1.3217886674728681E-2</v>
      </c>
      <c r="O28" s="278">
        <f>'IO natuna OK'!O28/'IO natuna OK'!O$31</f>
        <v>2.9059703105768161E-2</v>
      </c>
      <c r="P28" s="278">
        <f>'IO natuna OK'!P28/'IO natuna OK'!P$31</f>
        <v>0</v>
      </c>
      <c r="Q28" s="278">
        <f>'IO natuna OK'!Q28/'IO natuna OK'!Q$31</f>
        <v>0.10836419423015237</v>
      </c>
      <c r="R28" s="278">
        <f>'IO natuna OK'!R28/'IO natuna OK'!R$31</f>
        <v>2.2032363671577859E-3</v>
      </c>
      <c r="S28" s="360">
        <f>'IO natuna OK'!S28/'IO natuna OK'!S$31</f>
        <v>2.3730748909004677E-2</v>
      </c>
      <c r="T28" s="363"/>
      <c r="U28" s="279"/>
      <c r="V28" s="279"/>
      <c r="W28" s="279"/>
      <c r="X28" s="279"/>
      <c r="Y28" s="279"/>
      <c r="Z28" s="357"/>
      <c r="AA28" s="289"/>
      <c r="AB28" s="298"/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09"/>
    </row>
    <row r="29" spans="1:41" s="305" customFormat="1">
      <c r="A29" s="331" t="s">
        <v>136</v>
      </c>
      <c r="B29" s="341">
        <v>204</v>
      </c>
      <c r="C29" s="278">
        <f>'IO natuna OK'!C29/'IO natuna OK'!C$31</f>
        <v>1.2242209143378074E-2</v>
      </c>
      <c r="D29" s="383">
        <f>'IO natuna OK'!D29/'IO natuna OK'!D$31</f>
        <v>0.1797321479760782</v>
      </c>
      <c r="E29" s="278">
        <f>'IO natuna OK'!E29/'IO natuna OK'!E$31</f>
        <v>1.4819116216212156E-2</v>
      </c>
      <c r="F29" s="278">
        <f>'IO natuna OK'!F29/'IO natuna OK'!F$31</f>
        <v>4.5083218675421787E-3</v>
      </c>
      <c r="G29" s="278">
        <f>'IO natuna OK'!G29/'IO natuna OK'!G$31</f>
        <v>3.2292129503158039E-2</v>
      </c>
      <c r="H29" s="278">
        <f>'IO natuna OK'!H29/'IO natuna OK'!H$31</f>
        <v>1.3758119408894857E-3</v>
      </c>
      <c r="I29" s="278">
        <f>'IO natuna OK'!I29/'IO natuna OK'!I$31</f>
        <v>5.5472975840213788E-2</v>
      </c>
      <c r="J29" s="278">
        <f>'IO natuna OK'!J29/'IO natuna OK'!J$31</f>
        <v>3.3668122969243795E-4</v>
      </c>
      <c r="K29" s="278">
        <f>'IO natuna OK'!K29/'IO natuna OK'!K$31</f>
        <v>8.923382856182549E-3</v>
      </c>
      <c r="L29" s="278">
        <f>'IO natuna OK'!L29/'IO natuna OK'!L$31</f>
        <v>2.4338877631182757E-2</v>
      </c>
      <c r="M29" s="278">
        <f>'IO natuna OK'!M29/'IO natuna OK'!M$31</f>
        <v>4.8276003939479806E-3</v>
      </c>
      <c r="N29" s="278">
        <f>'IO natuna OK'!N29/'IO natuna OK'!N$31</f>
        <v>3.4727697465651783E-3</v>
      </c>
      <c r="O29" s="278">
        <f>'IO natuna OK'!O29/'IO natuna OK'!O$31</f>
        <v>9.1753053054804933E-3</v>
      </c>
      <c r="P29" s="278">
        <f>'IO natuna OK'!P29/'IO natuna OK'!P$31</f>
        <v>0.83691419921082544</v>
      </c>
      <c r="Q29" s="278">
        <f>'IO natuna OK'!Q29/'IO natuna OK'!Q$31</f>
        <v>1.2028242202196272E-2</v>
      </c>
      <c r="R29" s="278">
        <f>'IO natuna OK'!R29/'IO natuna OK'!R$31</f>
        <v>3.0205659872324485E-4</v>
      </c>
      <c r="S29" s="360">
        <f>'IO natuna OK'!S29/'IO natuna OK'!S$31</f>
        <v>6.262280962098455E-3</v>
      </c>
      <c r="T29" s="363"/>
      <c r="U29" s="279"/>
      <c r="V29" s="279"/>
      <c r="W29" s="279"/>
      <c r="X29" s="279"/>
      <c r="Y29" s="279"/>
      <c r="Z29" s="357"/>
      <c r="AA29" s="289"/>
      <c r="AB29" s="298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</row>
    <row r="30" spans="1:41">
      <c r="A30" s="325" t="s">
        <v>33</v>
      </c>
      <c r="B30" s="326">
        <v>209</v>
      </c>
      <c r="C30" s="327">
        <f>'IO natuna OK'!C30/'IO natuna OK'!C$31</f>
        <v>0.53389512937456007</v>
      </c>
      <c r="D30" s="382">
        <f>'IO natuna OK'!D30/'IO natuna OK'!D$31</f>
        <v>0.89604505959229108</v>
      </c>
      <c r="E30" s="327">
        <f>'IO natuna OK'!E30/'IO natuna OK'!E$31</f>
        <v>0.95532474557624769</v>
      </c>
      <c r="F30" s="327">
        <f>'IO natuna OK'!F30/'IO natuna OK'!F$31</f>
        <v>0.38130719481803593</v>
      </c>
      <c r="G30" s="327">
        <f>'IO natuna OK'!G30/'IO natuna OK'!G$31</f>
        <v>0.51718690762037156</v>
      </c>
      <c r="H30" s="327">
        <f>'IO natuna OK'!H30/'IO natuna OK'!H$31</f>
        <v>0.71341463414634143</v>
      </c>
      <c r="I30" s="327">
        <f>'IO natuna OK'!I30/'IO natuna OK'!I$31</f>
        <v>0.85984534273917146</v>
      </c>
      <c r="J30" s="327">
        <f>'IO natuna OK'!J30/'IO natuna OK'!J$31</f>
        <v>0.94474622993351709</v>
      </c>
      <c r="K30" s="327">
        <f>'IO natuna OK'!K30/'IO natuna OK'!K$31</f>
        <v>0.51804725321864509</v>
      </c>
      <c r="L30" s="327">
        <f>'IO natuna OK'!L30/'IO natuna OK'!L$31</f>
        <v>0.33642839876576569</v>
      </c>
      <c r="M30" s="327">
        <f>'IO natuna OK'!M30/'IO natuna OK'!M$31</f>
        <v>0.92519291511734836</v>
      </c>
      <c r="N30" s="327">
        <f>'IO natuna OK'!N30/'IO natuna OK'!N$31</f>
        <v>0.45574266342673625</v>
      </c>
      <c r="O30" s="327">
        <f>'IO natuna OK'!O30/'IO natuna OK'!O$31</f>
        <v>0.26265139627025486</v>
      </c>
      <c r="P30" s="327">
        <f>'IO natuna OK'!P30/'IO natuna OK'!P$31</f>
        <v>0.83691419921082544</v>
      </c>
      <c r="Q30" s="327">
        <f>'IO natuna OK'!Q30/'IO natuna OK'!Q$31</f>
        <v>0.92551456310679614</v>
      </c>
      <c r="R30" s="327">
        <f>'IO natuna OK'!R30/'IO natuna OK'!R$31</f>
        <v>0.12823013337210501</v>
      </c>
      <c r="S30" s="359">
        <f>'IO natuna OK'!S30/'IO natuna OK'!S$31</f>
        <v>0.39321745472225594</v>
      </c>
      <c r="T30" s="362"/>
      <c r="Z30" s="358"/>
      <c r="AA30" s="289"/>
      <c r="AB30" s="298"/>
    </row>
    <row r="31" spans="1:41">
      <c r="A31" s="325" t="s">
        <v>34</v>
      </c>
      <c r="B31" s="326">
        <v>210</v>
      </c>
      <c r="C31" s="366">
        <f>'IO natuna OK'!C31/'IO natuna OK'!C$31</f>
        <v>1</v>
      </c>
      <c r="D31" s="384">
        <f>'IO natuna OK'!D31/'IO natuna OK'!D$31</f>
        <v>1</v>
      </c>
      <c r="E31" s="366">
        <f>'IO natuna OK'!E31/'IO natuna OK'!E$31</f>
        <v>1</v>
      </c>
      <c r="F31" s="366">
        <f>'IO natuna OK'!F31/'IO natuna OK'!F$31</f>
        <v>1</v>
      </c>
      <c r="G31" s="366">
        <f>'IO natuna OK'!G31/'IO natuna OK'!G$31</f>
        <v>1</v>
      </c>
      <c r="H31" s="366">
        <f>'IO natuna OK'!H31/'IO natuna OK'!H$31</f>
        <v>1</v>
      </c>
      <c r="I31" s="366">
        <f>'IO natuna OK'!I31/'IO natuna OK'!I$31</f>
        <v>1</v>
      </c>
      <c r="J31" s="366">
        <f>'IO natuna OK'!J31/'IO natuna OK'!J$31</f>
        <v>1</v>
      </c>
      <c r="K31" s="366">
        <f>'IO natuna OK'!K31/'IO natuna OK'!K$31</f>
        <v>1</v>
      </c>
      <c r="L31" s="366">
        <f>'IO natuna OK'!L31/'IO natuna OK'!L$31</f>
        <v>1</v>
      </c>
      <c r="M31" s="366">
        <f>'IO natuna OK'!M31/'IO natuna OK'!M$31</f>
        <v>1</v>
      </c>
      <c r="N31" s="366">
        <f>'IO natuna OK'!N31/'IO natuna OK'!N$31</f>
        <v>1</v>
      </c>
      <c r="O31" s="366">
        <f>'IO natuna OK'!O31/'IO natuna OK'!O$31</f>
        <v>1</v>
      </c>
      <c r="P31" s="366">
        <f>'IO natuna OK'!P31/'IO natuna OK'!P$31</f>
        <v>1</v>
      </c>
      <c r="Q31" s="366">
        <f>'IO natuna OK'!Q31/'IO natuna OK'!Q$31</f>
        <v>1</v>
      </c>
      <c r="R31" s="366">
        <f>'IO natuna OK'!R31/'IO natuna OK'!R$31</f>
        <v>1</v>
      </c>
      <c r="S31" s="367">
        <f>'IO natuna OK'!S31/'IO natuna OK'!S$31</f>
        <v>1</v>
      </c>
      <c r="T31" s="362"/>
      <c r="Z31" s="357"/>
      <c r="AA31" s="289"/>
      <c r="AB31" s="298"/>
    </row>
    <row r="32" spans="1:41">
      <c r="A32" s="309"/>
      <c r="B32" s="294"/>
      <c r="C32" s="295"/>
      <c r="D32" s="38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6"/>
      <c r="Z32" s="297"/>
      <c r="AA32" s="298"/>
      <c r="AB32" s="298"/>
    </row>
    <row r="33" spans="1:41">
      <c r="A33" s="309"/>
      <c r="B33" s="294"/>
      <c r="C33" s="295"/>
      <c r="D33" s="38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6"/>
      <c r="Z33" s="297"/>
      <c r="AA33" s="298"/>
      <c r="AB33" s="298"/>
    </row>
    <row r="34" spans="1:41" s="306" customFormat="1">
      <c r="A34" s="325" t="s">
        <v>134</v>
      </c>
      <c r="B34" s="373"/>
      <c r="C34" s="374">
        <v>1</v>
      </c>
      <c r="D34" s="386">
        <v>2</v>
      </c>
      <c r="E34" s="374">
        <v>3</v>
      </c>
      <c r="F34" s="374">
        <v>4</v>
      </c>
      <c r="G34" s="374">
        <v>5</v>
      </c>
      <c r="H34" s="374">
        <v>6</v>
      </c>
      <c r="I34" s="374">
        <v>7</v>
      </c>
      <c r="J34" s="374">
        <v>8</v>
      </c>
      <c r="K34" s="374">
        <v>10</v>
      </c>
      <c r="L34" s="374">
        <v>9</v>
      </c>
      <c r="M34" s="374">
        <v>11</v>
      </c>
      <c r="N34" s="374">
        <v>12</v>
      </c>
      <c r="O34" s="374" t="s">
        <v>9</v>
      </c>
      <c r="P34" s="374">
        <v>15</v>
      </c>
      <c r="Q34" s="374">
        <v>17</v>
      </c>
      <c r="R34" s="374">
        <v>16</v>
      </c>
      <c r="S34" s="374">
        <v>18</v>
      </c>
      <c r="T34" s="299"/>
      <c r="U34" s="286"/>
      <c r="V34" s="286"/>
      <c r="W34" s="286"/>
      <c r="X34" s="286"/>
      <c r="Y34" s="286"/>
      <c r="Z34" s="300"/>
      <c r="AA34" s="299"/>
      <c r="AB34" s="299"/>
      <c r="AC34" s="311"/>
      <c r="AD34" s="311"/>
      <c r="AE34" s="311"/>
      <c r="AF34" s="311"/>
      <c r="AG34" s="311"/>
      <c r="AH34" s="311"/>
      <c r="AI34" s="311"/>
      <c r="AJ34" s="311"/>
      <c r="AK34" s="311"/>
      <c r="AL34" s="311"/>
      <c r="AM34" s="311"/>
      <c r="AN34" s="311"/>
      <c r="AO34" s="311"/>
    </row>
    <row r="35" spans="1:41" s="308" customFormat="1">
      <c r="A35" s="324" t="s">
        <v>135</v>
      </c>
      <c r="B35" s="329">
        <v>201</v>
      </c>
      <c r="C35" s="337">
        <v>0.49630707798767898</v>
      </c>
      <c r="D35" s="387">
        <v>0.28252604450700808</v>
      </c>
      <c r="E35" s="337">
        <v>0.13032703856213712</v>
      </c>
      <c r="F35" s="337">
        <v>0.12381631038398244</v>
      </c>
      <c r="G35" s="337">
        <v>0.25756410312065775</v>
      </c>
      <c r="H35" s="337">
        <v>8.2394648799566386E-2</v>
      </c>
      <c r="I35" s="337">
        <v>0.53598293585518597</v>
      </c>
      <c r="J35" s="337">
        <v>0.16790374672103159</v>
      </c>
      <c r="K35" s="337">
        <v>0.42306175668570301</v>
      </c>
      <c r="L35" s="337">
        <v>0.27352774327232926</v>
      </c>
      <c r="M35" s="337">
        <v>0.39418548470437204</v>
      </c>
      <c r="N35" s="337">
        <v>0.44118255673696549</v>
      </c>
      <c r="O35" s="337">
        <v>0.34870364298880491</v>
      </c>
      <c r="P35" s="337">
        <v>0</v>
      </c>
      <c r="Q35" s="337">
        <v>0.96426024249148223</v>
      </c>
      <c r="R35" s="337">
        <v>0.60690878354972377</v>
      </c>
      <c r="S35" s="337">
        <v>0.7060972469583503</v>
      </c>
      <c r="T35" s="296"/>
      <c r="U35" s="286"/>
      <c r="V35" s="286"/>
      <c r="W35" s="286"/>
      <c r="X35" s="286"/>
      <c r="Y35" s="286"/>
      <c r="Z35" s="300"/>
      <c r="AA35" s="301"/>
      <c r="AB35" s="30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1"/>
      <c r="AM35" s="311"/>
      <c r="AN35" s="311"/>
      <c r="AO35" s="311"/>
    </row>
    <row r="36" spans="1:41" s="308" customFormat="1">
      <c r="A36" s="324" t="s">
        <v>120</v>
      </c>
      <c r="B36" s="329">
        <v>202</v>
      </c>
      <c r="C36" s="337">
        <v>0.45260456245999647</v>
      </c>
      <c r="D36" s="387">
        <v>0.33705635095629094</v>
      </c>
      <c r="E36" s="337">
        <v>0.80671003854898471</v>
      </c>
      <c r="F36" s="337">
        <v>0.84302179014903611</v>
      </c>
      <c r="G36" s="337">
        <v>0.41700301382975619</v>
      </c>
      <c r="H36" s="337">
        <v>0.50604155707232901</v>
      </c>
      <c r="I36" s="337">
        <v>0.38551327547992731</v>
      </c>
      <c r="J36" s="337">
        <v>0.81901998294458855</v>
      </c>
      <c r="K36" s="337">
        <v>0.35780968222302795</v>
      </c>
      <c r="L36" s="337">
        <v>0.45292595276539571</v>
      </c>
      <c r="M36" s="337">
        <v>0.57400612615688351</v>
      </c>
      <c r="N36" s="337">
        <v>0.52219445893280636</v>
      </c>
      <c r="O36" s="337">
        <v>0.50572314112809036</v>
      </c>
      <c r="P36" s="337">
        <v>0</v>
      </c>
      <c r="Q36" s="337">
        <v>-9.434186544100287E-2</v>
      </c>
      <c r="R36" s="337">
        <v>0.37355374191134688</v>
      </c>
      <c r="S36" s="337">
        <v>0.21762681587022289</v>
      </c>
      <c r="T36" s="296"/>
      <c r="U36" s="286"/>
      <c r="V36" s="286"/>
      <c r="W36" s="286"/>
      <c r="X36" s="286"/>
      <c r="Y36" s="286"/>
      <c r="Z36" s="310"/>
      <c r="AA36" s="311"/>
      <c r="AB36" s="311"/>
      <c r="AC36" s="311"/>
      <c r="AD36" s="311"/>
      <c r="AE36" s="311"/>
      <c r="AF36" s="311"/>
      <c r="AG36" s="311"/>
      <c r="AH36" s="311"/>
      <c r="AI36" s="311"/>
      <c r="AJ36" s="311"/>
      <c r="AK36" s="311"/>
      <c r="AL36" s="311"/>
      <c r="AM36" s="311"/>
      <c r="AN36" s="311"/>
      <c r="AO36" s="311"/>
    </row>
    <row r="37" spans="1:41">
      <c r="A37" s="324" t="s">
        <v>121</v>
      </c>
      <c r="B37" s="324">
        <v>203</v>
      </c>
      <c r="C37" s="338">
        <v>2.8158371114858465E-2</v>
      </c>
      <c r="D37" s="388">
        <v>0.17983377669007677</v>
      </c>
      <c r="E37" s="338">
        <v>4.7450798572164013E-2</v>
      </c>
      <c r="F37" s="338">
        <v>2.133856665603466E-2</v>
      </c>
      <c r="G37" s="338">
        <v>0.26299485720756066</v>
      </c>
      <c r="H37" s="338">
        <v>0.4096353055955757</v>
      </c>
      <c r="I37" s="338">
        <v>1.3988726382295263E-2</v>
      </c>
      <c r="J37" s="338">
        <v>1.2719898200758122E-2</v>
      </c>
      <c r="K37" s="338">
        <v>0.20190352457048594</v>
      </c>
      <c r="L37" s="338">
        <v>0.20120140763225861</v>
      </c>
      <c r="M37" s="338">
        <v>2.6590449922969411E-2</v>
      </c>
      <c r="N37" s="338">
        <v>2.9002960959027144E-2</v>
      </c>
      <c r="O37" s="338">
        <v>0.11063981961804312</v>
      </c>
      <c r="P37" s="338">
        <v>0</v>
      </c>
      <c r="Q37" s="338">
        <v>0.11708534749187746</v>
      </c>
      <c r="R37" s="338">
        <v>1.7181892502320946E-2</v>
      </c>
      <c r="S37" s="338">
        <v>6.0350192047722254E-2</v>
      </c>
      <c r="T37" s="312"/>
      <c r="Z37" s="313"/>
      <c r="AA37" s="309"/>
    </row>
    <row r="38" spans="1:41">
      <c r="A38" s="331" t="s">
        <v>136</v>
      </c>
      <c r="B38" s="324">
        <v>204</v>
      </c>
      <c r="C38" s="338">
        <v>2.2929988437465996E-2</v>
      </c>
      <c r="D38" s="388">
        <v>0.20058382784662415</v>
      </c>
      <c r="E38" s="338">
        <v>1.5512124316714239E-2</v>
      </c>
      <c r="F38" s="338">
        <v>1.1823332810946828E-2</v>
      </c>
      <c r="G38" s="338">
        <v>6.2438025842025548E-2</v>
      </c>
      <c r="H38" s="338">
        <v>1.9284885325288519E-3</v>
      </c>
      <c r="I38" s="338">
        <v>6.4515062282591393E-2</v>
      </c>
      <c r="J38" s="338">
        <v>3.5637213362167171E-4</v>
      </c>
      <c r="K38" s="338">
        <v>1.7225036520783134E-2</v>
      </c>
      <c r="L38" s="338">
        <v>7.2344896330016464E-2</v>
      </c>
      <c r="M38" s="338">
        <v>5.2179392157749756E-3</v>
      </c>
      <c r="N38" s="338">
        <v>7.6200233712011246E-3</v>
      </c>
      <c r="O38" s="338">
        <v>3.4933396265061437E-2</v>
      </c>
      <c r="P38" s="338">
        <v>1</v>
      </c>
      <c r="Q38" s="338">
        <v>1.2996275457643253E-2</v>
      </c>
      <c r="R38" s="338">
        <v>2.3555820366085172E-3</v>
      </c>
      <c r="S38" s="338">
        <v>1.5925745123704479E-2</v>
      </c>
      <c r="T38" s="312"/>
      <c r="Z38" s="314"/>
      <c r="AA38" s="309"/>
    </row>
    <row r="39" spans="1:41" s="306" customFormat="1">
      <c r="A39" s="375" t="s">
        <v>137</v>
      </c>
      <c r="B39" s="325">
        <v>209</v>
      </c>
      <c r="C39" s="325">
        <v>1</v>
      </c>
      <c r="D39" s="389">
        <v>1</v>
      </c>
      <c r="E39" s="325">
        <v>1.0000000000000002</v>
      </c>
      <c r="F39" s="325">
        <v>1</v>
      </c>
      <c r="G39" s="325">
        <v>1.0000000000000002</v>
      </c>
      <c r="H39" s="325">
        <v>0.99999999999999989</v>
      </c>
      <c r="I39" s="325">
        <v>1</v>
      </c>
      <c r="J39" s="325">
        <v>1</v>
      </c>
      <c r="K39" s="325">
        <v>1</v>
      </c>
      <c r="L39" s="325">
        <v>1</v>
      </c>
      <c r="M39" s="325">
        <v>1</v>
      </c>
      <c r="N39" s="325">
        <v>1</v>
      </c>
      <c r="O39" s="325">
        <v>1</v>
      </c>
      <c r="P39" s="325">
        <v>1</v>
      </c>
      <c r="Q39" s="325">
        <v>1</v>
      </c>
      <c r="R39" s="325">
        <v>1</v>
      </c>
      <c r="S39" s="325">
        <v>1</v>
      </c>
      <c r="T39" s="311"/>
      <c r="U39" s="286"/>
      <c r="V39" s="286"/>
      <c r="W39" s="286"/>
      <c r="X39" s="286"/>
      <c r="Y39" s="286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1"/>
    </row>
    <row r="40" spans="1:41">
      <c r="A40" s="302"/>
      <c r="B40" s="294"/>
      <c r="C40" s="309"/>
      <c r="D40" s="390"/>
      <c r="E40" s="309"/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11"/>
      <c r="Z40" s="309"/>
      <c r="AA40" s="309"/>
    </row>
    <row r="41" spans="1:41" s="305" customFormat="1">
      <c r="A41" s="303"/>
      <c r="B41" s="294"/>
      <c r="C41" s="309"/>
      <c r="D41" s="390"/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11"/>
      <c r="U41" s="279"/>
      <c r="V41" s="279"/>
      <c r="W41" s="279"/>
      <c r="X41" s="279"/>
      <c r="Y41" s="279"/>
      <c r="Z41" s="309"/>
      <c r="AA41" s="309"/>
      <c r="AB41" s="309"/>
      <c r="AC41" s="309"/>
      <c r="AD41" s="309"/>
      <c r="AE41" s="309"/>
      <c r="AF41" s="309"/>
      <c r="AG41" s="309"/>
      <c r="AH41" s="309"/>
      <c r="AI41" s="309"/>
      <c r="AJ41" s="309"/>
      <c r="AK41" s="309"/>
      <c r="AL41" s="309"/>
      <c r="AM41" s="309"/>
      <c r="AN41" s="309"/>
      <c r="AO41" s="309"/>
    </row>
    <row r="42" spans="1:41">
      <c r="A42" s="304"/>
      <c r="B42" s="294"/>
      <c r="C42" s="309"/>
      <c r="D42" s="390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11"/>
      <c r="Z42" s="309"/>
      <c r="AA42" s="309"/>
    </row>
    <row r="43" spans="1:41" s="279" customFormat="1">
      <c r="D43" s="379"/>
      <c r="T43" s="286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309"/>
    </row>
    <row r="44" spans="1:41" s="279" customFormat="1">
      <c r="D44" s="379"/>
      <c r="T44" s="286"/>
      <c r="AB44" s="309"/>
      <c r="AC44" s="309"/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</row>
    <row r="45" spans="1:41" s="279" customFormat="1">
      <c r="D45" s="379"/>
      <c r="T45" s="286"/>
      <c r="AB45" s="309"/>
      <c r="AC45" s="309"/>
      <c r="AD45" s="309"/>
      <c r="AE45" s="309"/>
      <c r="AF45" s="309"/>
      <c r="AG45" s="309"/>
      <c r="AH45" s="309"/>
      <c r="AI45" s="309"/>
      <c r="AJ45" s="309"/>
      <c r="AK45" s="309"/>
      <c r="AL45" s="309"/>
      <c r="AM45" s="309"/>
      <c r="AN45" s="309"/>
      <c r="AO45" s="309"/>
    </row>
    <row r="46" spans="1:41" s="279" customFormat="1">
      <c r="D46" s="379"/>
      <c r="T46" s="286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</row>
    <row r="47" spans="1:41" s="279" customFormat="1">
      <c r="D47" s="379"/>
      <c r="T47" s="286"/>
      <c r="AB47" s="309"/>
      <c r="AC47" s="309"/>
      <c r="AD47" s="309"/>
      <c r="AE47" s="309"/>
      <c r="AF47" s="309"/>
      <c r="AG47" s="309"/>
      <c r="AH47" s="309"/>
      <c r="AI47" s="309"/>
      <c r="AJ47" s="309"/>
      <c r="AK47" s="309"/>
      <c r="AL47" s="309"/>
      <c r="AM47" s="309"/>
      <c r="AN47" s="309"/>
      <c r="AO47" s="309"/>
    </row>
    <row r="48" spans="1:41" s="279" customFormat="1">
      <c r="D48" s="379"/>
      <c r="T48" s="286"/>
      <c r="AB48" s="309"/>
      <c r="AC48" s="309"/>
      <c r="AD48" s="309"/>
      <c r="AE48" s="309"/>
      <c r="AF48" s="309"/>
      <c r="AG48" s="309"/>
      <c r="AH48" s="309"/>
      <c r="AI48" s="309"/>
      <c r="AJ48" s="309"/>
      <c r="AK48" s="309"/>
      <c r="AL48" s="309"/>
      <c r="AM48" s="309"/>
      <c r="AN48" s="309"/>
      <c r="AO48" s="309"/>
    </row>
    <row r="49" spans="4:41" s="279" customFormat="1">
      <c r="D49" s="379"/>
      <c r="T49" s="286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</row>
    <row r="50" spans="4:41" s="279" customFormat="1">
      <c r="D50" s="379"/>
      <c r="T50" s="286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</row>
    <row r="51" spans="4:41" s="279" customFormat="1">
      <c r="D51" s="379"/>
      <c r="T51" s="286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</row>
    <row r="52" spans="4:41" s="279" customFormat="1">
      <c r="D52" s="379"/>
      <c r="T52" s="286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  <c r="AO52" s="309"/>
    </row>
    <row r="53" spans="4:41" s="279" customFormat="1">
      <c r="D53" s="379"/>
      <c r="T53" s="286"/>
      <c r="AB53" s="309"/>
      <c r="AC53" s="309"/>
      <c r="AD53" s="309"/>
      <c r="AE53" s="309"/>
      <c r="AF53" s="309"/>
      <c r="AG53" s="309"/>
      <c r="AH53" s="309"/>
      <c r="AI53" s="309"/>
      <c r="AJ53" s="309"/>
      <c r="AK53" s="309"/>
      <c r="AL53" s="309"/>
      <c r="AM53" s="309"/>
      <c r="AN53" s="309"/>
      <c r="AO53" s="309"/>
    </row>
    <row r="54" spans="4:41" s="279" customFormat="1">
      <c r="D54" s="379"/>
      <c r="T54" s="286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  <c r="AO54" s="309"/>
    </row>
    <row r="55" spans="4:41" s="279" customFormat="1">
      <c r="D55" s="379"/>
      <c r="T55" s="286"/>
      <c r="AB55" s="309"/>
      <c r="AC55" s="309"/>
      <c r="AD55" s="309"/>
      <c r="AE55" s="309"/>
      <c r="AF55" s="309"/>
      <c r="AG55" s="309"/>
      <c r="AH55" s="309"/>
      <c r="AI55" s="309"/>
      <c r="AJ55" s="309"/>
      <c r="AK55" s="309"/>
      <c r="AL55" s="309"/>
      <c r="AM55" s="309"/>
      <c r="AN55" s="309"/>
      <c r="AO55" s="309"/>
    </row>
    <row r="56" spans="4:41" s="279" customFormat="1">
      <c r="F56" s="279">
        <v>6.3209408561863412E-3</v>
      </c>
      <c r="T56" s="286"/>
      <c r="AB56" s="309"/>
      <c r="AC56" s="309"/>
      <c r="AD56" s="309"/>
      <c r="AE56" s="309"/>
      <c r="AF56" s="309"/>
      <c r="AG56" s="309"/>
      <c r="AH56" s="309"/>
      <c r="AI56" s="309"/>
      <c r="AJ56" s="309"/>
      <c r="AK56" s="309"/>
      <c r="AL56" s="309"/>
      <c r="AM56" s="309"/>
      <c r="AN56" s="309"/>
      <c r="AO56" s="309"/>
    </row>
    <row r="57" spans="4:41" s="279" customFormat="1">
      <c r="F57" s="279">
        <v>9.3985330954975341E-2</v>
      </c>
      <c r="T57" s="286"/>
      <c r="AB57" s="309"/>
      <c r="AC57" s="309"/>
      <c r="AD57" s="309"/>
      <c r="AE57" s="309"/>
      <c r="AF57" s="309"/>
      <c r="AG57" s="309"/>
      <c r="AH57" s="309"/>
      <c r="AI57" s="309"/>
      <c r="AJ57" s="309"/>
      <c r="AK57" s="309"/>
      <c r="AL57" s="309"/>
      <c r="AM57" s="309"/>
      <c r="AN57" s="309"/>
      <c r="AO57" s="309"/>
    </row>
    <row r="58" spans="4:41" s="279" customFormat="1">
      <c r="F58" s="279">
        <v>0</v>
      </c>
      <c r="T58" s="286"/>
      <c r="AB58" s="309"/>
      <c r="AC58" s="309"/>
      <c r="AD58" s="309"/>
      <c r="AE58" s="309"/>
      <c r="AF58" s="309"/>
      <c r="AG58" s="309"/>
      <c r="AH58" s="309"/>
      <c r="AI58" s="309"/>
      <c r="AJ58" s="309"/>
      <c r="AK58" s="309"/>
      <c r="AL58" s="309"/>
      <c r="AM58" s="309"/>
      <c r="AN58" s="309"/>
      <c r="AO58" s="309"/>
    </row>
    <row r="59" spans="4:41" s="279" customFormat="1">
      <c r="F59" s="279">
        <v>0</v>
      </c>
      <c r="T59" s="286"/>
      <c r="AB59" s="309"/>
      <c r="AC59" s="309"/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</row>
    <row r="60" spans="4:41" s="279" customFormat="1">
      <c r="F60" s="279">
        <v>0</v>
      </c>
      <c r="T60" s="286"/>
      <c r="AB60" s="309"/>
      <c r="AC60" s="309"/>
      <c r="AD60" s="309"/>
      <c r="AE60" s="309"/>
      <c r="AF60" s="309"/>
      <c r="AG60" s="309"/>
      <c r="AH60" s="309"/>
      <c r="AI60" s="309"/>
      <c r="AJ60" s="309"/>
      <c r="AK60" s="309"/>
      <c r="AL60" s="309"/>
      <c r="AM60" s="309"/>
      <c r="AN60" s="309"/>
      <c r="AO60" s="309"/>
    </row>
    <row r="61" spans="4:41" s="279" customFormat="1">
      <c r="F61" s="279">
        <v>0</v>
      </c>
      <c r="T61" s="286"/>
      <c r="AB61" s="309"/>
      <c r="AC61" s="309"/>
      <c r="AD61" s="309"/>
      <c r="AE61" s="309"/>
      <c r="AF61" s="309"/>
      <c r="AG61" s="309"/>
      <c r="AH61" s="309"/>
      <c r="AI61" s="309"/>
      <c r="AJ61" s="309"/>
      <c r="AK61" s="309"/>
      <c r="AL61" s="309"/>
      <c r="AM61" s="309"/>
      <c r="AN61" s="309"/>
      <c r="AO61" s="309"/>
    </row>
    <row r="62" spans="4:41" s="279" customFormat="1">
      <c r="F62" s="279">
        <v>0</v>
      </c>
      <c r="T62" s="286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309"/>
      <c r="AN62" s="309"/>
      <c r="AO62" s="309"/>
    </row>
    <row r="63" spans="4:41" s="279" customFormat="1">
      <c r="F63" s="279">
        <v>3.6486685965471739E-3</v>
      </c>
      <c r="T63" s="286"/>
      <c r="AB63" s="309"/>
      <c r="AC63" s="309"/>
      <c r="AD63" s="309"/>
      <c r="AE63" s="309"/>
      <c r="AF63" s="309"/>
      <c r="AG63" s="309"/>
      <c r="AH63" s="309"/>
      <c r="AI63" s="309"/>
      <c r="AJ63" s="309"/>
      <c r="AK63" s="309"/>
      <c r="AL63" s="309"/>
      <c r="AM63" s="309"/>
      <c r="AN63" s="309"/>
      <c r="AO63" s="309"/>
    </row>
    <row r="64" spans="4:41" s="279" customFormat="1">
      <c r="F64" s="279">
        <v>0</v>
      </c>
      <c r="T64" s="286"/>
      <c r="AB64" s="309"/>
      <c r="AC64" s="309"/>
      <c r="AD64" s="309"/>
      <c r="AE64" s="309"/>
      <c r="AF64" s="309"/>
      <c r="AG64" s="309"/>
      <c r="AH64" s="309"/>
      <c r="AI64" s="309"/>
      <c r="AJ64" s="309"/>
      <c r="AK64" s="309"/>
      <c r="AL64" s="309"/>
      <c r="AM64" s="309"/>
      <c r="AN64" s="309"/>
      <c r="AO64" s="309"/>
    </row>
    <row r="65" spans="3:41" s="279" customFormat="1">
      <c r="F65" s="279">
        <v>0</v>
      </c>
      <c r="T65" s="286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  <c r="AN65" s="309"/>
      <c r="AO65" s="309"/>
    </row>
    <row r="66" spans="3:41" s="279" customFormat="1">
      <c r="F66" s="279">
        <v>0</v>
      </c>
      <c r="T66" s="286"/>
      <c r="AB66" s="309"/>
      <c r="AC66" s="309"/>
      <c r="AD66" s="309"/>
      <c r="AE66" s="309"/>
      <c r="AF66" s="309"/>
      <c r="AG66" s="309"/>
      <c r="AH66" s="309"/>
      <c r="AI66" s="309"/>
      <c r="AJ66" s="309"/>
      <c r="AK66" s="309"/>
      <c r="AL66" s="309"/>
      <c r="AM66" s="309"/>
      <c r="AN66" s="309"/>
      <c r="AO66" s="309"/>
    </row>
    <row r="67" spans="3:41" s="279" customFormat="1">
      <c r="F67" s="279">
        <v>0</v>
      </c>
      <c r="T67" s="286"/>
      <c r="AB67" s="309"/>
      <c r="AC67" s="309"/>
      <c r="AD67" s="309"/>
      <c r="AE67" s="309"/>
      <c r="AF67" s="309"/>
      <c r="AG67" s="309"/>
      <c r="AH67" s="309"/>
      <c r="AI67" s="309"/>
      <c r="AJ67" s="309"/>
      <c r="AK67" s="309"/>
      <c r="AL67" s="309"/>
      <c r="AM67" s="309"/>
      <c r="AN67" s="309"/>
      <c r="AO67" s="309"/>
    </row>
    <row r="68" spans="3:41" s="279" customFormat="1">
      <c r="F68" s="279">
        <v>0</v>
      </c>
      <c r="T68" s="286"/>
      <c r="AB68" s="309"/>
      <c r="AC68" s="309"/>
      <c r="AD68" s="309"/>
      <c r="AE68" s="309"/>
      <c r="AF68" s="309"/>
      <c r="AG68" s="309"/>
      <c r="AH68" s="309"/>
      <c r="AI68" s="309"/>
      <c r="AJ68" s="309"/>
      <c r="AK68" s="309"/>
      <c r="AL68" s="309"/>
      <c r="AM68" s="309"/>
      <c r="AN68" s="309"/>
      <c r="AO68" s="309"/>
    </row>
    <row r="69" spans="3:41" s="279" customFormat="1">
      <c r="F69" s="279">
        <v>0</v>
      </c>
      <c r="T69" s="286"/>
      <c r="AB69" s="309"/>
      <c r="AC69" s="309"/>
      <c r="AD69" s="309"/>
      <c r="AE69" s="309"/>
      <c r="AF69" s="309"/>
      <c r="AG69" s="309"/>
      <c r="AH69" s="309"/>
      <c r="AI69" s="309"/>
      <c r="AJ69" s="309"/>
      <c r="AK69" s="309"/>
      <c r="AL69" s="309"/>
      <c r="AM69" s="309"/>
      <c r="AN69" s="309"/>
      <c r="AO69" s="309"/>
    </row>
    <row r="70" spans="3:41" s="279" customFormat="1">
      <c r="F70" s="279">
        <v>0</v>
      </c>
      <c r="T70" s="286"/>
      <c r="AB70" s="309"/>
      <c r="AC70" s="309"/>
      <c r="AD70" s="309"/>
      <c r="AE70" s="309"/>
      <c r="AF70" s="309"/>
      <c r="AG70" s="309"/>
      <c r="AH70" s="309"/>
      <c r="AI70" s="309"/>
      <c r="AJ70" s="309"/>
      <c r="AK70" s="309"/>
      <c r="AL70" s="309"/>
      <c r="AM70" s="309"/>
      <c r="AN70" s="309"/>
      <c r="AO70" s="309"/>
    </row>
    <row r="71" spans="3:41" s="279" customFormat="1">
      <c r="F71" s="279">
        <v>0</v>
      </c>
      <c r="T71" s="286"/>
      <c r="AB71" s="309"/>
      <c r="AC71" s="309"/>
      <c r="AD71" s="309"/>
      <c r="AE71" s="309"/>
      <c r="AF71" s="309"/>
      <c r="AG71" s="309"/>
      <c r="AH71" s="309"/>
      <c r="AI71" s="309"/>
      <c r="AJ71" s="309"/>
      <c r="AK71" s="309"/>
      <c r="AL71" s="309"/>
      <c r="AM71" s="309"/>
      <c r="AN71" s="309"/>
      <c r="AO71" s="309"/>
    </row>
    <row r="72" spans="3:41" s="279" customFormat="1">
      <c r="F72" s="279">
        <v>0</v>
      </c>
      <c r="T72" s="286"/>
      <c r="AB72" s="309"/>
      <c r="AC72" s="309"/>
      <c r="AD72" s="309"/>
      <c r="AE72" s="309"/>
      <c r="AF72" s="309"/>
      <c r="AG72" s="309"/>
      <c r="AH72" s="309"/>
      <c r="AI72" s="309"/>
      <c r="AJ72" s="309"/>
      <c r="AK72" s="309"/>
      <c r="AL72" s="309"/>
      <c r="AM72" s="309"/>
      <c r="AN72" s="309"/>
      <c r="AO72" s="309"/>
    </row>
    <row r="73" spans="3:41" s="279" customFormat="1">
      <c r="F73" s="279">
        <v>0.10395494040770885</v>
      </c>
      <c r="T73" s="286"/>
      <c r="AB73" s="309"/>
      <c r="AC73" s="309"/>
      <c r="AD73" s="309"/>
      <c r="AE73" s="309"/>
      <c r="AF73" s="309"/>
      <c r="AG73" s="309"/>
      <c r="AH73" s="309"/>
      <c r="AI73" s="309"/>
      <c r="AJ73" s="309"/>
      <c r="AK73" s="309"/>
      <c r="AL73" s="309"/>
      <c r="AM73" s="309"/>
      <c r="AN73" s="309"/>
      <c r="AO73" s="309"/>
    </row>
    <row r="74" spans="3:41" s="279" customFormat="1">
      <c r="F74" s="279">
        <v>0</v>
      </c>
      <c r="T74" s="286"/>
      <c r="AB74" s="309"/>
      <c r="AC74" s="309"/>
      <c r="AD74" s="309"/>
      <c r="AE74" s="309"/>
      <c r="AF74" s="309"/>
      <c r="AG74" s="309"/>
      <c r="AH74" s="309"/>
      <c r="AI74" s="309"/>
      <c r="AJ74" s="309"/>
      <c r="AK74" s="309"/>
      <c r="AL74" s="309"/>
      <c r="AM74" s="309"/>
      <c r="AN74" s="309"/>
      <c r="AO74" s="309"/>
    </row>
    <row r="75" spans="3:41" s="279" customFormat="1">
      <c r="F75" s="279">
        <v>0.25315606638665633</v>
      </c>
      <c r="T75" s="286"/>
      <c r="AB75" s="309"/>
      <c r="AC75" s="309"/>
      <c r="AD75" s="309"/>
      <c r="AE75" s="309"/>
      <c r="AF75" s="309"/>
      <c r="AG75" s="309"/>
      <c r="AH75" s="309"/>
      <c r="AI75" s="309"/>
      <c r="AJ75" s="309"/>
      <c r="AK75" s="309"/>
      <c r="AL75" s="309"/>
      <c r="AM75" s="309"/>
      <c r="AN75" s="309"/>
      <c r="AO75" s="309"/>
    </row>
    <row r="76" spans="3:41" s="279" customFormat="1">
      <c r="F76" s="279">
        <v>0.30201767807858992</v>
      </c>
      <c r="T76" s="286"/>
      <c r="AB76" s="309"/>
      <c r="AC76" s="309"/>
      <c r="AD76" s="309"/>
      <c r="AE76" s="309"/>
      <c r="AF76" s="309"/>
      <c r="AG76" s="309"/>
      <c r="AH76" s="309"/>
      <c r="AI76" s="309"/>
      <c r="AJ76" s="309"/>
      <c r="AK76" s="309"/>
      <c r="AL76" s="309"/>
      <c r="AM76" s="309"/>
      <c r="AN76" s="309"/>
      <c r="AO76" s="309"/>
    </row>
    <row r="77" spans="3:41" s="279" customFormat="1">
      <c r="F77" s="279">
        <v>0.16113916715096663</v>
      </c>
      <c r="T77" s="286"/>
      <c r="AB77" s="309"/>
      <c r="AC77" s="309"/>
      <c r="AD77" s="309"/>
      <c r="AE77" s="309"/>
      <c r="AF77" s="309"/>
      <c r="AG77" s="309"/>
      <c r="AH77" s="309"/>
      <c r="AI77" s="309"/>
      <c r="AJ77" s="309"/>
      <c r="AK77" s="309"/>
      <c r="AL77" s="309"/>
      <c r="AM77" s="309"/>
      <c r="AN77" s="309"/>
      <c r="AO77" s="309"/>
    </row>
    <row r="78" spans="3:41" s="279" customFormat="1">
      <c r="F78" s="279">
        <v>0.1797321479760782</v>
      </c>
      <c r="T78" s="286"/>
      <c r="AB78" s="309"/>
      <c r="AC78" s="309"/>
      <c r="AD78" s="309"/>
      <c r="AE78" s="309"/>
      <c r="AF78" s="309"/>
      <c r="AG78" s="309"/>
      <c r="AH78" s="309"/>
      <c r="AI78" s="309"/>
      <c r="AJ78" s="309"/>
      <c r="AK78" s="309"/>
      <c r="AL78" s="309"/>
      <c r="AM78" s="309"/>
      <c r="AN78" s="309"/>
      <c r="AO78" s="309"/>
    </row>
    <row r="79" spans="3:41" s="279" customFormat="1">
      <c r="D79" s="379"/>
      <c r="T79" s="286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</row>
    <row r="80" spans="3:41" s="279" customFormat="1">
      <c r="C80" s="492"/>
      <c r="D80" s="492"/>
      <c r="J80" s="494"/>
      <c r="T80" s="286"/>
      <c r="AB80" s="309"/>
      <c r="AC80" s="309"/>
      <c r="AD80" s="309"/>
      <c r="AE80" s="309"/>
      <c r="AF80" s="309"/>
      <c r="AG80" s="309"/>
      <c r="AH80" s="309"/>
      <c r="AI80" s="309"/>
      <c r="AJ80" s="309"/>
      <c r="AK80" s="309"/>
      <c r="AL80" s="309"/>
      <c r="AM80" s="309"/>
      <c r="AN80" s="309"/>
      <c r="AO80" s="309"/>
    </row>
    <row r="81" spans="1:41" s="279" customFormat="1">
      <c r="A81" s="401" t="s">
        <v>7</v>
      </c>
      <c r="B81" s="279" t="s">
        <v>8</v>
      </c>
      <c r="C81" s="493">
        <v>1</v>
      </c>
      <c r="D81" s="493">
        <v>2</v>
      </c>
      <c r="E81" s="493">
        <v>3</v>
      </c>
      <c r="F81" s="493">
        <v>4</v>
      </c>
      <c r="G81" s="493">
        <v>5</v>
      </c>
      <c r="H81" s="493">
        <v>6</v>
      </c>
      <c r="I81" s="493">
        <v>7</v>
      </c>
      <c r="J81" s="493">
        <v>8</v>
      </c>
      <c r="K81" s="493">
        <v>10</v>
      </c>
      <c r="L81" s="493">
        <v>9</v>
      </c>
      <c r="M81" s="493">
        <v>11</v>
      </c>
      <c r="N81" s="493">
        <v>12</v>
      </c>
      <c r="O81" s="493" t="s">
        <v>9</v>
      </c>
      <c r="P81" s="493">
        <v>15</v>
      </c>
      <c r="Q81" s="493">
        <v>17</v>
      </c>
      <c r="R81" s="493">
        <v>16</v>
      </c>
      <c r="S81" s="493">
        <v>18</v>
      </c>
      <c r="T81" s="286"/>
      <c r="AB81" s="309"/>
      <c r="AC81" s="309"/>
      <c r="AD81" s="309"/>
      <c r="AE81" s="309"/>
      <c r="AF81" s="309"/>
      <c r="AG81" s="309"/>
      <c r="AH81" s="309"/>
      <c r="AI81" s="309"/>
      <c r="AJ81" s="309"/>
      <c r="AK81" s="309"/>
      <c r="AL81" s="309"/>
      <c r="AM81" s="309"/>
      <c r="AN81" s="309"/>
      <c r="AO81" s="309"/>
    </row>
    <row r="82" spans="1:41" s="279" customFormat="1">
      <c r="A82" s="277" t="s">
        <v>13</v>
      </c>
      <c r="B82" s="279">
        <v>1</v>
      </c>
      <c r="C82" s="495">
        <v>0.12201088860656911</v>
      </c>
      <c r="D82" s="495">
        <v>6.3209408561863412E-3</v>
      </c>
      <c r="E82" s="495">
        <v>0</v>
      </c>
      <c r="F82" s="495">
        <v>2.2123737552087012E-2</v>
      </c>
      <c r="G82" s="495">
        <v>0</v>
      </c>
      <c r="H82" s="495">
        <v>0</v>
      </c>
      <c r="I82" s="495">
        <v>0</v>
      </c>
      <c r="J82" s="495">
        <v>0</v>
      </c>
      <c r="K82" s="495">
        <v>0.17928590927070048</v>
      </c>
      <c r="L82" s="495">
        <v>0</v>
      </c>
      <c r="M82" s="495">
        <v>0</v>
      </c>
      <c r="N82" s="495">
        <v>0</v>
      </c>
      <c r="O82" s="495">
        <v>0</v>
      </c>
      <c r="P82" s="495">
        <v>3.6089433459958755E-3</v>
      </c>
      <c r="Q82" s="495">
        <v>0</v>
      </c>
      <c r="R82" s="495">
        <v>0</v>
      </c>
      <c r="S82" s="495">
        <v>0</v>
      </c>
      <c r="T82" s="286"/>
      <c r="AB82" s="309"/>
      <c r="AC82" s="309"/>
      <c r="AD82" s="309"/>
      <c r="AE82" s="309"/>
      <c r="AF82" s="309"/>
      <c r="AG82" s="309"/>
      <c r="AH82" s="309"/>
      <c r="AI82" s="309"/>
      <c r="AJ82" s="309"/>
      <c r="AK82" s="309"/>
      <c r="AL82" s="309"/>
      <c r="AM82" s="309"/>
      <c r="AN82" s="309"/>
      <c r="AO82" s="309"/>
    </row>
    <row r="83" spans="1:41" s="279" customFormat="1">
      <c r="A83" s="391" t="s">
        <v>14</v>
      </c>
      <c r="B83" s="279">
        <v>2</v>
      </c>
      <c r="C83" s="495">
        <v>0</v>
      </c>
      <c r="D83" s="495">
        <v>9.3985330954975299E-2</v>
      </c>
      <c r="E83" s="495">
        <v>0</v>
      </c>
      <c r="F83" s="495">
        <v>0</v>
      </c>
      <c r="G83" s="495">
        <v>0</v>
      </c>
      <c r="H83" s="495">
        <v>0</v>
      </c>
      <c r="I83" s="495">
        <v>0</v>
      </c>
      <c r="J83" s="495">
        <v>0</v>
      </c>
      <c r="K83" s="495">
        <v>6.1253140651027015E-2</v>
      </c>
      <c r="L83" s="495">
        <v>0</v>
      </c>
      <c r="M83" s="495">
        <v>0</v>
      </c>
      <c r="N83" s="495">
        <v>0</v>
      </c>
      <c r="O83" s="495">
        <v>0</v>
      </c>
      <c r="P83" s="495">
        <v>0</v>
      </c>
      <c r="Q83" s="495">
        <v>0</v>
      </c>
      <c r="R83" s="495">
        <v>0</v>
      </c>
      <c r="S83" s="495">
        <v>0</v>
      </c>
      <c r="T83" s="286"/>
      <c r="AB83" s="309"/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</row>
    <row r="84" spans="1:41" s="279" customFormat="1">
      <c r="A84" s="277" t="s">
        <v>15</v>
      </c>
      <c r="B84" s="279">
        <v>3</v>
      </c>
      <c r="C84" s="495">
        <v>0</v>
      </c>
      <c r="D84" s="495">
        <v>0</v>
      </c>
      <c r="E84" s="495">
        <v>0</v>
      </c>
      <c r="F84" s="495">
        <v>4.270378255122941E-3</v>
      </c>
      <c r="G84" s="495">
        <v>0.29312523695185139</v>
      </c>
      <c r="H84" s="495">
        <v>0</v>
      </c>
      <c r="I84" s="495">
        <v>7.2038427310390341E-2</v>
      </c>
      <c r="J84" s="495">
        <v>0</v>
      </c>
      <c r="K84" s="495">
        <v>0</v>
      </c>
      <c r="L84" s="495">
        <v>0</v>
      </c>
      <c r="M84" s="495">
        <v>0</v>
      </c>
      <c r="N84" s="495">
        <v>0</v>
      </c>
      <c r="O84" s="495">
        <v>0</v>
      </c>
      <c r="P84" s="495">
        <v>0</v>
      </c>
      <c r="Q84" s="495">
        <v>0</v>
      </c>
      <c r="R84" s="495">
        <v>0</v>
      </c>
      <c r="S84" s="495">
        <v>0</v>
      </c>
      <c r="T84" s="286"/>
      <c r="AB84" s="309"/>
      <c r="AC84" s="309"/>
      <c r="AD84" s="309"/>
      <c r="AE84" s="309"/>
      <c r="AF84" s="309"/>
      <c r="AG84" s="309"/>
      <c r="AH84" s="309"/>
      <c r="AI84" s="309"/>
      <c r="AJ84" s="309"/>
      <c r="AK84" s="309"/>
      <c r="AL84" s="309"/>
      <c r="AM84" s="309"/>
      <c r="AN84" s="309"/>
      <c r="AO84" s="309"/>
    </row>
    <row r="85" spans="1:41" s="279" customFormat="1">
      <c r="A85" s="280" t="s">
        <v>16</v>
      </c>
      <c r="B85" s="279">
        <v>4</v>
      </c>
      <c r="C85" s="495">
        <v>0.14220792343650199</v>
      </c>
      <c r="D85" s="495">
        <v>0</v>
      </c>
      <c r="E85" s="495">
        <v>0</v>
      </c>
      <c r="F85" s="495">
        <v>0.34513635950884347</v>
      </c>
      <c r="G85" s="495">
        <v>5.1813471502590676E-3</v>
      </c>
      <c r="H85" s="495">
        <v>8.658536585365853E-2</v>
      </c>
      <c r="I85" s="495">
        <v>0</v>
      </c>
      <c r="J85" s="495">
        <v>0</v>
      </c>
      <c r="K85" s="495">
        <v>0</v>
      </c>
      <c r="L85" s="495">
        <v>0.21627539920656363</v>
      </c>
      <c r="M85" s="495">
        <v>0</v>
      </c>
      <c r="N85" s="495">
        <v>9.5158796241227566E-3</v>
      </c>
      <c r="O85" s="495">
        <v>3.0331272812394339E-2</v>
      </c>
      <c r="P85" s="495">
        <v>0</v>
      </c>
      <c r="Q85" s="495">
        <v>0</v>
      </c>
      <c r="R85" s="495">
        <v>0</v>
      </c>
      <c r="S85" s="495">
        <v>0.40935334872979212</v>
      </c>
      <c r="T85" s="286"/>
      <c r="AB85" s="309"/>
      <c r="AC85" s="309"/>
      <c r="AD85" s="309"/>
      <c r="AE85" s="309"/>
      <c r="AF85" s="309"/>
      <c r="AG85" s="309"/>
      <c r="AH85" s="309"/>
      <c r="AI85" s="309"/>
      <c r="AJ85" s="309"/>
      <c r="AK85" s="309"/>
      <c r="AL85" s="309"/>
      <c r="AM85" s="309"/>
      <c r="AN85" s="309"/>
      <c r="AO85" s="309"/>
    </row>
    <row r="86" spans="1:41" s="279" customFormat="1">
      <c r="A86" s="277" t="s">
        <v>17</v>
      </c>
      <c r="B86" s="279">
        <v>5</v>
      </c>
      <c r="C86" s="495">
        <v>0</v>
      </c>
      <c r="D86" s="495">
        <v>0</v>
      </c>
      <c r="E86" s="495">
        <v>0</v>
      </c>
      <c r="F86" s="495">
        <v>9.3126027867181903E-3</v>
      </c>
      <c r="G86" s="495">
        <v>3.7280424617717675E-2</v>
      </c>
      <c r="H86" s="495">
        <v>1.1585365853658536E-2</v>
      </c>
      <c r="I86" s="495">
        <v>0</v>
      </c>
      <c r="J86" s="495">
        <v>0</v>
      </c>
      <c r="K86" s="495">
        <v>7.2422994857967375E-5</v>
      </c>
      <c r="L86" s="495">
        <v>2.7277337769751782E-3</v>
      </c>
      <c r="M86" s="495">
        <v>0</v>
      </c>
      <c r="N86" s="495">
        <v>1.6992642185933491E-4</v>
      </c>
      <c r="O86" s="495">
        <v>5.2883573342118732E-2</v>
      </c>
      <c r="P86" s="495">
        <v>9.4909752688911929E-6</v>
      </c>
      <c r="Q86" s="495">
        <v>0</v>
      </c>
      <c r="R86" s="495">
        <v>0</v>
      </c>
      <c r="S86" s="495">
        <v>3.5948705481949679E-2</v>
      </c>
      <c r="T86" s="286"/>
      <c r="AB86" s="309"/>
      <c r="AC86" s="309"/>
      <c r="AD86" s="309"/>
      <c r="AE86" s="309"/>
      <c r="AF86" s="309"/>
      <c r="AG86" s="309"/>
      <c r="AH86" s="309"/>
      <c r="AI86" s="309"/>
      <c r="AJ86" s="309"/>
      <c r="AK86" s="309"/>
      <c r="AL86" s="309"/>
      <c r="AM86" s="309"/>
      <c r="AN86" s="309"/>
      <c r="AO86" s="309"/>
    </row>
    <row r="87" spans="1:41" s="279" customFormat="1">
      <c r="A87" s="277" t="s">
        <v>18</v>
      </c>
      <c r="B87" s="279">
        <v>6</v>
      </c>
      <c r="C87" s="495">
        <v>1.4278474945135517E-3</v>
      </c>
      <c r="D87" s="495">
        <v>0</v>
      </c>
      <c r="E87" s="495">
        <v>0</v>
      </c>
      <c r="F87" s="495">
        <v>0</v>
      </c>
      <c r="G87" s="495">
        <v>0</v>
      </c>
      <c r="H87" s="495">
        <v>0</v>
      </c>
      <c r="I87" s="495">
        <v>0</v>
      </c>
      <c r="J87" s="495">
        <v>0</v>
      </c>
      <c r="K87" s="495">
        <v>1.5041698932039379E-4</v>
      </c>
      <c r="L87" s="495">
        <v>3.4600272062413202E-4</v>
      </c>
      <c r="M87" s="495">
        <v>0</v>
      </c>
      <c r="N87" s="495">
        <v>0</v>
      </c>
      <c r="O87" s="495">
        <v>0</v>
      </c>
      <c r="P87" s="495">
        <v>0</v>
      </c>
      <c r="Q87" s="495">
        <v>0</v>
      </c>
      <c r="R87" s="495">
        <v>0</v>
      </c>
      <c r="S87" s="495">
        <v>1.8840403549288925E-3</v>
      </c>
      <c r="T87" s="286"/>
      <c r="AB87" s="309"/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</row>
    <row r="88" spans="1:41" s="279" customFormat="1">
      <c r="A88" s="281" t="s">
        <v>19</v>
      </c>
      <c r="B88" s="279">
        <v>7</v>
      </c>
      <c r="C88" s="495">
        <v>6.3085267680783666E-3</v>
      </c>
      <c r="D88" s="495">
        <v>0</v>
      </c>
      <c r="E88" s="495">
        <v>0</v>
      </c>
      <c r="F88" s="495">
        <v>0</v>
      </c>
      <c r="G88" s="495">
        <v>0</v>
      </c>
      <c r="H88" s="495">
        <v>0</v>
      </c>
      <c r="I88" s="495">
        <v>3.5178950254547816E-3</v>
      </c>
      <c r="J88" s="495">
        <v>0</v>
      </c>
      <c r="K88" s="495">
        <v>0</v>
      </c>
      <c r="L88" s="495">
        <v>0</v>
      </c>
      <c r="M88" s="495">
        <v>0</v>
      </c>
      <c r="N88" s="495">
        <v>0</v>
      </c>
      <c r="O88" s="495">
        <v>0</v>
      </c>
      <c r="P88" s="495">
        <v>0</v>
      </c>
      <c r="Q88" s="495">
        <v>0</v>
      </c>
      <c r="R88" s="495">
        <v>0</v>
      </c>
      <c r="S88" s="495">
        <v>0</v>
      </c>
      <c r="T88" s="286"/>
      <c r="AB88" s="309"/>
      <c r="AC88" s="309"/>
      <c r="AD88" s="309"/>
      <c r="AE88" s="309"/>
      <c r="AF88" s="309"/>
      <c r="AG88" s="309"/>
      <c r="AH88" s="309"/>
      <c r="AI88" s="309"/>
      <c r="AJ88" s="309"/>
      <c r="AK88" s="309"/>
      <c r="AL88" s="309"/>
      <c r="AM88" s="309"/>
      <c r="AN88" s="309"/>
      <c r="AO88" s="309"/>
    </row>
    <row r="89" spans="1:41" s="279" customFormat="1">
      <c r="A89" s="281" t="s">
        <v>20</v>
      </c>
      <c r="B89" s="279">
        <v>8</v>
      </c>
      <c r="C89" s="495">
        <v>0.13588619466456245</v>
      </c>
      <c r="D89" s="495">
        <v>3.6486685965471739E-3</v>
      </c>
      <c r="E89" s="495">
        <v>2.6499203568143639E-2</v>
      </c>
      <c r="F89" s="495">
        <v>4.0577421730751767E-2</v>
      </c>
      <c r="G89" s="495">
        <v>2.5653987109819285E-2</v>
      </c>
      <c r="H89" s="495">
        <v>2.7439024390243903E-2</v>
      </c>
      <c r="I89" s="495">
        <v>2.8787371825703869E-2</v>
      </c>
      <c r="J89" s="495">
        <v>2.0804859968959206E-2</v>
      </c>
      <c r="K89" s="495">
        <v>1.8824407663467057E-2</v>
      </c>
      <c r="L89" s="495">
        <v>3.5377593242993451E-2</v>
      </c>
      <c r="M89" s="495">
        <v>6.6690656111311015E-3</v>
      </c>
      <c r="N89" s="495">
        <v>1.9201685670104847E-3</v>
      </c>
      <c r="O89" s="495">
        <v>1.6557138274537687E-2</v>
      </c>
      <c r="P89" s="495">
        <v>5.9672134259336151E-2</v>
      </c>
      <c r="Q89" s="495">
        <v>7.7825242718446604E-3</v>
      </c>
      <c r="R89" s="495">
        <v>1.5638686066675417E-3</v>
      </c>
      <c r="S89" s="495">
        <v>4.3241764920384104E-2</v>
      </c>
      <c r="T89" s="286"/>
      <c r="AB89" s="309"/>
      <c r="AC89" s="309"/>
      <c r="AD89" s="309"/>
      <c r="AE89" s="309"/>
      <c r="AF89" s="309"/>
      <c r="AG89" s="309"/>
      <c r="AH89" s="309"/>
      <c r="AI89" s="309"/>
      <c r="AJ89" s="309"/>
      <c r="AK89" s="309"/>
      <c r="AL89" s="309"/>
      <c r="AM89" s="309"/>
      <c r="AN89" s="309"/>
      <c r="AO89" s="309"/>
    </row>
    <row r="90" spans="1:41" s="279" customFormat="1">
      <c r="A90" s="277" t="s">
        <v>21</v>
      </c>
      <c r="B90" s="492">
        <v>10</v>
      </c>
      <c r="C90" s="495">
        <v>0</v>
      </c>
      <c r="D90" s="495">
        <v>0</v>
      </c>
      <c r="E90" s="495">
        <v>1.5275967230599419E-4</v>
      </c>
      <c r="F90" s="495">
        <v>4.086244993088697E-4</v>
      </c>
      <c r="G90" s="495">
        <v>2.5274864147605209E-4</v>
      </c>
      <c r="H90" s="495">
        <v>0</v>
      </c>
      <c r="I90" s="495">
        <v>0</v>
      </c>
      <c r="J90" s="495">
        <v>9.3382983159211478E-4</v>
      </c>
      <c r="K90" s="495">
        <v>0</v>
      </c>
      <c r="L90" s="495">
        <v>3.931633654215309E-3</v>
      </c>
      <c r="M90" s="495">
        <v>0</v>
      </c>
      <c r="N90" s="495">
        <v>3.5412666315485397E-2</v>
      </c>
      <c r="O90" s="495">
        <v>2.1340696878007336E-2</v>
      </c>
      <c r="P90" s="495">
        <v>2.1141147411455133E-3</v>
      </c>
      <c r="Q90" s="495">
        <v>0</v>
      </c>
      <c r="R90" s="495">
        <v>0.57423765838159124</v>
      </c>
      <c r="S90" s="495">
        <v>0</v>
      </c>
      <c r="T90" s="286"/>
      <c r="AB90" s="309"/>
      <c r="AC90" s="309"/>
      <c r="AD90" s="309"/>
      <c r="AE90" s="309"/>
      <c r="AF90" s="309"/>
      <c r="AG90" s="309"/>
      <c r="AH90" s="309"/>
      <c r="AI90" s="309"/>
      <c r="AJ90" s="309"/>
      <c r="AK90" s="309"/>
      <c r="AL90" s="309"/>
      <c r="AM90" s="309"/>
      <c r="AN90" s="309"/>
      <c r="AO90" s="309"/>
    </row>
    <row r="91" spans="1:41" s="279" customFormat="1">
      <c r="A91" s="280" t="s">
        <v>22</v>
      </c>
      <c r="B91" s="279">
        <v>9</v>
      </c>
      <c r="C91" s="495">
        <v>3.3261940958607655E-2</v>
      </c>
      <c r="D91" s="495">
        <v>0</v>
      </c>
      <c r="E91" s="495">
        <v>8.2220291668239024E-3</v>
      </c>
      <c r="F91" s="495">
        <v>0.16445622673110491</v>
      </c>
      <c r="G91" s="495">
        <v>0</v>
      </c>
      <c r="H91" s="495">
        <v>1.2804878048780489E-2</v>
      </c>
      <c r="I91" s="495">
        <v>0</v>
      </c>
      <c r="J91" s="495">
        <v>5.934524774722603E-3</v>
      </c>
      <c r="K91" s="495">
        <v>0</v>
      </c>
      <c r="L91" s="495">
        <v>0.16911475440916482</v>
      </c>
      <c r="M91" s="495">
        <v>0</v>
      </c>
      <c r="N91" s="495">
        <v>2.4384441536814561E-2</v>
      </c>
      <c r="O91" s="495">
        <v>0.26557528415248433</v>
      </c>
      <c r="P91" s="495">
        <v>1.6300750024320625E-3</v>
      </c>
      <c r="Q91" s="495">
        <v>0</v>
      </c>
      <c r="R91" s="495">
        <v>1.4184749266825777E-4</v>
      </c>
      <c r="S91" s="495">
        <v>4.2238969247599366E-2</v>
      </c>
      <c r="T91" s="286"/>
      <c r="AB91" s="309"/>
      <c r="AC91" s="309"/>
      <c r="AD91" s="309"/>
      <c r="AE91" s="309"/>
      <c r="AF91" s="309"/>
      <c r="AG91" s="309"/>
      <c r="AH91" s="309"/>
      <c r="AI91" s="309"/>
      <c r="AJ91" s="309"/>
      <c r="AK91" s="309"/>
      <c r="AL91" s="309"/>
      <c r="AM91" s="309"/>
      <c r="AN91" s="309"/>
      <c r="AO91" s="309"/>
    </row>
    <row r="92" spans="1:41" s="279" customFormat="1">
      <c r="A92" s="277" t="s">
        <v>23</v>
      </c>
      <c r="B92" s="279">
        <v>11</v>
      </c>
      <c r="C92" s="495">
        <v>0</v>
      </c>
      <c r="D92" s="495">
        <v>0</v>
      </c>
      <c r="E92" s="495">
        <v>1.2020003929448801E-3</v>
      </c>
      <c r="F92" s="495">
        <v>8.8283070838336036E-4</v>
      </c>
      <c r="G92" s="495">
        <v>2.4642992543915075E-3</v>
      </c>
      <c r="H92" s="495">
        <v>2.0731707317073172E-2</v>
      </c>
      <c r="I92" s="495">
        <v>1.578289429352814E-3</v>
      </c>
      <c r="J92" s="495">
        <v>3.6875419861474674E-3</v>
      </c>
      <c r="K92" s="495">
        <v>4.3453796914780425E-4</v>
      </c>
      <c r="L92" s="495">
        <v>6.1925007465127189E-3</v>
      </c>
      <c r="M92" s="495">
        <v>5.8606213266162881E-2</v>
      </c>
      <c r="N92" s="495">
        <v>6.117351186936057E-4</v>
      </c>
      <c r="O92" s="495">
        <v>4.9901164353276753E-2</v>
      </c>
      <c r="P92" s="495">
        <v>9.439249453675734E-2</v>
      </c>
      <c r="Q92" s="495">
        <v>1.6900970873786409E-2</v>
      </c>
      <c r="R92" s="495">
        <v>5.2306262921420054E-3</v>
      </c>
      <c r="S92" s="495">
        <v>1.2884405007900814E-2</v>
      </c>
      <c r="T92" s="286"/>
      <c r="AB92" s="309"/>
      <c r="AC92" s="309"/>
      <c r="AD92" s="309"/>
      <c r="AE92" s="309"/>
      <c r="AF92" s="309"/>
      <c r="AG92" s="309"/>
      <c r="AH92" s="309"/>
      <c r="AI92" s="309"/>
      <c r="AJ92" s="309"/>
      <c r="AK92" s="309"/>
      <c r="AL92" s="309"/>
      <c r="AM92" s="309"/>
      <c r="AN92" s="309"/>
      <c r="AO92" s="309"/>
    </row>
    <row r="93" spans="1:41" s="279" customFormat="1">
      <c r="A93" s="277" t="s">
        <v>24</v>
      </c>
      <c r="B93" s="279">
        <v>12</v>
      </c>
      <c r="C93" s="495">
        <v>2.1895015634219189E-3</v>
      </c>
      <c r="D93" s="495">
        <v>0</v>
      </c>
      <c r="E93" s="495">
        <v>0</v>
      </c>
      <c r="F93" s="495">
        <v>4.9463743403993423E-3</v>
      </c>
      <c r="G93" s="495">
        <v>2.1799570327309492E-3</v>
      </c>
      <c r="H93" s="495">
        <v>3.0487804878048783E-2</v>
      </c>
      <c r="I93" s="495">
        <v>0</v>
      </c>
      <c r="J93" s="495">
        <v>0</v>
      </c>
      <c r="K93" s="495">
        <v>0</v>
      </c>
      <c r="L93" s="495">
        <v>7.2058621392447661E-2</v>
      </c>
      <c r="M93" s="495">
        <v>0</v>
      </c>
      <c r="N93" s="495">
        <v>0.41135788203707796</v>
      </c>
      <c r="O93" s="495">
        <v>0</v>
      </c>
      <c r="P93" s="495">
        <v>0</v>
      </c>
      <c r="Q93" s="495">
        <v>0</v>
      </c>
      <c r="R93" s="495">
        <v>0</v>
      </c>
      <c r="S93" s="495">
        <v>0</v>
      </c>
      <c r="T93" s="286"/>
      <c r="AB93" s="309"/>
      <c r="AC93" s="309"/>
      <c r="AD93" s="309"/>
      <c r="AE93" s="309"/>
      <c r="AF93" s="309"/>
      <c r="AG93" s="309"/>
      <c r="AH93" s="309"/>
      <c r="AI93" s="309"/>
      <c r="AJ93" s="309"/>
      <c r="AK93" s="309"/>
      <c r="AL93" s="309"/>
      <c r="AM93" s="309"/>
      <c r="AN93" s="309"/>
      <c r="AO93" s="309"/>
    </row>
    <row r="94" spans="1:41" s="279" customFormat="1">
      <c r="A94" s="277" t="s">
        <v>25</v>
      </c>
      <c r="B94" s="279" t="s">
        <v>9</v>
      </c>
      <c r="C94" s="495">
        <v>1.860873221156922E-2</v>
      </c>
      <c r="D94" s="495">
        <v>0</v>
      </c>
      <c r="E94" s="495">
        <v>8.5992616235338257E-3</v>
      </c>
      <c r="F94" s="495">
        <v>2.1114788171077457E-2</v>
      </c>
      <c r="G94" s="495">
        <v>0.11519019335271072</v>
      </c>
      <c r="H94" s="495">
        <v>9.0853658536585363E-2</v>
      </c>
      <c r="I94" s="495">
        <v>3.423267366992664E-2</v>
      </c>
      <c r="J94" s="495">
        <v>2.3893013505061504E-2</v>
      </c>
      <c r="K94" s="495">
        <v>0.19570364510504121</v>
      </c>
      <c r="L94" s="495">
        <v>0.13036244969926203</v>
      </c>
      <c r="M94" s="495">
        <v>9.5318060053576417E-3</v>
      </c>
      <c r="N94" s="495">
        <v>4.8887831568930652E-2</v>
      </c>
      <c r="O94" s="495">
        <v>0.27321120484121275</v>
      </c>
      <c r="P94" s="495">
        <v>0</v>
      </c>
      <c r="Q94" s="495">
        <v>0</v>
      </c>
      <c r="R94" s="495">
        <v>2.5259492256899999E-2</v>
      </c>
      <c r="S94" s="495">
        <v>0</v>
      </c>
      <c r="T94" s="286"/>
      <c r="AB94" s="309"/>
      <c r="AC94" s="309"/>
      <c r="AD94" s="309"/>
      <c r="AE94" s="309"/>
      <c r="AF94" s="309"/>
      <c r="AG94" s="309"/>
      <c r="AH94" s="309"/>
      <c r="AI94" s="309"/>
      <c r="AJ94" s="309"/>
      <c r="AK94" s="309"/>
      <c r="AL94" s="309"/>
      <c r="AM94" s="309"/>
      <c r="AN94" s="309"/>
      <c r="AO94" s="309"/>
    </row>
    <row r="95" spans="1:41" s="279" customFormat="1">
      <c r="A95" s="284" t="s">
        <v>26</v>
      </c>
      <c r="B95" s="279">
        <v>15</v>
      </c>
      <c r="C95" s="495">
        <v>0</v>
      </c>
      <c r="D95" s="495">
        <v>0</v>
      </c>
      <c r="E95" s="495">
        <v>0</v>
      </c>
      <c r="F95" s="495">
        <v>0</v>
      </c>
      <c r="G95" s="495">
        <v>0</v>
      </c>
      <c r="H95" s="495">
        <v>0</v>
      </c>
      <c r="I95" s="495">
        <v>0</v>
      </c>
      <c r="J95" s="495">
        <v>0</v>
      </c>
      <c r="K95" s="495">
        <v>0</v>
      </c>
      <c r="L95" s="495">
        <v>0</v>
      </c>
      <c r="M95" s="495">
        <v>0</v>
      </c>
      <c r="N95" s="495">
        <v>0</v>
      </c>
      <c r="O95" s="495">
        <v>0</v>
      </c>
      <c r="P95" s="495">
        <v>0</v>
      </c>
      <c r="Q95" s="495">
        <v>3.7949514563106794E-2</v>
      </c>
      <c r="R95" s="495">
        <v>0</v>
      </c>
      <c r="S95" s="495">
        <v>0</v>
      </c>
      <c r="T95" s="286"/>
      <c r="AB95" s="309"/>
      <c r="AC95" s="309"/>
      <c r="AD95" s="309"/>
      <c r="AE95" s="309"/>
      <c r="AF95" s="309"/>
      <c r="AG95" s="309"/>
      <c r="AH95" s="309"/>
      <c r="AI95" s="309"/>
      <c r="AJ95" s="309"/>
      <c r="AK95" s="309"/>
      <c r="AL95" s="309"/>
      <c r="AM95" s="309"/>
      <c r="AN95" s="309"/>
      <c r="AO95" s="309"/>
    </row>
    <row r="96" spans="1:41" s="279" customFormat="1">
      <c r="A96" s="277" t="s">
        <v>27</v>
      </c>
      <c r="B96" s="279">
        <v>17</v>
      </c>
      <c r="C96" s="495">
        <v>0</v>
      </c>
      <c r="D96" s="495">
        <v>0</v>
      </c>
      <c r="E96" s="495">
        <v>0</v>
      </c>
      <c r="F96" s="495">
        <v>0</v>
      </c>
      <c r="G96" s="495">
        <v>7.2665234424364969E-4</v>
      </c>
      <c r="H96" s="495">
        <v>4.8780487804878049E-3</v>
      </c>
      <c r="I96" s="495">
        <v>0</v>
      </c>
      <c r="J96" s="495">
        <v>0</v>
      </c>
      <c r="K96" s="495">
        <v>0</v>
      </c>
      <c r="L96" s="495">
        <v>0</v>
      </c>
      <c r="M96" s="495">
        <v>0</v>
      </c>
      <c r="N96" s="495">
        <v>7.476762561810736E-4</v>
      </c>
      <c r="O96" s="495">
        <v>0</v>
      </c>
      <c r="P96" s="495">
        <v>1.6585479282387357E-3</v>
      </c>
      <c r="Q96" s="495">
        <v>1.1852427184466019E-2</v>
      </c>
      <c r="R96" s="495">
        <v>0</v>
      </c>
      <c r="S96" s="495">
        <v>0</v>
      </c>
      <c r="T96" s="286"/>
      <c r="AB96" s="309"/>
      <c r="AC96" s="309"/>
      <c r="AD96" s="309"/>
      <c r="AE96" s="309"/>
      <c r="AF96" s="309"/>
      <c r="AG96" s="309"/>
      <c r="AH96" s="309"/>
      <c r="AI96" s="309"/>
      <c r="AJ96" s="309"/>
      <c r="AK96" s="309"/>
      <c r="AL96" s="309"/>
      <c r="AM96" s="309"/>
      <c r="AN96" s="309"/>
      <c r="AO96" s="309"/>
    </row>
    <row r="97" spans="1:41" s="279" customFormat="1">
      <c r="A97" s="284" t="s">
        <v>28</v>
      </c>
      <c r="B97" s="279">
        <v>16</v>
      </c>
      <c r="C97" s="495">
        <v>0</v>
      </c>
      <c r="D97" s="495">
        <v>0</v>
      </c>
      <c r="E97" s="495">
        <v>0</v>
      </c>
      <c r="F97" s="495">
        <v>0</v>
      </c>
      <c r="G97" s="495">
        <v>0</v>
      </c>
      <c r="H97" s="495">
        <v>0</v>
      </c>
      <c r="I97" s="495">
        <v>0</v>
      </c>
      <c r="J97" s="495">
        <v>0</v>
      </c>
      <c r="K97" s="495">
        <v>2.622826613779311E-2</v>
      </c>
      <c r="L97" s="495">
        <v>0</v>
      </c>
      <c r="M97" s="495">
        <v>0</v>
      </c>
      <c r="N97" s="495">
        <v>4.7749324542473116E-3</v>
      </c>
      <c r="O97" s="495">
        <v>0</v>
      </c>
      <c r="P97" s="495">
        <v>0</v>
      </c>
      <c r="Q97" s="495">
        <v>0</v>
      </c>
      <c r="R97" s="495">
        <v>0.26533637359792622</v>
      </c>
      <c r="S97" s="495">
        <v>0</v>
      </c>
      <c r="T97" s="286"/>
      <c r="AB97" s="309"/>
      <c r="AC97" s="309"/>
      <c r="AD97" s="309"/>
      <c r="AE97" s="309"/>
      <c r="AF97" s="309"/>
      <c r="AG97" s="309"/>
      <c r="AH97" s="309"/>
      <c r="AI97" s="309"/>
      <c r="AJ97" s="309"/>
      <c r="AK97" s="309"/>
      <c r="AL97" s="309"/>
      <c r="AM97" s="309"/>
      <c r="AN97" s="309"/>
      <c r="AO97" s="309"/>
    </row>
    <row r="98" spans="1:41" s="279" customFormat="1">
      <c r="B98" s="279">
        <v>18</v>
      </c>
      <c r="C98" s="495">
        <v>4.2033149216156411E-3</v>
      </c>
      <c r="D98" s="495">
        <v>0</v>
      </c>
      <c r="E98" s="495">
        <v>0</v>
      </c>
      <c r="F98" s="495">
        <v>5.4634608981667387E-3</v>
      </c>
      <c r="G98" s="495">
        <v>7.5824592442815615E-4</v>
      </c>
      <c r="H98" s="495">
        <v>1.2195121951219512E-3</v>
      </c>
      <c r="I98" s="495">
        <v>0</v>
      </c>
      <c r="J98" s="495">
        <v>0</v>
      </c>
      <c r="K98" s="495">
        <v>0</v>
      </c>
      <c r="L98" s="495">
        <v>2.718491238547547E-2</v>
      </c>
      <c r="M98" s="495">
        <v>0</v>
      </c>
      <c r="N98" s="495">
        <v>6.4741966728406606E-3</v>
      </c>
      <c r="O98" s="495">
        <v>2.7548269075713311E-2</v>
      </c>
      <c r="P98" s="495">
        <v>0</v>
      </c>
      <c r="Q98" s="495">
        <v>0</v>
      </c>
      <c r="R98" s="495">
        <v>0</v>
      </c>
      <c r="S98" s="495">
        <v>6.1231311535189015E-2</v>
      </c>
      <c r="T98" s="286"/>
      <c r="AB98" s="309"/>
      <c r="AC98" s="309"/>
      <c r="AD98" s="309"/>
      <c r="AE98" s="309"/>
      <c r="AF98" s="309"/>
      <c r="AG98" s="309"/>
      <c r="AH98" s="309"/>
      <c r="AI98" s="309"/>
      <c r="AJ98" s="309"/>
      <c r="AK98" s="309"/>
      <c r="AL98" s="309"/>
      <c r="AM98" s="309"/>
      <c r="AN98" s="309"/>
      <c r="AO98" s="309"/>
    </row>
    <row r="99" spans="1:41" s="279" customFormat="1">
      <c r="T99" s="286"/>
      <c r="AB99" s="309"/>
      <c r="AC99" s="309"/>
      <c r="AD99" s="309"/>
      <c r="AE99" s="309"/>
      <c r="AF99" s="309"/>
      <c r="AG99" s="309"/>
      <c r="AH99" s="309"/>
      <c r="AI99" s="309"/>
      <c r="AJ99" s="309"/>
      <c r="AK99" s="309"/>
      <c r="AL99" s="309"/>
      <c r="AM99" s="309"/>
      <c r="AN99" s="309"/>
      <c r="AO99" s="309"/>
    </row>
    <row r="100" spans="1:41" s="279" customFormat="1">
      <c r="A100" s="498" t="s">
        <v>13</v>
      </c>
      <c r="T100" s="286"/>
      <c r="AB100" s="309"/>
      <c r="AC100" s="309"/>
      <c r="AD100" s="309"/>
      <c r="AE100" s="309"/>
      <c r="AF100" s="309"/>
      <c r="AG100" s="309"/>
      <c r="AH100" s="309"/>
      <c r="AI100" s="309"/>
      <c r="AJ100" s="309"/>
      <c r="AK100" s="309"/>
      <c r="AL100" s="309"/>
      <c r="AM100" s="309"/>
      <c r="AN100" s="309"/>
      <c r="AO100" s="309"/>
    </row>
    <row r="101" spans="1:41" s="279" customFormat="1">
      <c r="T101" s="286"/>
      <c r="AB101" s="309"/>
      <c r="AC101" s="309"/>
      <c r="AD101" s="309"/>
      <c r="AE101" s="309"/>
      <c r="AF101" s="309"/>
      <c r="AG101" s="309"/>
      <c r="AH101" s="309"/>
      <c r="AI101" s="309"/>
      <c r="AJ101" s="309"/>
      <c r="AK101" s="309"/>
      <c r="AL101" s="309"/>
      <c r="AM101" s="309"/>
      <c r="AN101" s="309"/>
      <c r="AO101" s="309"/>
    </row>
    <row r="102" spans="1:41" s="279" customFormat="1">
      <c r="T102" s="286"/>
      <c r="AB102" s="309"/>
      <c r="AC102" s="309"/>
      <c r="AD102" s="309"/>
      <c r="AE102" s="309"/>
      <c r="AF102" s="309"/>
      <c r="AG102" s="309"/>
      <c r="AH102" s="309"/>
      <c r="AI102" s="309"/>
      <c r="AJ102" s="309"/>
      <c r="AK102" s="309"/>
      <c r="AL102" s="309"/>
      <c r="AM102" s="309"/>
      <c r="AN102" s="309"/>
      <c r="AO102" s="309"/>
    </row>
    <row r="103" spans="1:41" s="279" customFormat="1">
      <c r="T103" s="286"/>
      <c r="AB103" s="309"/>
      <c r="AC103" s="309"/>
      <c r="AD103" s="309"/>
      <c r="AE103" s="309"/>
      <c r="AF103" s="309"/>
      <c r="AG103" s="309"/>
      <c r="AH103" s="309"/>
      <c r="AI103" s="309"/>
      <c r="AJ103" s="309"/>
      <c r="AK103" s="309"/>
      <c r="AL103" s="309"/>
      <c r="AM103" s="309"/>
      <c r="AN103" s="309"/>
      <c r="AO103" s="309"/>
    </row>
    <row r="104" spans="1:41" s="279" customFormat="1">
      <c r="T104" s="286"/>
      <c r="AB104" s="309"/>
      <c r="AC104" s="309"/>
      <c r="AD104" s="309"/>
      <c r="AE104" s="309"/>
      <c r="AF104" s="309"/>
      <c r="AG104" s="309"/>
      <c r="AH104" s="309"/>
      <c r="AI104" s="309"/>
      <c r="AJ104" s="309"/>
      <c r="AK104" s="309"/>
      <c r="AL104" s="309"/>
      <c r="AM104" s="309"/>
      <c r="AN104" s="309"/>
      <c r="AO104" s="309"/>
    </row>
    <row r="105" spans="1:41" s="279" customFormat="1">
      <c r="T105" s="286"/>
      <c r="AB105" s="309"/>
      <c r="AC105" s="309"/>
      <c r="AD105" s="309"/>
      <c r="AE105" s="309"/>
      <c r="AF105" s="309"/>
      <c r="AG105" s="309"/>
      <c r="AH105" s="309"/>
      <c r="AI105" s="309"/>
      <c r="AJ105" s="309"/>
      <c r="AK105" s="309"/>
      <c r="AL105" s="309"/>
      <c r="AM105" s="309"/>
      <c r="AN105" s="309"/>
      <c r="AO105" s="309"/>
    </row>
    <row r="106" spans="1:41" s="279" customFormat="1">
      <c r="T106" s="286"/>
      <c r="AB106" s="309"/>
      <c r="AC106" s="309"/>
      <c r="AD106" s="309"/>
      <c r="AE106" s="309"/>
      <c r="AF106" s="309"/>
      <c r="AG106" s="309"/>
      <c r="AH106" s="309"/>
      <c r="AI106" s="309"/>
      <c r="AJ106" s="309"/>
      <c r="AK106" s="309"/>
      <c r="AL106" s="309"/>
      <c r="AM106" s="309"/>
      <c r="AN106" s="309"/>
      <c r="AO106" s="309"/>
    </row>
    <row r="107" spans="1:41" s="279" customFormat="1">
      <c r="D107" s="379"/>
      <c r="T107" s="286"/>
      <c r="AB107" s="309"/>
      <c r="AC107" s="309"/>
      <c r="AD107" s="309"/>
      <c r="AE107" s="309"/>
      <c r="AF107" s="309"/>
      <c r="AG107" s="309"/>
      <c r="AH107" s="309"/>
      <c r="AI107" s="309"/>
      <c r="AJ107" s="309"/>
      <c r="AK107" s="309"/>
      <c r="AL107" s="309"/>
      <c r="AM107" s="309"/>
      <c r="AN107" s="309"/>
      <c r="AO107" s="309"/>
    </row>
    <row r="108" spans="1:41" s="279" customFormat="1">
      <c r="D108" s="379"/>
      <c r="T108" s="286"/>
      <c r="AB108" s="309"/>
      <c r="AC108" s="309"/>
      <c r="AD108" s="309"/>
      <c r="AE108" s="309"/>
      <c r="AF108" s="309"/>
      <c r="AG108" s="309"/>
      <c r="AH108" s="309"/>
      <c r="AI108" s="309"/>
      <c r="AJ108" s="309"/>
      <c r="AK108" s="309"/>
      <c r="AL108" s="309"/>
      <c r="AM108" s="309"/>
      <c r="AN108" s="309"/>
      <c r="AO108" s="309"/>
    </row>
    <row r="109" spans="1:41" s="279" customFormat="1">
      <c r="D109" s="379"/>
      <c r="T109" s="286"/>
      <c r="AB109" s="309"/>
      <c r="AC109" s="309"/>
      <c r="AD109" s="309"/>
      <c r="AE109" s="309"/>
      <c r="AF109" s="309"/>
      <c r="AG109" s="309"/>
      <c r="AH109" s="309"/>
      <c r="AI109" s="309"/>
      <c r="AJ109" s="309"/>
      <c r="AK109" s="309"/>
      <c r="AL109" s="309"/>
      <c r="AM109" s="309"/>
      <c r="AN109" s="309"/>
      <c r="AO109" s="309"/>
    </row>
    <row r="110" spans="1:41" s="279" customFormat="1">
      <c r="D110" s="379"/>
      <c r="T110" s="286"/>
      <c r="AB110" s="309"/>
      <c r="AC110" s="309"/>
      <c r="AD110" s="309"/>
      <c r="AE110" s="309"/>
      <c r="AF110" s="309"/>
      <c r="AG110" s="309"/>
      <c r="AH110" s="309"/>
      <c r="AI110" s="309"/>
      <c r="AJ110" s="309"/>
      <c r="AK110" s="309"/>
      <c r="AL110" s="309"/>
      <c r="AM110" s="309"/>
      <c r="AN110" s="309"/>
      <c r="AO110" s="309"/>
    </row>
    <row r="111" spans="1:41" s="279" customFormat="1">
      <c r="D111" s="379"/>
      <c r="T111" s="286"/>
      <c r="AB111" s="309"/>
      <c r="AC111" s="309"/>
      <c r="AD111" s="309"/>
      <c r="AE111" s="309"/>
      <c r="AF111" s="309"/>
      <c r="AG111" s="309"/>
      <c r="AH111" s="309"/>
      <c r="AI111" s="309"/>
      <c r="AJ111" s="309"/>
      <c r="AK111" s="309"/>
      <c r="AL111" s="309"/>
      <c r="AM111" s="309"/>
      <c r="AN111" s="309"/>
      <c r="AO111" s="309"/>
    </row>
    <row r="112" spans="1:41" s="279" customFormat="1">
      <c r="D112" s="379"/>
      <c r="T112" s="286"/>
      <c r="AB112" s="309"/>
      <c r="AC112" s="309"/>
      <c r="AD112" s="309"/>
      <c r="AE112" s="309"/>
      <c r="AF112" s="309"/>
      <c r="AG112" s="309"/>
      <c r="AH112" s="309"/>
      <c r="AI112" s="309"/>
      <c r="AJ112" s="309"/>
      <c r="AK112" s="309"/>
      <c r="AL112" s="309"/>
      <c r="AM112" s="309"/>
      <c r="AN112" s="309"/>
      <c r="AO112" s="309"/>
    </row>
    <row r="113" spans="4:41" s="279" customFormat="1">
      <c r="D113" s="379"/>
      <c r="T113" s="286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</row>
    <row r="114" spans="4:41" s="279" customFormat="1">
      <c r="D114" s="379"/>
      <c r="T114" s="286"/>
      <c r="AB114" s="309"/>
      <c r="AC114" s="309"/>
      <c r="AD114" s="309"/>
      <c r="AE114" s="309"/>
      <c r="AF114" s="309"/>
      <c r="AG114" s="309"/>
      <c r="AH114" s="309"/>
      <c r="AI114" s="309"/>
      <c r="AJ114" s="309"/>
      <c r="AK114" s="309"/>
      <c r="AL114" s="309"/>
      <c r="AM114" s="309"/>
      <c r="AN114" s="309"/>
      <c r="AO114" s="309"/>
    </row>
    <row r="115" spans="4:41" s="279" customFormat="1">
      <c r="D115" s="379"/>
      <c r="T115" s="286"/>
      <c r="AB115" s="309"/>
      <c r="AC115" s="309"/>
      <c r="AD115" s="309"/>
      <c r="AE115" s="309"/>
      <c r="AF115" s="309"/>
      <c r="AG115" s="309"/>
      <c r="AH115" s="309"/>
      <c r="AI115" s="309"/>
      <c r="AJ115" s="309"/>
      <c r="AK115" s="309"/>
      <c r="AL115" s="309"/>
      <c r="AM115" s="309"/>
      <c r="AN115" s="309"/>
      <c r="AO115" s="309"/>
    </row>
    <row r="116" spans="4:41" s="279" customFormat="1">
      <c r="D116" s="379"/>
      <c r="T116" s="286"/>
      <c r="AB116" s="309"/>
      <c r="AC116" s="309"/>
      <c r="AD116" s="309"/>
      <c r="AE116" s="309"/>
      <c r="AF116" s="309"/>
      <c r="AG116" s="309"/>
      <c r="AH116" s="309"/>
      <c r="AI116" s="309"/>
      <c r="AJ116" s="309"/>
      <c r="AK116" s="309"/>
      <c r="AL116" s="309"/>
      <c r="AM116" s="309"/>
      <c r="AN116" s="309"/>
      <c r="AO116" s="309"/>
    </row>
    <row r="117" spans="4:41" s="279" customFormat="1">
      <c r="D117" s="379"/>
      <c r="T117" s="286"/>
      <c r="AB117" s="309"/>
      <c r="AC117" s="309"/>
      <c r="AD117" s="309"/>
      <c r="AE117" s="309"/>
      <c r="AF117" s="309"/>
      <c r="AG117" s="309"/>
      <c r="AH117" s="309"/>
      <c r="AI117" s="309"/>
      <c r="AJ117" s="309"/>
      <c r="AK117" s="309"/>
      <c r="AL117" s="309"/>
      <c r="AM117" s="309"/>
      <c r="AN117" s="309"/>
      <c r="AO117" s="309"/>
    </row>
    <row r="118" spans="4:41" s="279" customFormat="1">
      <c r="D118" s="379"/>
      <c r="T118" s="286"/>
      <c r="AB118" s="309"/>
      <c r="AC118" s="309"/>
      <c r="AD118" s="309"/>
      <c r="AE118" s="309"/>
      <c r="AF118" s="309"/>
      <c r="AG118" s="309"/>
      <c r="AH118" s="309"/>
      <c r="AI118" s="309"/>
      <c r="AJ118" s="309"/>
      <c r="AK118" s="309"/>
      <c r="AL118" s="309"/>
      <c r="AM118" s="309"/>
      <c r="AN118" s="309"/>
      <c r="AO118" s="309"/>
    </row>
    <row r="119" spans="4:41" s="279" customFormat="1">
      <c r="D119" s="379"/>
      <c r="T119" s="286"/>
      <c r="AB119" s="309"/>
      <c r="AC119" s="309"/>
      <c r="AD119" s="309"/>
      <c r="AE119" s="309"/>
      <c r="AF119" s="309"/>
      <c r="AG119" s="309"/>
      <c r="AH119" s="309"/>
      <c r="AI119" s="309"/>
      <c r="AJ119" s="309"/>
      <c r="AK119" s="309"/>
      <c r="AL119" s="309"/>
      <c r="AM119" s="309"/>
      <c r="AN119" s="309"/>
      <c r="AO119" s="309"/>
    </row>
    <row r="120" spans="4:41" s="279" customFormat="1">
      <c r="D120" s="379"/>
      <c r="T120" s="286"/>
      <c r="AB120" s="309"/>
      <c r="AC120" s="309"/>
      <c r="AD120" s="309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</row>
    <row r="121" spans="4:41" s="279" customFormat="1">
      <c r="D121" s="379"/>
      <c r="T121" s="286"/>
      <c r="AB121" s="309"/>
      <c r="AC121" s="309"/>
      <c r="AD121" s="309"/>
      <c r="AE121" s="309"/>
      <c r="AF121" s="309"/>
      <c r="AG121" s="309"/>
      <c r="AH121" s="309"/>
      <c r="AI121" s="309"/>
      <c r="AJ121" s="309"/>
      <c r="AK121" s="309"/>
      <c r="AL121" s="309"/>
      <c r="AM121" s="309"/>
      <c r="AN121" s="309"/>
      <c r="AO121" s="309"/>
    </row>
    <row r="122" spans="4:41" s="279" customFormat="1">
      <c r="D122" s="379"/>
      <c r="T122" s="286"/>
      <c r="AB122" s="309"/>
      <c r="AC122" s="309"/>
      <c r="AD122" s="309"/>
      <c r="AE122" s="309"/>
      <c r="AF122" s="309"/>
      <c r="AG122" s="309"/>
      <c r="AH122" s="309"/>
      <c r="AI122" s="309"/>
      <c r="AJ122" s="309"/>
      <c r="AK122" s="309"/>
      <c r="AL122" s="309"/>
      <c r="AM122" s="309"/>
      <c r="AN122" s="309"/>
      <c r="AO122" s="309"/>
    </row>
    <row r="123" spans="4:41" s="279" customFormat="1">
      <c r="D123" s="379"/>
      <c r="T123" s="286"/>
      <c r="AB123" s="309"/>
      <c r="AC123" s="309"/>
      <c r="AD123" s="309"/>
      <c r="AE123" s="309"/>
      <c r="AF123" s="309"/>
      <c r="AG123" s="309"/>
      <c r="AH123" s="309"/>
      <c r="AI123" s="309"/>
      <c r="AJ123" s="309"/>
      <c r="AK123" s="309"/>
      <c r="AL123" s="309"/>
      <c r="AM123" s="309"/>
      <c r="AN123" s="309"/>
      <c r="AO123" s="309"/>
    </row>
    <row r="124" spans="4:41" s="279" customFormat="1">
      <c r="D124" s="379"/>
      <c r="T124" s="286"/>
      <c r="AB124" s="309"/>
      <c r="AC124" s="309"/>
      <c r="AD124" s="309"/>
      <c r="AE124" s="309"/>
      <c r="AF124" s="309"/>
      <c r="AG124" s="309"/>
      <c r="AH124" s="309"/>
      <c r="AI124" s="309"/>
      <c r="AJ124" s="309"/>
      <c r="AK124" s="309"/>
      <c r="AL124" s="309"/>
      <c r="AM124" s="309"/>
      <c r="AN124" s="309"/>
      <c r="AO124" s="309"/>
    </row>
    <row r="125" spans="4:41" s="279" customFormat="1">
      <c r="D125" s="379"/>
      <c r="T125" s="286"/>
      <c r="AB125" s="309"/>
      <c r="AC125" s="309"/>
      <c r="AD125" s="309"/>
      <c r="AE125" s="309"/>
      <c r="AF125" s="309"/>
      <c r="AG125" s="309"/>
      <c r="AH125" s="309"/>
      <c r="AI125" s="309"/>
      <c r="AJ125" s="309"/>
      <c r="AK125" s="309"/>
      <c r="AL125" s="309"/>
      <c r="AM125" s="309"/>
      <c r="AN125" s="309"/>
      <c r="AO125" s="309"/>
    </row>
    <row r="126" spans="4:41" s="279" customFormat="1">
      <c r="D126" s="379"/>
      <c r="T126" s="286"/>
      <c r="AB126" s="309"/>
      <c r="AC126" s="309"/>
      <c r="AD126" s="309"/>
      <c r="AE126" s="309"/>
      <c r="AF126" s="309"/>
      <c r="AG126" s="309"/>
      <c r="AH126" s="309"/>
      <c r="AI126" s="309"/>
      <c r="AJ126" s="309"/>
      <c r="AK126" s="309"/>
      <c r="AL126" s="309"/>
      <c r="AM126" s="309"/>
      <c r="AN126" s="309"/>
      <c r="AO126" s="309"/>
    </row>
    <row r="127" spans="4:41" s="279" customFormat="1">
      <c r="D127" s="379"/>
      <c r="T127" s="286"/>
      <c r="AB127" s="309"/>
      <c r="AC127" s="309"/>
      <c r="AD127" s="309"/>
      <c r="AE127" s="309"/>
      <c r="AF127" s="309"/>
      <c r="AG127" s="309"/>
      <c r="AH127" s="309"/>
      <c r="AI127" s="309"/>
      <c r="AJ127" s="309"/>
      <c r="AK127" s="309"/>
      <c r="AL127" s="309"/>
      <c r="AM127" s="309"/>
      <c r="AN127" s="309"/>
      <c r="AO127" s="309"/>
    </row>
    <row r="128" spans="4:41" s="279" customFormat="1">
      <c r="D128" s="379"/>
      <c r="T128" s="286"/>
      <c r="AB128" s="309"/>
      <c r="AC128" s="309"/>
      <c r="AD128" s="309"/>
      <c r="AE128" s="309"/>
      <c r="AF128" s="309"/>
      <c r="AG128" s="309"/>
      <c r="AH128" s="309"/>
      <c r="AI128" s="309"/>
      <c r="AJ128" s="309"/>
      <c r="AK128" s="309"/>
      <c r="AL128" s="309"/>
      <c r="AM128" s="309"/>
      <c r="AN128" s="309"/>
      <c r="AO128" s="309"/>
    </row>
    <row r="129" spans="4:41" s="279" customFormat="1">
      <c r="D129" s="379"/>
      <c r="T129" s="286"/>
      <c r="AB129" s="309"/>
      <c r="AC129" s="309"/>
      <c r="AD129" s="309"/>
      <c r="AE129" s="309"/>
      <c r="AF129" s="309"/>
      <c r="AG129" s="309"/>
      <c r="AH129" s="309"/>
      <c r="AI129" s="309"/>
      <c r="AJ129" s="309"/>
      <c r="AK129" s="309"/>
      <c r="AL129" s="309"/>
      <c r="AM129" s="309"/>
      <c r="AN129" s="309"/>
      <c r="AO129" s="309"/>
    </row>
    <row r="130" spans="4:41" s="279" customFormat="1">
      <c r="D130" s="379"/>
      <c r="T130" s="286"/>
      <c r="AB130" s="309"/>
      <c r="AC130" s="309"/>
      <c r="AD130" s="309"/>
      <c r="AE130" s="309"/>
      <c r="AF130" s="309"/>
      <c r="AG130" s="309"/>
      <c r="AH130" s="309"/>
      <c r="AI130" s="309"/>
      <c r="AJ130" s="309"/>
      <c r="AK130" s="309"/>
      <c r="AL130" s="309"/>
      <c r="AM130" s="309"/>
      <c r="AN130" s="309"/>
      <c r="AO130" s="309"/>
    </row>
    <row r="131" spans="4:41" s="279" customFormat="1">
      <c r="D131" s="379"/>
      <c r="T131" s="286"/>
      <c r="AB131" s="309"/>
      <c r="AC131" s="309"/>
      <c r="AD131" s="309"/>
      <c r="AE131" s="309"/>
      <c r="AF131" s="309"/>
      <c r="AG131" s="309"/>
      <c r="AH131" s="309"/>
      <c r="AI131" s="309"/>
      <c r="AJ131" s="309"/>
      <c r="AK131" s="309"/>
      <c r="AL131" s="309"/>
      <c r="AM131" s="309"/>
      <c r="AN131" s="309"/>
      <c r="AO131" s="309"/>
    </row>
    <row r="132" spans="4:41" s="279" customFormat="1">
      <c r="D132" s="379"/>
      <c r="T132" s="286"/>
      <c r="AB132" s="309"/>
      <c r="AC132" s="309"/>
      <c r="AD132" s="309"/>
      <c r="AE132" s="309"/>
      <c r="AF132" s="309"/>
      <c r="AG132" s="309"/>
      <c r="AH132" s="309"/>
      <c r="AI132" s="309"/>
      <c r="AJ132" s="309"/>
      <c r="AK132" s="309"/>
      <c r="AL132" s="309"/>
      <c r="AM132" s="309"/>
      <c r="AN132" s="309"/>
      <c r="AO132" s="309"/>
    </row>
    <row r="133" spans="4:41" s="279" customFormat="1">
      <c r="D133" s="379"/>
      <c r="T133" s="286"/>
      <c r="AB133" s="309"/>
      <c r="AC133" s="309"/>
      <c r="AD133" s="309"/>
      <c r="AE133" s="309"/>
      <c r="AF133" s="309"/>
      <c r="AG133" s="309"/>
      <c r="AH133" s="309"/>
      <c r="AI133" s="309"/>
      <c r="AJ133" s="309"/>
      <c r="AK133" s="309"/>
      <c r="AL133" s="309"/>
      <c r="AM133" s="309"/>
      <c r="AN133" s="309"/>
      <c r="AO133" s="309"/>
    </row>
    <row r="134" spans="4:41" s="279" customFormat="1">
      <c r="D134" s="379"/>
      <c r="T134" s="286"/>
      <c r="AB134" s="309"/>
      <c r="AC134" s="309"/>
      <c r="AD134" s="309"/>
      <c r="AE134" s="309"/>
      <c r="AF134" s="309"/>
      <c r="AG134" s="309"/>
      <c r="AH134" s="309"/>
      <c r="AI134" s="309"/>
      <c r="AJ134" s="309"/>
      <c r="AK134" s="309"/>
      <c r="AL134" s="309"/>
      <c r="AM134" s="309"/>
      <c r="AN134" s="309"/>
      <c r="AO134" s="309"/>
    </row>
    <row r="135" spans="4:41" s="279" customFormat="1">
      <c r="D135" s="379"/>
      <c r="T135" s="286"/>
      <c r="AB135" s="309"/>
      <c r="AC135" s="309"/>
      <c r="AD135" s="309"/>
      <c r="AE135" s="309"/>
      <c r="AF135" s="309"/>
      <c r="AG135" s="309"/>
      <c r="AH135" s="309"/>
      <c r="AI135" s="309"/>
      <c r="AJ135" s="309"/>
      <c r="AK135" s="309"/>
      <c r="AL135" s="309"/>
      <c r="AM135" s="309"/>
      <c r="AN135" s="309"/>
      <c r="AO135" s="309"/>
    </row>
    <row r="136" spans="4:41" s="279" customFormat="1">
      <c r="D136" s="379"/>
      <c r="T136" s="286"/>
      <c r="AB136" s="309"/>
      <c r="AC136" s="309"/>
      <c r="AD136" s="309"/>
      <c r="AE136" s="309"/>
      <c r="AF136" s="309"/>
      <c r="AG136" s="309"/>
      <c r="AH136" s="309"/>
      <c r="AI136" s="309"/>
      <c r="AJ136" s="309"/>
      <c r="AK136" s="309"/>
      <c r="AL136" s="309"/>
      <c r="AM136" s="309"/>
      <c r="AN136" s="309"/>
      <c r="AO136" s="309"/>
    </row>
    <row r="137" spans="4:41" s="279" customFormat="1">
      <c r="D137" s="379"/>
      <c r="T137" s="286"/>
      <c r="AB137" s="309"/>
      <c r="AC137" s="309"/>
      <c r="AD137" s="309"/>
      <c r="AE137" s="309"/>
      <c r="AF137" s="309"/>
      <c r="AG137" s="309"/>
      <c r="AH137" s="309"/>
      <c r="AI137" s="309"/>
      <c r="AJ137" s="309"/>
      <c r="AK137" s="309"/>
      <c r="AL137" s="309"/>
      <c r="AM137" s="309"/>
      <c r="AN137" s="309"/>
      <c r="AO137" s="309"/>
    </row>
    <row r="138" spans="4:41" s="279" customFormat="1">
      <c r="D138" s="379"/>
      <c r="T138" s="286"/>
      <c r="AB138" s="309"/>
      <c r="AC138" s="309"/>
      <c r="AD138" s="309"/>
      <c r="AE138" s="309"/>
      <c r="AF138" s="309"/>
      <c r="AG138" s="309"/>
      <c r="AH138" s="309"/>
      <c r="AI138" s="309"/>
      <c r="AJ138" s="309"/>
      <c r="AK138" s="309"/>
      <c r="AL138" s="309"/>
      <c r="AM138" s="309"/>
      <c r="AN138" s="309"/>
      <c r="AO138" s="309"/>
    </row>
    <row r="139" spans="4:41" s="279" customFormat="1">
      <c r="D139" s="379"/>
      <c r="T139" s="286"/>
      <c r="AB139" s="309"/>
      <c r="AC139" s="309"/>
      <c r="AD139" s="309"/>
      <c r="AE139" s="309"/>
      <c r="AF139" s="309"/>
      <c r="AG139" s="309"/>
      <c r="AH139" s="309"/>
      <c r="AI139" s="309"/>
      <c r="AJ139" s="309"/>
      <c r="AK139" s="309"/>
      <c r="AL139" s="309"/>
      <c r="AM139" s="309"/>
      <c r="AN139" s="309"/>
      <c r="AO139" s="309"/>
    </row>
    <row r="140" spans="4:41" s="279" customFormat="1">
      <c r="D140" s="379"/>
      <c r="T140" s="286"/>
      <c r="AB140" s="309"/>
      <c r="AC140" s="309"/>
      <c r="AD140" s="309"/>
      <c r="AE140" s="309"/>
      <c r="AF140" s="309"/>
      <c r="AG140" s="309"/>
      <c r="AH140" s="309"/>
      <c r="AI140" s="309"/>
      <c r="AJ140" s="309"/>
      <c r="AK140" s="309"/>
      <c r="AL140" s="309"/>
      <c r="AM140" s="309"/>
      <c r="AN140" s="309"/>
      <c r="AO140" s="309"/>
    </row>
    <row r="141" spans="4:41" s="279" customFormat="1">
      <c r="D141" s="379"/>
      <c r="T141" s="286"/>
      <c r="AB141" s="309"/>
      <c r="AC141" s="309"/>
      <c r="AD141" s="309"/>
      <c r="AE141" s="309"/>
      <c r="AF141" s="309"/>
      <c r="AG141" s="309"/>
      <c r="AH141" s="309"/>
      <c r="AI141" s="309"/>
      <c r="AJ141" s="309"/>
      <c r="AK141" s="309"/>
      <c r="AL141" s="309"/>
      <c r="AM141" s="309"/>
      <c r="AN141" s="309"/>
      <c r="AO141" s="309"/>
    </row>
    <row r="142" spans="4:41" s="279" customFormat="1">
      <c r="D142" s="379"/>
      <c r="T142" s="286"/>
      <c r="AB142" s="309"/>
      <c r="AC142" s="309"/>
      <c r="AD142" s="309"/>
      <c r="AE142" s="309"/>
      <c r="AF142" s="309"/>
      <c r="AG142" s="309"/>
      <c r="AH142" s="309"/>
      <c r="AI142" s="309"/>
      <c r="AJ142" s="309"/>
      <c r="AK142" s="309"/>
      <c r="AL142" s="309"/>
      <c r="AM142" s="309"/>
      <c r="AN142" s="309"/>
      <c r="AO142" s="309"/>
    </row>
    <row r="143" spans="4:41" s="279" customFormat="1">
      <c r="D143" s="379"/>
      <c r="T143" s="286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</row>
    <row r="144" spans="4:41" s="279" customFormat="1">
      <c r="D144" s="379"/>
      <c r="T144" s="286"/>
      <c r="AB144" s="309"/>
      <c r="AC144" s="309"/>
      <c r="AD144" s="309"/>
      <c r="AE144" s="309"/>
      <c r="AF144" s="309"/>
      <c r="AG144" s="309"/>
      <c r="AH144" s="309"/>
      <c r="AI144" s="309"/>
      <c r="AJ144" s="309"/>
      <c r="AK144" s="309"/>
      <c r="AL144" s="309"/>
      <c r="AM144" s="309"/>
      <c r="AN144" s="309"/>
      <c r="AO144" s="309"/>
    </row>
    <row r="145" spans="4:41" s="279" customFormat="1">
      <c r="D145" s="379"/>
      <c r="T145" s="286"/>
      <c r="AB145" s="309"/>
      <c r="AC145" s="309"/>
      <c r="AD145" s="309"/>
      <c r="AE145" s="309"/>
      <c r="AF145" s="309"/>
      <c r="AG145" s="309"/>
      <c r="AH145" s="309"/>
      <c r="AI145" s="309"/>
      <c r="AJ145" s="309"/>
      <c r="AK145" s="309"/>
      <c r="AL145" s="309"/>
      <c r="AM145" s="309"/>
      <c r="AN145" s="309"/>
      <c r="AO145" s="309"/>
    </row>
    <row r="146" spans="4:41" s="279" customFormat="1">
      <c r="D146" s="379"/>
      <c r="T146" s="286"/>
      <c r="AB146" s="309"/>
      <c r="AC146" s="309"/>
      <c r="AD146" s="309"/>
      <c r="AE146" s="309"/>
      <c r="AF146" s="309"/>
      <c r="AG146" s="309"/>
      <c r="AH146" s="309"/>
      <c r="AI146" s="309"/>
      <c r="AJ146" s="309"/>
      <c r="AK146" s="309"/>
      <c r="AL146" s="309"/>
      <c r="AM146" s="309"/>
      <c r="AN146" s="309"/>
      <c r="AO146" s="309"/>
    </row>
    <row r="147" spans="4:41" s="279" customFormat="1">
      <c r="D147" s="379"/>
      <c r="T147" s="286"/>
      <c r="AB147" s="309"/>
      <c r="AC147" s="309"/>
      <c r="AD147" s="309"/>
      <c r="AE147" s="309"/>
      <c r="AF147" s="309"/>
      <c r="AG147" s="309"/>
      <c r="AH147" s="309"/>
      <c r="AI147" s="309"/>
      <c r="AJ147" s="309"/>
      <c r="AK147" s="309"/>
      <c r="AL147" s="309"/>
      <c r="AM147" s="309"/>
      <c r="AN147" s="309"/>
      <c r="AO147" s="309"/>
    </row>
    <row r="148" spans="4:41" s="279" customFormat="1">
      <c r="D148" s="379"/>
      <c r="T148" s="286"/>
      <c r="AB148" s="309"/>
      <c r="AC148" s="309"/>
      <c r="AD148" s="309"/>
      <c r="AE148" s="309"/>
      <c r="AF148" s="309"/>
      <c r="AG148" s="309"/>
      <c r="AH148" s="309"/>
      <c r="AI148" s="309"/>
      <c r="AJ148" s="309"/>
      <c r="AK148" s="309"/>
      <c r="AL148" s="309"/>
      <c r="AM148" s="309"/>
      <c r="AN148" s="309"/>
      <c r="AO148" s="309"/>
    </row>
    <row r="149" spans="4:41" s="279" customFormat="1">
      <c r="D149" s="379"/>
      <c r="T149" s="286"/>
      <c r="AB149" s="309"/>
      <c r="AC149" s="309"/>
      <c r="AD149" s="309"/>
      <c r="AE149" s="309"/>
      <c r="AF149" s="309"/>
      <c r="AG149" s="309"/>
      <c r="AH149" s="309"/>
      <c r="AI149" s="309"/>
      <c r="AJ149" s="309"/>
      <c r="AK149" s="309"/>
      <c r="AL149" s="309"/>
      <c r="AM149" s="309"/>
      <c r="AN149" s="309"/>
      <c r="AO149" s="309"/>
    </row>
    <row r="150" spans="4:41" s="279" customFormat="1">
      <c r="D150" s="379"/>
      <c r="T150" s="286"/>
      <c r="AB150" s="309"/>
      <c r="AC150" s="309"/>
      <c r="AD150" s="309"/>
      <c r="AE150" s="309"/>
      <c r="AF150" s="309"/>
      <c r="AG150" s="309"/>
      <c r="AH150" s="309"/>
      <c r="AI150" s="309"/>
      <c r="AJ150" s="309"/>
      <c r="AK150" s="309"/>
      <c r="AL150" s="309"/>
      <c r="AM150" s="309"/>
      <c r="AN150" s="309"/>
      <c r="AO150" s="309"/>
    </row>
    <row r="151" spans="4:41" s="279" customFormat="1">
      <c r="D151" s="379"/>
      <c r="T151" s="286"/>
      <c r="AB151" s="309"/>
      <c r="AC151" s="309"/>
      <c r="AD151" s="309"/>
      <c r="AE151" s="309"/>
      <c r="AF151" s="309"/>
      <c r="AG151" s="309"/>
      <c r="AH151" s="309"/>
      <c r="AI151" s="309"/>
      <c r="AJ151" s="309"/>
      <c r="AK151" s="309"/>
      <c r="AL151" s="309"/>
      <c r="AM151" s="309"/>
      <c r="AN151" s="309"/>
      <c r="AO151" s="309"/>
    </row>
    <row r="152" spans="4:41" s="279" customFormat="1">
      <c r="D152" s="379"/>
      <c r="T152" s="286"/>
      <c r="AB152" s="309"/>
      <c r="AC152" s="309"/>
      <c r="AD152" s="309"/>
      <c r="AE152" s="309"/>
      <c r="AF152" s="309"/>
      <c r="AG152" s="309"/>
      <c r="AH152" s="309"/>
      <c r="AI152" s="309"/>
      <c r="AJ152" s="309"/>
      <c r="AK152" s="309"/>
      <c r="AL152" s="309"/>
      <c r="AM152" s="309"/>
      <c r="AN152" s="309"/>
      <c r="AO152" s="309"/>
    </row>
    <row r="153" spans="4:41" s="279" customFormat="1">
      <c r="D153" s="379"/>
      <c r="T153" s="286"/>
      <c r="AB153" s="309"/>
      <c r="AC153" s="309"/>
      <c r="AD153" s="309"/>
      <c r="AE153" s="309"/>
      <c r="AF153" s="309"/>
      <c r="AG153" s="309"/>
      <c r="AH153" s="309"/>
      <c r="AI153" s="309"/>
      <c r="AJ153" s="309"/>
      <c r="AK153" s="309"/>
      <c r="AL153" s="309"/>
      <c r="AM153" s="309"/>
      <c r="AN153" s="309"/>
      <c r="AO153" s="309"/>
    </row>
    <row r="154" spans="4:41" s="279" customFormat="1">
      <c r="D154" s="379"/>
      <c r="T154" s="286"/>
      <c r="AB154" s="309"/>
      <c r="AC154" s="309"/>
      <c r="AD154" s="309"/>
      <c r="AE154" s="309"/>
      <c r="AF154" s="309"/>
      <c r="AG154" s="309"/>
      <c r="AH154" s="309"/>
      <c r="AI154" s="309"/>
      <c r="AJ154" s="309"/>
      <c r="AK154" s="309"/>
      <c r="AL154" s="309"/>
      <c r="AM154" s="309"/>
      <c r="AN154" s="309"/>
      <c r="AO154" s="309"/>
    </row>
    <row r="155" spans="4:41" s="279" customFormat="1">
      <c r="D155" s="379"/>
      <c r="T155" s="286"/>
      <c r="AB155" s="309"/>
      <c r="AC155" s="309"/>
      <c r="AD155" s="309"/>
      <c r="AE155" s="309"/>
      <c r="AF155" s="309"/>
      <c r="AG155" s="309"/>
      <c r="AH155" s="309"/>
      <c r="AI155" s="309"/>
      <c r="AJ155" s="309"/>
      <c r="AK155" s="309"/>
      <c r="AL155" s="309"/>
      <c r="AM155" s="309"/>
      <c r="AN155" s="309"/>
      <c r="AO155" s="309"/>
    </row>
    <row r="156" spans="4:41" s="279" customFormat="1">
      <c r="D156" s="379"/>
      <c r="T156" s="286"/>
      <c r="AB156" s="309"/>
      <c r="AC156" s="309"/>
      <c r="AD156" s="309"/>
      <c r="AE156" s="309"/>
      <c r="AF156" s="309"/>
      <c r="AG156" s="309"/>
      <c r="AH156" s="309"/>
      <c r="AI156" s="309"/>
      <c r="AJ156" s="309"/>
      <c r="AK156" s="309"/>
      <c r="AL156" s="309"/>
      <c r="AM156" s="309"/>
      <c r="AN156" s="309"/>
      <c r="AO156" s="309"/>
    </row>
    <row r="157" spans="4:41" s="279" customFormat="1">
      <c r="D157" s="379"/>
      <c r="T157" s="286"/>
      <c r="AB157" s="309"/>
      <c r="AC157" s="309"/>
      <c r="AD157" s="309"/>
      <c r="AE157" s="309"/>
      <c r="AF157" s="309"/>
      <c r="AG157" s="309"/>
      <c r="AH157" s="309"/>
      <c r="AI157" s="309"/>
      <c r="AJ157" s="309"/>
      <c r="AK157" s="309"/>
      <c r="AL157" s="309"/>
      <c r="AM157" s="309"/>
      <c r="AN157" s="309"/>
      <c r="AO157" s="309"/>
    </row>
    <row r="158" spans="4:41" s="279" customFormat="1">
      <c r="D158" s="379"/>
      <c r="T158" s="286"/>
      <c r="AB158" s="309"/>
      <c r="AC158" s="309"/>
      <c r="AD158" s="309"/>
      <c r="AE158" s="309"/>
      <c r="AF158" s="309"/>
      <c r="AG158" s="309"/>
      <c r="AH158" s="309"/>
      <c r="AI158" s="309"/>
      <c r="AJ158" s="309"/>
      <c r="AK158" s="309"/>
      <c r="AL158" s="309"/>
      <c r="AM158" s="309"/>
      <c r="AN158" s="309"/>
      <c r="AO158" s="309"/>
    </row>
    <row r="159" spans="4:41" s="279" customFormat="1">
      <c r="D159" s="379"/>
      <c r="T159" s="286"/>
      <c r="AB159" s="309"/>
      <c r="AC159" s="309"/>
      <c r="AD159" s="309"/>
      <c r="AE159" s="309"/>
      <c r="AF159" s="309"/>
      <c r="AG159" s="309"/>
      <c r="AH159" s="309"/>
      <c r="AI159" s="309"/>
      <c r="AJ159" s="309"/>
      <c r="AK159" s="309"/>
      <c r="AL159" s="309"/>
      <c r="AM159" s="309"/>
      <c r="AN159" s="309"/>
      <c r="AO159" s="309"/>
    </row>
    <row r="160" spans="4:41" s="279" customFormat="1">
      <c r="D160" s="379"/>
      <c r="T160" s="286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09"/>
      <c r="AO160" s="309"/>
    </row>
    <row r="161" spans="4:41" s="279" customFormat="1">
      <c r="D161" s="379"/>
      <c r="T161" s="286"/>
      <c r="AB161" s="309"/>
      <c r="AC161" s="309"/>
      <c r="AD161" s="309"/>
      <c r="AE161" s="309"/>
      <c r="AF161" s="309"/>
      <c r="AG161" s="309"/>
      <c r="AH161" s="309"/>
      <c r="AI161" s="309"/>
      <c r="AJ161" s="309"/>
      <c r="AK161" s="309"/>
      <c r="AL161" s="309"/>
      <c r="AM161" s="309"/>
      <c r="AN161" s="309"/>
      <c r="AO161" s="309"/>
    </row>
    <row r="162" spans="4:41" s="279" customFormat="1">
      <c r="D162" s="379"/>
      <c r="T162" s="286"/>
      <c r="AB162" s="309"/>
      <c r="AC162" s="309"/>
      <c r="AD162" s="309"/>
      <c r="AE162" s="309"/>
      <c r="AF162" s="309"/>
      <c r="AG162" s="309"/>
      <c r="AH162" s="309"/>
      <c r="AI162" s="309"/>
      <c r="AJ162" s="309"/>
      <c r="AK162" s="309"/>
      <c r="AL162" s="309"/>
      <c r="AM162" s="309"/>
      <c r="AN162" s="309"/>
      <c r="AO162" s="309"/>
    </row>
    <row r="163" spans="4:41" s="279" customFormat="1">
      <c r="D163" s="379"/>
      <c r="T163" s="286"/>
      <c r="AB163" s="309"/>
      <c r="AC163" s="309"/>
      <c r="AD163" s="309"/>
      <c r="AE163" s="309"/>
      <c r="AF163" s="309"/>
      <c r="AG163" s="309"/>
      <c r="AH163" s="309"/>
      <c r="AI163" s="309"/>
      <c r="AJ163" s="309"/>
      <c r="AK163" s="309"/>
      <c r="AL163" s="309"/>
      <c r="AM163" s="309"/>
      <c r="AN163" s="309"/>
      <c r="AO163" s="309"/>
    </row>
    <row r="164" spans="4:41" s="279" customFormat="1">
      <c r="D164" s="379"/>
      <c r="T164" s="286"/>
      <c r="AB164" s="309"/>
      <c r="AC164" s="309"/>
      <c r="AD164" s="309"/>
      <c r="AE164" s="309"/>
      <c r="AF164" s="309"/>
      <c r="AG164" s="309"/>
      <c r="AH164" s="309"/>
      <c r="AI164" s="309"/>
      <c r="AJ164" s="309"/>
      <c r="AK164" s="309"/>
      <c r="AL164" s="309"/>
      <c r="AM164" s="309"/>
      <c r="AN164" s="309"/>
      <c r="AO164" s="309"/>
    </row>
    <row r="165" spans="4:41" s="279" customFormat="1">
      <c r="D165" s="379"/>
      <c r="T165" s="286"/>
      <c r="AB165" s="309"/>
      <c r="AC165" s="309"/>
      <c r="AD165" s="309"/>
      <c r="AE165" s="309"/>
      <c r="AF165" s="309"/>
      <c r="AG165" s="309"/>
      <c r="AH165" s="309"/>
      <c r="AI165" s="309"/>
      <c r="AJ165" s="309"/>
      <c r="AK165" s="309"/>
      <c r="AL165" s="309"/>
      <c r="AM165" s="309"/>
      <c r="AN165" s="309"/>
      <c r="AO165" s="309"/>
    </row>
    <row r="166" spans="4:41" s="279" customFormat="1">
      <c r="D166" s="379"/>
      <c r="T166" s="286"/>
      <c r="AB166" s="309"/>
      <c r="AC166" s="309"/>
      <c r="AD166" s="309"/>
      <c r="AE166" s="309"/>
      <c r="AF166" s="309"/>
      <c r="AG166" s="309"/>
      <c r="AH166" s="309"/>
      <c r="AI166" s="309"/>
      <c r="AJ166" s="309"/>
      <c r="AK166" s="309"/>
      <c r="AL166" s="309"/>
      <c r="AM166" s="309"/>
      <c r="AN166" s="309"/>
      <c r="AO166" s="309"/>
    </row>
    <row r="167" spans="4:41" s="279" customFormat="1">
      <c r="D167" s="379"/>
      <c r="T167" s="286"/>
      <c r="AB167" s="309"/>
      <c r="AC167" s="309"/>
      <c r="AD167" s="309"/>
      <c r="AE167" s="309"/>
      <c r="AF167" s="309"/>
      <c r="AG167" s="309"/>
      <c r="AH167" s="309"/>
      <c r="AI167" s="309"/>
      <c r="AJ167" s="309"/>
      <c r="AK167" s="309"/>
      <c r="AL167" s="309"/>
      <c r="AM167" s="309"/>
      <c r="AN167" s="309"/>
      <c r="AO167" s="309"/>
    </row>
    <row r="168" spans="4:41" s="279" customFormat="1">
      <c r="D168" s="379"/>
      <c r="T168" s="286"/>
      <c r="AB168" s="309"/>
      <c r="AC168" s="309"/>
      <c r="AD168" s="309"/>
      <c r="AE168" s="309"/>
      <c r="AF168" s="309"/>
      <c r="AG168" s="309"/>
      <c r="AH168" s="309"/>
      <c r="AI168" s="309"/>
      <c r="AJ168" s="309"/>
      <c r="AK168" s="309"/>
      <c r="AL168" s="309"/>
      <c r="AM168" s="309"/>
      <c r="AN168" s="309"/>
      <c r="AO168" s="309"/>
    </row>
    <row r="169" spans="4:41" s="279" customFormat="1">
      <c r="D169" s="379"/>
      <c r="T169" s="286"/>
      <c r="AB169" s="309"/>
      <c r="AC169" s="309"/>
      <c r="AD169" s="309"/>
      <c r="AE169" s="309"/>
      <c r="AF169" s="309"/>
      <c r="AG169" s="309"/>
      <c r="AH169" s="309"/>
      <c r="AI169" s="309"/>
      <c r="AJ169" s="309"/>
      <c r="AK169" s="309"/>
      <c r="AL169" s="309"/>
      <c r="AM169" s="309"/>
      <c r="AN169" s="309"/>
      <c r="AO169" s="309"/>
    </row>
    <row r="170" spans="4:41" s="279" customFormat="1">
      <c r="D170" s="379"/>
      <c r="T170" s="286"/>
      <c r="AB170" s="309"/>
      <c r="AC170" s="309"/>
      <c r="AD170" s="309"/>
      <c r="AE170" s="309"/>
      <c r="AF170" s="309"/>
      <c r="AG170" s="309"/>
      <c r="AH170" s="309"/>
      <c r="AI170" s="309"/>
      <c r="AJ170" s="309"/>
      <c r="AK170" s="309"/>
      <c r="AL170" s="309"/>
      <c r="AM170" s="309"/>
      <c r="AN170" s="309"/>
      <c r="AO170" s="309"/>
    </row>
    <row r="171" spans="4:41" s="279" customFormat="1">
      <c r="D171" s="379"/>
      <c r="T171" s="286"/>
      <c r="AB171" s="309"/>
      <c r="AC171" s="309"/>
      <c r="AD171" s="309"/>
      <c r="AE171" s="309"/>
      <c r="AF171" s="309"/>
      <c r="AG171" s="309"/>
      <c r="AH171" s="309"/>
      <c r="AI171" s="309"/>
      <c r="AJ171" s="309"/>
      <c r="AK171" s="309"/>
      <c r="AL171" s="309"/>
      <c r="AM171" s="309"/>
      <c r="AN171" s="309"/>
      <c r="AO171" s="309"/>
    </row>
    <row r="172" spans="4:41" s="279" customFormat="1">
      <c r="D172" s="379"/>
      <c r="T172" s="286"/>
      <c r="AB172" s="309"/>
      <c r="AC172" s="309"/>
      <c r="AD172" s="309"/>
      <c r="AE172" s="309"/>
      <c r="AF172" s="309"/>
      <c r="AG172" s="309"/>
      <c r="AH172" s="309"/>
      <c r="AI172" s="309"/>
      <c r="AJ172" s="309"/>
      <c r="AK172" s="309"/>
      <c r="AL172" s="309"/>
      <c r="AM172" s="309"/>
      <c r="AN172" s="309"/>
      <c r="AO172" s="309"/>
    </row>
    <row r="173" spans="4:41" s="279" customFormat="1">
      <c r="D173" s="379"/>
      <c r="T173" s="286"/>
      <c r="AB173" s="309"/>
      <c r="AC173" s="309"/>
      <c r="AD173" s="309"/>
      <c r="AE173" s="309"/>
      <c r="AF173" s="309"/>
      <c r="AG173" s="309"/>
      <c r="AH173" s="309"/>
      <c r="AI173" s="309"/>
      <c r="AJ173" s="309"/>
      <c r="AK173" s="309"/>
      <c r="AL173" s="309"/>
      <c r="AM173" s="309"/>
      <c r="AN173" s="309"/>
      <c r="AO173" s="309"/>
    </row>
    <row r="174" spans="4:41" s="279" customFormat="1">
      <c r="D174" s="379"/>
      <c r="T174" s="286"/>
      <c r="AB174" s="309"/>
      <c r="AC174" s="309"/>
      <c r="AD174" s="309"/>
      <c r="AE174" s="309"/>
      <c r="AF174" s="309"/>
      <c r="AG174" s="309"/>
      <c r="AH174" s="309"/>
      <c r="AI174" s="309"/>
      <c r="AJ174" s="309"/>
      <c r="AK174" s="309"/>
      <c r="AL174" s="309"/>
      <c r="AM174" s="309"/>
      <c r="AN174" s="309"/>
      <c r="AO174" s="309"/>
    </row>
    <row r="175" spans="4:41" s="279" customFormat="1">
      <c r="D175" s="379"/>
      <c r="T175" s="286"/>
      <c r="AB175" s="309"/>
      <c r="AC175" s="309"/>
      <c r="AD175" s="309"/>
      <c r="AE175" s="309"/>
      <c r="AF175" s="309"/>
      <c r="AG175" s="309"/>
      <c r="AH175" s="309"/>
      <c r="AI175" s="309"/>
      <c r="AJ175" s="309"/>
      <c r="AK175" s="309"/>
      <c r="AL175" s="309"/>
      <c r="AM175" s="309"/>
      <c r="AN175" s="309"/>
      <c r="AO175" s="309"/>
    </row>
    <row r="176" spans="4:41" s="279" customFormat="1">
      <c r="D176" s="379"/>
      <c r="T176" s="286"/>
      <c r="AB176" s="309"/>
      <c r="AC176" s="309"/>
      <c r="AD176" s="309"/>
      <c r="AE176" s="309"/>
      <c r="AF176" s="309"/>
      <c r="AG176" s="309"/>
      <c r="AH176" s="309"/>
      <c r="AI176" s="309"/>
      <c r="AJ176" s="309"/>
      <c r="AK176" s="309"/>
      <c r="AL176" s="309"/>
      <c r="AM176" s="309"/>
      <c r="AN176" s="309"/>
      <c r="AO176" s="309"/>
    </row>
    <row r="177" spans="4:41" s="279" customFormat="1">
      <c r="D177" s="379"/>
      <c r="T177" s="286"/>
      <c r="AB177" s="309"/>
      <c r="AC177" s="309"/>
      <c r="AD177" s="309"/>
      <c r="AE177" s="309"/>
      <c r="AF177" s="309"/>
      <c r="AG177" s="309"/>
      <c r="AH177" s="309"/>
      <c r="AI177" s="309"/>
      <c r="AJ177" s="309"/>
      <c r="AK177" s="309"/>
      <c r="AL177" s="309"/>
      <c r="AM177" s="309"/>
      <c r="AN177" s="309"/>
      <c r="AO177" s="309"/>
    </row>
    <row r="178" spans="4:41" s="279" customFormat="1">
      <c r="D178" s="379"/>
      <c r="T178" s="286"/>
      <c r="AB178" s="309"/>
      <c r="AC178" s="309"/>
      <c r="AD178" s="309"/>
      <c r="AE178" s="309"/>
      <c r="AF178" s="309"/>
      <c r="AG178" s="309"/>
      <c r="AH178" s="309"/>
      <c r="AI178" s="309"/>
      <c r="AJ178" s="309"/>
      <c r="AK178" s="309"/>
      <c r="AL178" s="309"/>
      <c r="AM178" s="309"/>
      <c r="AN178" s="309"/>
      <c r="AO178" s="309"/>
    </row>
    <row r="179" spans="4:41" s="279" customFormat="1">
      <c r="D179" s="379"/>
      <c r="T179" s="286"/>
      <c r="AB179" s="309"/>
      <c r="AC179" s="309"/>
      <c r="AD179" s="309"/>
      <c r="AE179" s="309"/>
      <c r="AF179" s="309"/>
      <c r="AG179" s="309"/>
      <c r="AH179" s="309"/>
      <c r="AI179" s="309"/>
      <c r="AJ179" s="309"/>
      <c r="AK179" s="309"/>
      <c r="AL179" s="309"/>
      <c r="AM179" s="309"/>
      <c r="AN179" s="309"/>
      <c r="AO179" s="309"/>
    </row>
    <row r="180" spans="4:41" s="279" customFormat="1">
      <c r="D180" s="379"/>
      <c r="T180" s="286"/>
      <c r="AB180" s="309"/>
      <c r="AC180" s="309"/>
      <c r="AD180" s="309"/>
      <c r="AE180" s="309"/>
      <c r="AF180" s="309"/>
      <c r="AG180" s="309"/>
      <c r="AH180" s="309"/>
      <c r="AI180" s="309"/>
      <c r="AJ180" s="309"/>
      <c r="AK180" s="309"/>
      <c r="AL180" s="309"/>
      <c r="AM180" s="309"/>
      <c r="AN180" s="309"/>
      <c r="AO180" s="309"/>
    </row>
    <row r="181" spans="4:41" s="279" customFormat="1">
      <c r="D181" s="379"/>
      <c r="T181" s="286"/>
      <c r="AB181" s="309"/>
      <c r="AC181" s="309"/>
      <c r="AD181" s="309"/>
      <c r="AE181" s="309"/>
      <c r="AF181" s="309"/>
      <c r="AG181" s="309"/>
      <c r="AH181" s="309"/>
      <c r="AI181" s="309"/>
      <c r="AJ181" s="309"/>
      <c r="AK181" s="309"/>
      <c r="AL181" s="309"/>
      <c r="AM181" s="309"/>
      <c r="AN181" s="309"/>
      <c r="AO181" s="309"/>
    </row>
    <row r="182" spans="4:41" s="279" customFormat="1">
      <c r="D182" s="379"/>
      <c r="T182" s="286"/>
      <c r="AB182" s="309"/>
      <c r="AC182" s="309"/>
      <c r="AD182" s="309"/>
      <c r="AE182" s="309"/>
      <c r="AF182" s="309"/>
      <c r="AG182" s="309"/>
      <c r="AH182" s="309"/>
      <c r="AI182" s="309"/>
      <c r="AJ182" s="309"/>
      <c r="AK182" s="309"/>
      <c r="AL182" s="309"/>
      <c r="AM182" s="309"/>
      <c r="AN182" s="309"/>
      <c r="AO182" s="309"/>
    </row>
    <row r="183" spans="4:41" s="279" customFormat="1">
      <c r="D183" s="379"/>
      <c r="T183" s="286"/>
      <c r="AB183" s="309"/>
      <c r="AC183" s="309"/>
      <c r="AD183" s="309"/>
      <c r="AE183" s="309"/>
      <c r="AF183" s="309"/>
      <c r="AG183" s="309"/>
      <c r="AH183" s="309"/>
      <c r="AI183" s="309"/>
      <c r="AJ183" s="309"/>
      <c r="AK183" s="309"/>
      <c r="AL183" s="309"/>
      <c r="AM183" s="309"/>
      <c r="AN183" s="309"/>
      <c r="AO183" s="309"/>
    </row>
    <row r="184" spans="4:41" s="279" customFormat="1">
      <c r="D184" s="379"/>
      <c r="T184" s="286"/>
      <c r="AB184" s="309"/>
      <c r="AC184" s="309"/>
      <c r="AD184" s="309"/>
      <c r="AE184" s="309"/>
      <c r="AF184" s="309"/>
      <c r="AG184" s="309"/>
      <c r="AH184" s="309"/>
      <c r="AI184" s="309"/>
      <c r="AJ184" s="309"/>
      <c r="AK184" s="309"/>
      <c r="AL184" s="309"/>
      <c r="AM184" s="309"/>
      <c r="AN184" s="309"/>
      <c r="AO184" s="309"/>
    </row>
    <row r="185" spans="4:41" s="279" customFormat="1">
      <c r="D185" s="379"/>
      <c r="T185" s="286"/>
      <c r="AB185" s="309"/>
      <c r="AC185" s="309"/>
      <c r="AD185" s="309"/>
      <c r="AE185" s="309"/>
      <c r="AF185" s="309"/>
      <c r="AG185" s="309"/>
      <c r="AH185" s="309"/>
      <c r="AI185" s="309"/>
      <c r="AJ185" s="309"/>
      <c r="AK185" s="309"/>
      <c r="AL185" s="309"/>
      <c r="AM185" s="309"/>
      <c r="AN185" s="309"/>
      <c r="AO185" s="309"/>
    </row>
    <row r="186" spans="4:41" s="279" customFormat="1">
      <c r="D186" s="379"/>
      <c r="T186" s="286"/>
      <c r="AB186" s="309"/>
      <c r="AC186" s="309"/>
      <c r="AD186" s="309"/>
      <c r="AE186" s="309"/>
      <c r="AF186" s="309"/>
      <c r="AG186" s="309"/>
      <c r="AH186" s="309"/>
      <c r="AI186" s="309"/>
      <c r="AJ186" s="309"/>
      <c r="AK186" s="309"/>
      <c r="AL186" s="309"/>
      <c r="AM186" s="309"/>
      <c r="AN186" s="309"/>
      <c r="AO186" s="309"/>
    </row>
    <row r="187" spans="4:41" s="279" customFormat="1">
      <c r="D187" s="379"/>
      <c r="T187" s="286"/>
      <c r="AB187" s="309"/>
      <c r="AC187" s="309"/>
      <c r="AD187" s="309"/>
      <c r="AE187" s="309"/>
      <c r="AF187" s="309"/>
      <c r="AG187" s="309"/>
      <c r="AH187" s="309"/>
      <c r="AI187" s="309"/>
      <c r="AJ187" s="309"/>
      <c r="AK187" s="309"/>
      <c r="AL187" s="309"/>
      <c r="AM187" s="309"/>
      <c r="AN187" s="309"/>
      <c r="AO187" s="309"/>
    </row>
    <row r="188" spans="4:41" s="279" customFormat="1">
      <c r="D188" s="379"/>
      <c r="T188" s="286"/>
      <c r="AB188" s="309"/>
      <c r="AC188" s="309"/>
      <c r="AD188" s="309"/>
      <c r="AE188" s="309"/>
      <c r="AF188" s="309"/>
      <c r="AG188" s="309"/>
      <c r="AH188" s="309"/>
      <c r="AI188" s="309"/>
      <c r="AJ188" s="309"/>
      <c r="AK188" s="309"/>
      <c r="AL188" s="309"/>
      <c r="AM188" s="309"/>
      <c r="AN188" s="309"/>
      <c r="AO188" s="309"/>
    </row>
    <row r="189" spans="4:41" s="279" customFormat="1">
      <c r="D189" s="379"/>
      <c r="T189" s="286"/>
      <c r="AB189" s="309"/>
      <c r="AC189" s="309"/>
      <c r="AD189" s="309"/>
      <c r="AE189" s="309"/>
      <c r="AF189" s="309"/>
      <c r="AG189" s="309"/>
      <c r="AH189" s="309"/>
      <c r="AI189" s="309"/>
      <c r="AJ189" s="309"/>
      <c r="AK189" s="309"/>
      <c r="AL189" s="309"/>
      <c r="AM189" s="309"/>
      <c r="AN189" s="309"/>
      <c r="AO189" s="309"/>
    </row>
    <row r="190" spans="4:41" s="279" customFormat="1">
      <c r="D190" s="379"/>
      <c r="T190" s="286"/>
      <c r="AB190" s="309"/>
      <c r="AC190" s="309"/>
      <c r="AD190" s="309"/>
      <c r="AE190" s="309"/>
      <c r="AF190" s="309"/>
      <c r="AG190" s="309"/>
      <c r="AH190" s="309"/>
      <c r="AI190" s="309"/>
      <c r="AJ190" s="309"/>
      <c r="AK190" s="309"/>
      <c r="AL190" s="309"/>
      <c r="AM190" s="309"/>
      <c r="AN190" s="309"/>
      <c r="AO190" s="309"/>
    </row>
    <row r="191" spans="4:41" s="279" customFormat="1">
      <c r="D191" s="379"/>
      <c r="T191" s="286"/>
      <c r="AB191" s="309"/>
      <c r="AC191" s="309"/>
      <c r="AD191" s="309"/>
      <c r="AE191" s="309"/>
      <c r="AF191" s="309"/>
      <c r="AG191" s="309"/>
      <c r="AH191" s="309"/>
      <c r="AI191" s="309"/>
      <c r="AJ191" s="309"/>
      <c r="AK191" s="309"/>
      <c r="AL191" s="309"/>
      <c r="AM191" s="309"/>
      <c r="AN191" s="309"/>
      <c r="AO191" s="309"/>
    </row>
    <row r="192" spans="4:41" s="279" customFormat="1">
      <c r="D192" s="379"/>
      <c r="T192" s="286"/>
      <c r="AB192" s="309"/>
      <c r="AC192" s="309"/>
      <c r="AD192" s="309"/>
      <c r="AE192" s="309"/>
      <c r="AF192" s="309"/>
      <c r="AG192" s="309"/>
      <c r="AH192" s="309"/>
      <c r="AI192" s="309"/>
      <c r="AJ192" s="309"/>
      <c r="AK192" s="309"/>
      <c r="AL192" s="309"/>
      <c r="AM192" s="309"/>
      <c r="AN192" s="309"/>
      <c r="AO192" s="309"/>
    </row>
    <row r="193" spans="4:41" s="279" customFormat="1">
      <c r="D193" s="379"/>
      <c r="T193" s="286"/>
      <c r="AB193" s="309"/>
      <c r="AC193" s="309"/>
      <c r="AD193" s="309"/>
      <c r="AE193" s="309"/>
      <c r="AF193" s="309"/>
      <c r="AG193" s="309"/>
      <c r="AH193" s="309"/>
      <c r="AI193" s="309"/>
      <c r="AJ193" s="309"/>
      <c r="AK193" s="309"/>
      <c r="AL193" s="309"/>
      <c r="AM193" s="309"/>
      <c r="AN193" s="309"/>
      <c r="AO193" s="309"/>
    </row>
    <row r="194" spans="4:41" s="279" customFormat="1">
      <c r="D194" s="379"/>
      <c r="T194" s="286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9"/>
      <c r="AN194" s="309"/>
      <c r="AO194" s="309"/>
    </row>
    <row r="195" spans="4:41" s="279" customFormat="1">
      <c r="D195" s="379"/>
      <c r="T195" s="286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9"/>
      <c r="AN195" s="309"/>
      <c r="AO195" s="309"/>
    </row>
    <row r="196" spans="4:41" s="279" customFormat="1">
      <c r="D196" s="379"/>
      <c r="T196" s="286"/>
      <c r="AB196" s="309"/>
      <c r="AC196" s="309"/>
      <c r="AD196" s="309"/>
      <c r="AE196" s="309"/>
      <c r="AF196" s="309"/>
      <c r="AG196" s="309"/>
      <c r="AH196" s="309"/>
      <c r="AI196" s="309"/>
      <c r="AJ196" s="309"/>
      <c r="AK196" s="309"/>
      <c r="AL196" s="309"/>
      <c r="AM196" s="309"/>
      <c r="AN196" s="309"/>
      <c r="AO196" s="309"/>
    </row>
    <row r="197" spans="4:41" s="279" customFormat="1">
      <c r="D197" s="379"/>
      <c r="T197" s="286"/>
      <c r="AB197" s="309"/>
      <c r="AC197" s="309"/>
      <c r="AD197" s="309"/>
      <c r="AE197" s="309"/>
      <c r="AF197" s="309"/>
      <c r="AG197" s="309"/>
      <c r="AH197" s="309"/>
      <c r="AI197" s="309"/>
      <c r="AJ197" s="309"/>
      <c r="AK197" s="309"/>
      <c r="AL197" s="309"/>
      <c r="AM197" s="309"/>
      <c r="AN197" s="309"/>
      <c r="AO197" s="309"/>
    </row>
    <row r="198" spans="4:41" s="279" customFormat="1">
      <c r="D198" s="379"/>
      <c r="T198" s="286"/>
      <c r="AB198" s="309"/>
      <c r="AC198" s="309"/>
      <c r="AD198" s="309"/>
      <c r="AE198" s="309"/>
      <c r="AF198" s="309"/>
      <c r="AG198" s="309"/>
      <c r="AH198" s="309"/>
      <c r="AI198" s="309"/>
      <c r="AJ198" s="309"/>
      <c r="AK198" s="309"/>
      <c r="AL198" s="309"/>
      <c r="AM198" s="309"/>
      <c r="AN198" s="309"/>
      <c r="AO198" s="309"/>
    </row>
    <row r="199" spans="4:41" s="279" customFormat="1">
      <c r="D199" s="379"/>
      <c r="T199" s="286"/>
      <c r="AB199" s="309"/>
      <c r="AC199" s="309"/>
      <c r="AD199" s="309"/>
      <c r="AE199" s="309"/>
      <c r="AF199" s="309"/>
      <c r="AG199" s="309"/>
      <c r="AH199" s="309"/>
      <c r="AI199" s="309"/>
      <c r="AJ199" s="309"/>
      <c r="AK199" s="309"/>
      <c r="AL199" s="309"/>
      <c r="AM199" s="309"/>
      <c r="AN199" s="309"/>
      <c r="AO199" s="309"/>
    </row>
    <row r="200" spans="4:41" s="279" customFormat="1">
      <c r="D200" s="379"/>
      <c r="T200" s="286"/>
      <c r="AB200" s="309"/>
      <c r="AC200" s="309"/>
      <c r="AD200" s="309"/>
      <c r="AE200" s="309"/>
      <c r="AF200" s="309"/>
      <c r="AG200" s="309"/>
      <c r="AH200" s="309"/>
      <c r="AI200" s="309"/>
      <c r="AJ200" s="309"/>
      <c r="AK200" s="309"/>
      <c r="AL200" s="309"/>
      <c r="AM200" s="309"/>
      <c r="AN200" s="309"/>
      <c r="AO200" s="309"/>
    </row>
    <row r="201" spans="4:41" s="279" customFormat="1">
      <c r="D201" s="379"/>
      <c r="T201" s="286"/>
      <c r="AB201" s="309"/>
      <c r="AC201" s="309"/>
      <c r="AD201" s="309"/>
      <c r="AE201" s="309"/>
      <c r="AF201" s="309"/>
      <c r="AG201" s="309"/>
      <c r="AH201" s="309"/>
      <c r="AI201" s="309"/>
      <c r="AJ201" s="309"/>
      <c r="AK201" s="309"/>
      <c r="AL201" s="309"/>
      <c r="AM201" s="309"/>
      <c r="AN201" s="309"/>
      <c r="AO201" s="309"/>
    </row>
    <row r="202" spans="4:41" s="279" customFormat="1">
      <c r="D202" s="379"/>
      <c r="T202" s="286"/>
      <c r="AB202" s="309"/>
      <c r="AC202" s="309"/>
      <c r="AD202" s="309"/>
      <c r="AE202" s="309"/>
      <c r="AF202" s="309"/>
      <c r="AG202" s="309"/>
      <c r="AH202" s="309"/>
      <c r="AI202" s="309"/>
      <c r="AJ202" s="309"/>
      <c r="AK202" s="309"/>
      <c r="AL202" s="309"/>
      <c r="AM202" s="309"/>
      <c r="AN202" s="309"/>
      <c r="AO202" s="309"/>
    </row>
    <row r="203" spans="4:41" s="279" customFormat="1">
      <c r="D203" s="379"/>
      <c r="T203" s="286"/>
      <c r="AB203" s="309"/>
      <c r="AC203" s="309"/>
      <c r="AD203" s="309"/>
      <c r="AE203" s="309"/>
      <c r="AF203" s="309"/>
      <c r="AG203" s="309"/>
      <c r="AH203" s="309"/>
      <c r="AI203" s="309"/>
      <c r="AJ203" s="309"/>
      <c r="AK203" s="309"/>
      <c r="AL203" s="309"/>
      <c r="AM203" s="309"/>
      <c r="AN203" s="309"/>
      <c r="AO203" s="309"/>
    </row>
    <row r="204" spans="4:41" s="279" customFormat="1">
      <c r="D204" s="379"/>
      <c r="T204" s="286"/>
      <c r="AB204" s="309"/>
      <c r="AC204" s="309"/>
      <c r="AD204" s="309"/>
      <c r="AE204" s="309"/>
      <c r="AF204" s="309"/>
      <c r="AG204" s="309"/>
      <c r="AH204" s="309"/>
      <c r="AI204" s="309"/>
      <c r="AJ204" s="309"/>
      <c r="AK204" s="309"/>
      <c r="AL204" s="309"/>
      <c r="AM204" s="309"/>
      <c r="AN204" s="309"/>
      <c r="AO204" s="309"/>
    </row>
    <row r="205" spans="4:41" s="279" customFormat="1">
      <c r="D205" s="379"/>
      <c r="T205" s="286"/>
      <c r="AB205" s="309"/>
      <c r="AC205" s="309"/>
      <c r="AD205" s="309"/>
      <c r="AE205" s="309"/>
      <c r="AF205" s="309"/>
      <c r="AG205" s="309"/>
      <c r="AH205" s="309"/>
      <c r="AI205" s="309"/>
      <c r="AJ205" s="309"/>
      <c r="AK205" s="309"/>
      <c r="AL205" s="309"/>
      <c r="AM205" s="309"/>
      <c r="AN205" s="309"/>
      <c r="AO205" s="309"/>
    </row>
    <row r="206" spans="4:41" s="279" customFormat="1">
      <c r="D206" s="379"/>
      <c r="T206" s="286"/>
      <c r="AB206" s="309"/>
      <c r="AC206" s="309"/>
      <c r="AD206" s="309"/>
      <c r="AE206" s="309"/>
      <c r="AF206" s="309"/>
      <c r="AG206" s="309"/>
      <c r="AH206" s="309"/>
      <c r="AI206" s="309"/>
      <c r="AJ206" s="309"/>
      <c r="AK206" s="309"/>
      <c r="AL206" s="309"/>
      <c r="AM206" s="309"/>
      <c r="AN206" s="309"/>
      <c r="AO206" s="309"/>
    </row>
    <row r="207" spans="4:41" s="279" customFormat="1">
      <c r="D207" s="379"/>
      <c r="T207" s="286"/>
      <c r="AB207" s="309"/>
      <c r="AC207" s="309"/>
      <c r="AD207" s="309"/>
      <c r="AE207" s="309"/>
      <c r="AF207" s="309"/>
      <c r="AG207" s="309"/>
      <c r="AH207" s="309"/>
      <c r="AI207" s="309"/>
      <c r="AJ207" s="309"/>
      <c r="AK207" s="309"/>
      <c r="AL207" s="309"/>
      <c r="AM207" s="309"/>
      <c r="AN207" s="309"/>
      <c r="AO207" s="309"/>
    </row>
    <row r="208" spans="4:41" s="279" customFormat="1">
      <c r="D208" s="379"/>
      <c r="T208" s="286"/>
      <c r="AB208" s="309"/>
      <c r="AC208" s="309"/>
      <c r="AD208" s="309"/>
      <c r="AE208" s="309"/>
      <c r="AF208" s="309"/>
      <c r="AG208" s="309"/>
      <c r="AH208" s="309"/>
      <c r="AI208" s="309"/>
      <c r="AJ208" s="309"/>
      <c r="AK208" s="309"/>
      <c r="AL208" s="309"/>
      <c r="AM208" s="309"/>
      <c r="AN208" s="309"/>
      <c r="AO208" s="309"/>
    </row>
    <row r="209" spans="4:41" s="279" customFormat="1">
      <c r="D209" s="379"/>
      <c r="T209" s="286"/>
      <c r="AB209" s="309"/>
      <c r="AC209" s="309"/>
      <c r="AD209" s="309"/>
      <c r="AE209" s="309"/>
      <c r="AF209" s="309"/>
      <c r="AG209" s="309"/>
      <c r="AH209" s="309"/>
      <c r="AI209" s="309"/>
      <c r="AJ209" s="309"/>
      <c r="AK209" s="309"/>
      <c r="AL209" s="309"/>
      <c r="AM209" s="309"/>
      <c r="AN209" s="309"/>
      <c r="AO209" s="309"/>
    </row>
    <row r="210" spans="4:41" s="279" customFormat="1">
      <c r="D210" s="379"/>
      <c r="T210" s="286"/>
      <c r="AB210" s="309"/>
      <c r="AC210" s="309"/>
      <c r="AD210" s="309"/>
      <c r="AE210" s="309"/>
      <c r="AF210" s="309"/>
      <c r="AG210" s="309"/>
      <c r="AH210" s="309"/>
      <c r="AI210" s="309"/>
      <c r="AJ210" s="309"/>
      <c r="AK210" s="309"/>
      <c r="AL210" s="309"/>
      <c r="AM210" s="309"/>
      <c r="AN210" s="309"/>
      <c r="AO210" s="309"/>
    </row>
    <row r="211" spans="4:41" s="279" customFormat="1">
      <c r="D211" s="379"/>
      <c r="T211" s="286"/>
      <c r="AB211" s="309"/>
      <c r="AC211" s="309"/>
      <c r="AD211" s="309"/>
      <c r="AE211" s="309"/>
      <c r="AF211" s="309"/>
      <c r="AG211" s="309"/>
      <c r="AH211" s="309"/>
      <c r="AI211" s="309"/>
      <c r="AJ211" s="309"/>
      <c r="AK211" s="309"/>
      <c r="AL211" s="309"/>
      <c r="AM211" s="309"/>
      <c r="AN211" s="309"/>
      <c r="AO211" s="309"/>
    </row>
    <row r="212" spans="4:41" s="279" customFormat="1">
      <c r="D212" s="379"/>
      <c r="T212" s="286"/>
      <c r="AB212" s="309"/>
      <c r="AC212" s="309"/>
      <c r="AD212" s="309"/>
      <c r="AE212" s="309"/>
      <c r="AF212" s="309"/>
      <c r="AG212" s="309"/>
      <c r="AH212" s="309"/>
      <c r="AI212" s="309"/>
      <c r="AJ212" s="309"/>
      <c r="AK212" s="309"/>
      <c r="AL212" s="309"/>
      <c r="AM212" s="309"/>
      <c r="AN212" s="309"/>
      <c r="AO212" s="309"/>
    </row>
    <row r="213" spans="4:41" s="279" customFormat="1">
      <c r="D213" s="379"/>
      <c r="T213" s="286"/>
      <c r="AB213" s="309"/>
      <c r="AC213" s="309"/>
      <c r="AD213" s="309"/>
      <c r="AE213" s="309"/>
      <c r="AF213" s="309"/>
      <c r="AG213" s="309"/>
      <c r="AH213" s="309"/>
      <c r="AI213" s="309"/>
      <c r="AJ213" s="309"/>
      <c r="AK213" s="309"/>
      <c r="AL213" s="309"/>
      <c r="AM213" s="309"/>
      <c r="AN213" s="309"/>
      <c r="AO213" s="309"/>
    </row>
    <row r="214" spans="4:41" s="279" customFormat="1">
      <c r="D214" s="379"/>
      <c r="T214" s="286"/>
      <c r="AB214" s="309"/>
      <c r="AC214" s="309"/>
      <c r="AD214" s="309"/>
      <c r="AE214" s="309"/>
      <c r="AF214" s="309"/>
      <c r="AG214" s="309"/>
      <c r="AH214" s="309"/>
      <c r="AI214" s="309"/>
      <c r="AJ214" s="309"/>
      <c r="AK214" s="309"/>
      <c r="AL214" s="309"/>
      <c r="AM214" s="309"/>
      <c r="AN214" s="309"/>
      <c r="AO214" s="309"/>
    </row>
    <row r="215" spans="4:41" s="279" customFormat="1">
      <c r="D215" s="379"/>
      <c r="T215" s="286"/>
      <c r="AB215" s="309"/>
      <c r="AC215" s="309"/>
      <c r="AD215" s="309"/>
      <c r="AE215" s="309"/>
      <c r="AF215" s="309"/>
      <c r="AG215" s="309"/>
      <c r="AH215" s="309"/>
      <c r="AI215" s="309"/>
      <c r="AJ215" s="309"/>
      <c r="AK215" s="309"/>
      <c r="AL215" s="309"/>
      <c r="AM215" s="309"/>
      <c r="AN215" s="309"/>
      <c r="AO215" s="309"/>
    </row>
    <row r="216" spans="4:41" s="279" customFormat="1">
      <c r="D216" s="379"/>
      <c r="T216" s="286"/>
      <c r="AB216" s="309"/>
      <c r="AC216" s="309"/>
      <c r="AD216" s="309"/>
      <c r="AE216" s="309"/>
      <c r="AF216" s="309"/>
      <c r="AG216" s="309"/>
      <c r="AH216" s="309"/>
      <c r="AI216" s="309"/>
      <c r="AJ216" s="309"/>
      <c r="AK216" s="309"/>
      <c r="AL216" s="309"/>
      <c r="AM216" s="309"/>
      <c r="AN216" s="309"/>
      <c r="AO216" s="309"/>
    </row>
    <row r="217" spans="4:41" s="279" customFormat="1">
      <c r="D217" s="379"/>
      <c r="T217" s="286"/>
      <c r="AB217" s="309"/>
      <c r="AC217" s="309"/>
      <c r="AD217" s="309"/>
      <c r="AE217" s="309"/>
      <c r="AF217" s="309"/>
      <c r="AG217" s="309"/>
      <c r="AH217" s="309"/>
      <c r="AI217" s="309"/>
      <c r="AJ217" s="309"/>
      <c r="AK217" s="309"/>
      <c r="AL217" s="309"/>
      <c r="AM217" s="309"/>
      <c r="AN217" s="309"/>
      <c r="AO217" s="309"/>
    </row>
    <row r="218" spans="4:41" s="279" customFormat="1">
      <c r="D218" s="379"/>
      <c r="T218" s="286"/>
      <c r="AB218" s="309"/>
      <c r="AC218" s="309"/>
      <c r="AD218" s="309"/>
      <c r="AE218" s="309"/>
      <c r="AF218" s="309"/>
      <c r="AG218" s="309"/>
      <c r="AH218" s="309"/>
      <c r="AI218" s="309"/>
      <c r="AJ218" s="309"/>
      <c r="AK218" s="309"/>
      <c r="AL218" s="309"/>
      <c r="AM218" s="309"/>
      <c r="AN218" s="309"/>
      <c r="AO218" s="309"/>
    </row>
    <row r="219" spans="4:41" s="279" customFormat="1">
      <c r="D219" s="379"/>
      <c r="T219" s="286"/>
      <c r="AB219" s="309"/>
      <c r="AC219" s="309"/>
      <c r="AD219" s="309"/>
      <c r="AE219" s="309"/>
      <c r="AF219" s="309"/>
      <c r="AG219" s="309"/>
      <c r="AH219" s="309"/>
      <c r="AI219" s="309"/>
      <c r="AJ219" s="309"/>
      <c r="AK219" s="309"/>
      <c r="AL219" s="309"/>
      <c r="AM219" s="309"/>
      <c r="AN219" s="309"/>
      <c r="AO219" s="309"/>
    </row>
    <row r="220" spans="4:41" s="279" customFormat="1">
      <c r="D220" s="379"/>
      <c r="T220" s="286"/>
      <c r="AB220" s="309"/>
      <c r="AC220" s="309"/>
      <c r="AD220" s="309"/>
      <c r="AE220" s="309"/>
      <c r="AF220" s="309"/>
      <c r="AG220" s="309"/>
      <c r="AH220" s="309"/>
      <c r="AI220" s="309"/>
      <c r="AJ220" s="309"/>
      <c r="AK220" s="309"/>
      <c r="AL220" s="309"/>
      <c r="AM220" s="309"/>
      <c r="AN220" s="309"/>
      <c r="AO220" s="309"/>
    </row>
    <row r="221" spans="4:41" s="279" customFormat="1">
      <c r="D221" s="379"/>
      <c r="T221" s="286"/>
      <c r="AB221" s="309"/>
      <c r="AC221" s="309"/>
      <c r="AD221" s="309"/>
      <c r="AE221" s="309"/>
      <c r="AF221" s="309"/>
      <c r="AG221" s="309"/>
      <c r="AH221" s="309"/>
      <c r="AI221" s="309"/>
      <c r="AJ221" s="309"/>
      <c r="AK221" s="309"/>
      <c r="AL221" s="309"/>
      <c r="AM221" s="309"/>
      <c r="AN221" s="309"/>
      <c r="AO221" s="309"/>
    </row>
    <row r="222" spans="4:41" s="279" customFormat="1">
      <c r="D222" s="379"/>
      <c r="T222" s="286"/>
      <c r="AB222" s="309"/>
      <c r="AC222" s="309"/>
      <c r="AD222" s="309"/>
      <c r="AE222" s="309"/>
      <c r="AF222" s="309"/>
      <c r="AG222" s="309"/>
      <c r="AH222" s="309"/>
      <c r="AI222" s="309"/>
      <c r="AJ222" s="309"/>
      <c r="AK222" s="309"/>
      <c r="AL222" s="309"/>
      <c r="AM222" s="309"/>
      <c r="AN222" s="309"/>
      <c r="AO222" s="309"/>
    </row>
    <row r="223" spans="4:41" s="279" customFormat="1">
      <c r="D223" s="379"/>
      <c r="T223" s="286"/>
      <c r="AB223" s="309"/>
      <c r="AC223" s="309"/>
      <c r="AD223" s="309"/>
      <c r="AE223" s="309"/>
      <c r="AF223" s="309"/>
      <c r="AG223" s="309"/>
      <c r="AH223" s="309"/>
      <c r="AI223" s="309"/>
      <c r="AJ223" s="309"/>
      <c r="AK223" s="309"/>
      <c r="AL223" s="309"/>
      <c r="AM223" s="309"/>
      <c r="AN223" s="309"/>
      <c r="AO223" s="309"/>
    </row>
    <row r="224" spans="4:41" s="279" customFormat="1">
      <c r="D224" s="379"/>
      <c r="T224" s="286"/>
      <c r="AB224" s="309"/>
      <c r="AC224" s="309"/>
      <c r="AD224" s="309"/>
      <c r="AE224" s="309"/>
      <c r="AF224" s="309"/>
      <c r="AG224" s="309"/>
      <c r="AH224" s="309"/>
      <c r="AI224" s="309"/>
      <c r="AJ224" s="309"/>
      <c r="AK224" s="309"/>
      <c r="AL224" s="309"/>
      <c r="AM224" s="309"/>
      <c r="AN224" s="309"/>
      <c r="AO224" s="309"/>
    </row>
    <row r="225" spans="4:41" s="279" customFormat="1">
      <c r="D225" s="379"/>
      <c r="T225" s="286"/>
      <c r="AB225" s="309"/>
      <c r="AC225" s="309"/>
      <c r="AD225" s="309"/>
      <c r="AE225" s="309"/>
      <c r="AF225" s="309"/>
      <c r="AG225" s="309"/>
      <c r="AH225" s="309"/>
      <c r="AI225" s="309"/>
      <c r="AJ225" s="309"/>
      <c r="AK225" s="309"/>
      <c r="AL225" s="309"/>
      <c r="AM225" s="309"/>
      <c r="AN225" s="309"/>
      <c r="AO225" s="309"/>
    </row>
    <row r="226" spans="4:41" s="279" customFormat="1">
      <c r="D226" s="379"/>
      <c r="T226" s="286"/>
      <c r="AB226" s="309"/>
      <c r="AC226" s="309"/>
      <c r="AD226" s="309"/>
      <c r="AE226" s="309"/>
      <c r="AF226" s="309"/>
      <c r="AG226" s="309"/>
      <c r="AH226" s="309"/>
      <c r="AI226" s="309"/>
      <c r="AJ226" s="309"/>
      <c r="AK226" s="309"/>
      <c r="AL226" s="309"/>
      <c r="AM226" s="309"/>
      <c r="AN226" s="309"/>
      <c r="AO226" s="309"/>
    </row>
    <row r="227" spans="4:41" s="279" customFormat="1">
      <c r="D227" s="379"/>
      <c r="T227" s="286"/>
      <c r="AB227" s="309"/>
      <c r="AC227" s="309"/>
      <c r="AD227" s="309"/>
      <c r="AE227" s="309"/>
      <c r="AF227" s="309"/>
      <c r="AG227" s="309"/>
      <c r="AH227" s="309"/>
      <c r="AI227" s="309"/>
      <c r="AJ227" s="309"/>
      <c r="AK227" s="309"/>
      <c r="AL227" s="309"/>
      <c r="AM227" s="309"/>
      <c r="AN227" s="309"/>
      <c r="AO227" s="309"/>
    </row>
    <row r="228" spans="4:41" s="279" customFormat="1">
      <c r="D228" s="379"/>
      <c r="T228" s="286"/>
      <c r="AB228" s="309"/>
      <c r="AC228" s="309"/>
      <c r="AD228" s="309"/>
      <c r="AE228" s="309"/>
      <c r="AF228" s="309"/>
      <c r="AG228" s="309"/>
      <c r="AH228" s="309"/>
      <c r="AI228" s="309"/>
      <c r="AJ228" s="309"/>
      <c r="AK228" s="309"/>
      <c r="AL228" s="309"/>
      <c r="AM228" s="309"/>
      <c r="AN228" s="309"/>
      <c r="AO228" s="309"/>
    </row>
    <row r="229" spans="4:41" s="279" customFormat="1">
      <c r="D229" s="379"/>
      <c r="T229" s="286"/>
      <c r="AB229" s="309"/>
      <c r="AC229" s="309"/>
      <c r="AD229" s="309"/>
      <c r="AE229" s="309"/>
      <c r="AF229" s="309"/>
      <c r="AG229" s="309"/>
      <c r="AH229" s="309"/>
      <c r="AI229" s="309"/>
      <c r="AJ229" s="309"/>
      <c r="AK229" s="309"/>
      <c r="AL229" s="309"/>
      <c r="AM229" s="309"/>
      <c r="AN229" s="309"/>
      <c r="AO229" s="309"/>
    </row>
    <row r="230" spans="4:41" s="279" customFormat="1">
      <c r="D230" s="379"/>
      <c r="T230" s="286"/>
      <c r="AB230" s="309"/>
      <c r="AC230" s="309"/>
      <c r="AD230" s="309"/>
      <c r="AE230" s="309"/>
      <c r="AF230" s="309"/>
      <c r="AG230" s="309"/>
      <c r="AH230" s="309"/>
      <c r="AI230" s="309"/>
      <c r="AJ230" s="309"/>
      <c r="AK230" s="309"/>
      <c r="AL230" s="309"/>
      <c r="AM230" s="309"/>
      <c r="AN230" s="309"/>
      <c r="AO230" s="309"/>
    </row>
    <row r="231" spans="4:41" s="279" customFormat="1">
      <c r="D231" s="379"/>
      <c r="T231" s="286"/>
      <c r="AB231" s="309"/>
      <c r="AC231" s="309"/>
      <c r="AD231" s="309"/>
      <c r="AE231" s="309"/>
      <c r="AF231" s="309"/>
      <c r="AG231" s="309"/>
      <c r="AH231" s="309"/>
      <c r="AI231" s="309"/>
      <c r="AJ231" s="309"/>
      <c r="AK231" s="309"/>
      <c r="AL231" s="309"/>
      <c r="AM231" s="309"/>
      <c r="AN231" s="309"/>
      <c r="AO231" s="309"/>
    </row>
    <row r="232" spans="4:41" s="279" customFormat="1">
      <c r="D232" s="379"/>
      <c r="T232" s="286"/>
      <c r="AB232" s="309"/>
      <c r="AC232" s="309"/>
      <c r="AD232" s="309"/>
      <c r="AE232" s="309"/>
      <c r="AF232" s="309"/>
      <c r="AG232" s="309"/>
      <c r="AH232" s="309"/>
      <c r="AI232" s="309"/>
      <c r="AJ232" s="309"/>
      <c r="AK232" s="309"/>
      <c r="AL232" s="309"/>
      <c r="AM232" s="309"/>
      <c r="AN232" s="309"/>
      <c r="AO232" s="309"/>
    </row>
    <row r="233" spans="4:41" s="279" customFormat="1">
      <c r="D233" s="379"/>
      <c r="T233" s="286"/>
      <c r="AB233" s="309"/>
      <c r="AC233" s="309"/>
      <c r="AD233" s="309"/>
      <c r="AE233" s="309"/>
      <c r="AF233" s="309"/>
      <c r="AG233" s="309"/>
      <c r="AH233" s="309"/>
      <c r="AI233" s="309"/>
      <c r="AJ233" s="309"/>
      <c r="AK233" s="309"/>
      <c r="AL233" s="309"/>
      <c r="AM233" s="309"/>
      <c r="AN233" s="309"/>
      <c r="AO233" s="309"/>
    </row>
    <row r="234" spans="4:41" s="279" customFormat="1">
      <c r="D234" s="379"/>
      <c r="T234" s="286"/>
      <c r="AB234" s="309"/>
      <c r="AC234" s="309"/>
      <c r="AD234" s="309"/>
      <c r="AE234" s="309"/>
      <c r="AF234" s="309"/>
      <c r="AG234" s="309"/>
      <c r="AH234" s="309"/>
      <c r="AI234" s="309"/>
      <c r="AJ234" s="309"/>
      <c r="AK234" s="309"/>
      <c r="AL234" s="309"/>
      <c r="AM234" s="309"/>
      <c r="AN234" s="309"/>
      <c r="AO234" s="309"/>
    </row>
    <row r="235" spans="4:41" s="279" customFormat="1">
      <c r="D235" s="379"/>
      <c r="T235" s="286"/>
      <c r="AB235" s="309"/>
      <c r="AC235" s="309"/>
      <c r="AD235" s="309"/>
      <c r="AE235" s="309"/>
      <c r="AF235" s="309"/>
      <c r="AG235" s="309"/>
      <c r="AH235" s="309"/>
      <c r="AI235" s="309"/>
      <c r="AJ235" s="309"/>
      <c r="AK235" s="309"/>
      <c r="AL235" s="309"/>
      <c r="AM235" s="309"/>
      <c r="AN235" s="309"/>
      <c r="AO235" s="309"/>
    </row>
    <row r="236" spans="4:41" s="279" customFormat="1">
      <c r="D236" s="379"/>
      <c r="T236" s="286"/>
      <c r="AB236" s="309"/>
      <c r="AC236" s="309"/>
      <c r="AD236" s="309"/>
      <c r="AE236" s="309"/>
      <c r="AF236" s="309"/>
      <c r="AG236" s="309"/>
      <c r="AH236" s="309"/>
      <c r="AI236" s="309"/>
      <c r="AJ236" s="309"/>
      <c r="AK236" s="309"/>
      <c r="AL236" s="309"/>
      <c r="AM236" s="309"/>
      <c r="AN236" s="309"/>
      <c r="AO236" s="309"/>
    </row>
    <row r="237" spans="4:41" s="279" customFormat="1">
      <c r="D237" s="379"/>
      <c r="T237" s="286"/>
      <c r="AB237" s="309"/>
      <c r="AC237" s="309"/>
      <c r="AD237" s="309"/>
      <c r="AE237" s="309"/>
      <c r="AF237" s="309"/>
      <c r="AG237" s="309"/>
      <c r="AH237" s="309"/>
      <c r="AI237" s="309"/>
      <c r="AJ237" s="309"/>
      <c r="AK237" s="309"/>
      <c r="AL237" s="309"/>
      <c r="AM237" s="309"/>
      <c r="AN237" s="309"/>
      <c r="AO237" s="309"/>
    </row>
    <row r="238" spans="4:41" s="279" customFormat="1">
      <c r="D238" s="379"/>
      <c r="T238" s="286"/>
      <c r="AB238" s="309"/>
      <c r="AC238" s="309"/>
      <c r="AD238" s="309"/>
      <c r="AE238" s="309"/>
      <c r="AF238" s="309"/>
      <c r="AG238" s="309"/>
      <c r="AH238" s="309"/>
      <c r="AI238" s="309"/>
      <c r="AJ238" s="309"/>
      <c r="AK238" s="309"/>
      <c r="AL238" s="309"/>
      <c r="AM238" s="309"/>
      <c r="AN238" s="309"/>
      <c r="AO238" s="309"/>
    </row>
    <row r="239" spans="4:41" s="279" customFormat="1">
      <c r="D239" s="379"/>
      <c r="T239" s="286"/>
      <c r="AB239" s="309"/>
      <c r="AC239" s="309"/>
      <c r="AD239" s="309"/>
      <c r="AE239" s="309"/>
      <c r="AF239" s="309"/>
      <c r="AG239" s="309"/>
      <c r="AH239" s="309"/>
      <c r="AI239" s="309"/>
      <c r="AJ239" s="309"/>
      <c r="AK239" s="309"/>
      <c r="AL239" s="309"/>
      <c r="AM239" s="309"/>
      <c r="AN239" s="309"/>
      <c r="AO239" s="309"/>
    </row>
    <row r="240" spans="4:41" s="279" customFormat="1">
      <c r="D240" s="379"/>
      <c r="T240" s="286"/>
      <c r="AB240" s="309"/>
      <c r="AC240" s="309"/>
      <c r="AD240" s="309"/>
      <c r="AE240" s="309"/>
      <c r="AF240" s="309"/>
      <c r="AG240" s="309"/>
      <c r="AH240" s="309"/>
      <c r="AI240" s="309"/>
      <c r="AJ240" s="309"/>
      <c r="AK240" s="309"/>
      <c r="AL240" s="309"/>
      <c r="AM240" s="309"/>
      <c r="AN240" s="309"/>
      <c r="AO240" s="309"/>
    </row>
    <row r="241" spans="4:41" s="279" customFormat="1">
      <c r="D241" s="379"/>
      <c r="T241" s="286"/>
      <c r="AB241" s="309"/>
      <c r="AC241" s="309"/>
      <c r="AD241" s="309"/>
      <c r="AE241" s="309"/>
      <c r="AF241" s="309"/>
      <c r="AG241" s="309"/>
      <c r="AH241" s="309"/>
      <c r="AI241" s="309"/>
      <c r="AJ241" s="309"/>
      <c r="AK241" s="309"/>
      <c r="AL241" s="309"/>
      <c r="AM241" s="309"/>
      <c r="AN241" s="309"/>
      <c r="AO241" s="309"/>
    </row>
    <row r="242" spans="4:41" s="279" customFormat="1">
      <c r="D242" s="379"/>
      <c r="T242" s="286"/>
      <c r="AB242" s="309"/>
      <c r="AC242" s="309"/>
      <c r="AD242" s="309"/>
      <c r="AE242" s="309"/>
      <c r="AF242" s="309"/>
      <c r="AG242" s="309"/>
      <c r="AH242" s="309"/>
      <c r="AI242" s="309"/>
      <c r="AJ242" s="309"/>
      <c r="AK242" s="309"/>
      <c r="AL242" s="309"/>
      <c r="AM242" s="309"/>
      <c r="AN242" s="309"/>
      <c r="AO242" s="309"/>
    </row>
    <row r="243" spans="4:41" s="279" customFormat="1">
      <c r="D243" s="379"/>
      <c r="T243" s="286"/>
      <c r="AB243" s="309"/>
      <c r="AC243" s="309"/>
      <c r="AD243" s="309"/>
      <c r="AE243" s="309"/>
      <c r="AF243" s="309"/>
      <c r="AG243" s="309"/>
      <c r="AH243" s="309"/>
      <c r="AI243" s="309"/>
      <c r="AJ243" s="309"/>
      <c r="AK243" s="309"/>
      <c r="AL243" s="309"/>
      <c r="AM243" s="309"/>
      <c r="AN243" s="309"/>
      <c r="AO243" s="309"/>
    </row>
    <row r="244" spans="4:41" s="279" customFormat="1">
      <c r="D244" s="379"/>
      <c r="T244" s="286"/>
      <c r="AB244" s="309"/>
      <c r="AC244" s="309"/>
      <c r="AD244" s="309"/>
      <c r="AE244" s="309"/>
      <c r="AF244" s="309"/>
      <c r="AG244" s="309"/>
      <c r="AH244" s="309"/>
      <c r="AI244" s="309"/>
      <c r="AJ244" s="309"/>
      <c r="AK244" s="309"/>
      <c r="AL244" s="309"/>
      <c r="AM244" s="309"/>
      <c r="AN244" s="309"/>
      <c r="AO244" s="309"/>
    </row>
    <row r="245" spans="4:41" s="279" customFormat="1">
      <c r="D245" s="379"/>
      <c r="T245" s="286"/>
      <c r="AB245" s="309"/>
      <c r="AC245" s="309"/>
      <c r="AD245" s="309"/>
      <c r="AE245" s="309"/>
      <c r="AF245" s="309"/>
      <c r="AG245" s="309"/>
      <c r="AH245" s="309"/>
      <c r="AI245" s="309"/>
      <c r="AJ245" s="309"/>
      <c r="AK245" s="309"/>
      <c r="AL245" s="309"/>
      <c r="AM245" s="309"/>
      <c r="AN245" s="309"/>
      <c r="AO245" s="309"/>
    </row>
    <row r="246" spans="4:41" s="279" customFormat="1">
      <c r="D246" s="379"/>
      <c r="T246" s="286"/>
      <c r="AB246" s="309"/>
      <c r="AC246" s="309"/>
      <c r="AD246" s="309"/>
      <c r="AE246" s="309"/>
      <c r="AF246" s="309"/>
      <c r="AG246" s="309"/>
      <c r="AH246" s="309"/>
      <c r="AI246" s="309"/>
      <c r="AJ246" s="309"/>
      <c r="AK246" s="309"/>
      <c r="AL246" s="309"/>
      <c r="AM246" s="309"/>
      <c r="AN246" s="309"/>
      <c r="AO246" s="309"/>
    </row>
    <row r="247" spans="4:41" s="279" customFormat="1">
      <c r="D247" s="379"/>
      <c r="T247" s="286"/>
      <c r="AB247" s="309"/>
      <c r="AC247" s="309"/>
      <c r="AD247" s="309"/>
      <c r="AE247" s="309"/>
      <c r="AF247" s="309"/>
      <c r="AG247" s="309"/>
      <c r="AH247" s="309"/>
      <c r="AI247" s="309"/>
      <c r="AJ247" s="309"/>
      <c r="AK247" s="309"/>
      <c r="AL247" s="309"/>
      <c r="AM247" s="309"/>
      <c r="AN247" s="309"/>
      <c r="AO247" s="309"/>
    </row>
    <row r="248" spans="4:41" s="279" customFormat="1">
      <c r="D248" s="379"/>
      <c r="T248" s="286"/>
      <c r="AB248" s="309"/>
      <c r="AC248" s="309"/>
      <c r="AD248" s="309"/>
      <c r="AE248" s="309"/>
      <c r="AF248" s="309"/>
      <c r="AG248" s="309"/>
      <c r="AH248" s="309"/>
      <c r="AI248" s="309"/>
      <c r="AJ248" s="309"/>
      <c r="AK248" s="309"/>
      <c r="AL248" s="309"/>
      <c r="AM248" s="309"/>
      <c r="AN248" s="309"/>
      <c r="AO248" s="309"/>
    </row>
    <row r="249" spans="4:41" s="279" customFormat="1">
      <c r="D249" s="379"/>
      <c r="T249" s="286"/>
      <c r="AB249" s="309"/>
      <c r="AC249" s="309"/>
      <c r="AD249" s="309"/>
      <c r="AE249" s="309"/>
      <c r="AF249" s="309"/>
      <c r="AG249" s="309"/>
      <c r="AH249" s="309"/>
      <c r="AI249" s="309"/>
      <c r="AJ249" s="309"/>
      <c r="AK249" s="309"/>
      <c r="AL249" s="309"/>
      <c r="AM249" s="309"/>
      <c r="AN249" s="309"/>
      <c r="AO249" s="309"/>
    </row>
    <row r="250" spans="4:41" s="279" customFormat="1">
      <c r="D250" s="379"/>
      <c r="T250" s="286"/>
      <c r="AB250" s="309"/>
      <c r="AC250" s="309"/>
      <c r="AD250" s="309"/>
      <c r="AE250" s="309"/>
      <c r="AF250" s="309"/>
      <c r="AG250" s="309"/>
      <c r="AH250" s="309"/>
      <c r="AI250" s="309"/>
      <c r="AJ250" s="309"/>
      <c r="AK250" s="309"/>
      <c r="AL250" s="309"/>
      <c r="AM250" s="309"/>
      <c r="AN250" s="309"/>
      <c r="AO250" s="309"/>
    </row>
    <row r="251" spans="4:41" s="279" customFormat="1">
      <c r="D251" s="379"/>
      <c r="T251" s="286"/>
      <c r="AB251" s="309"/>
      <c r="AC251" s="309"/>
      <c r="AD251" s="309"/>
      <c r="AE251" s="309"/>
      <c r="AF251" s="309"/>
      <c r="AG251" s="309"/>
      <c r="AH251" s="309"/>
      <c r="AI251" s="309"/>
      <c r="AJ251" s="309"/>
      <c r="AK251" s="309"/>
      <c r="AL251" s="309"/>
      <c r="AM251" s="309"/>
      <c r="AN251" s="309"/>
      <c r="AO251" s="309"/>
    </row>
    <row r="252" spans="4:41" s="279" customFormat="1">
      <c r="D252" s="379"/>
      <c r="T252" s="286"/>
      <c r="AB252" s="309"/>
      <c r="AC252" s="309"/>
      <c r="AD252" s="309"/>
      <c r="AE252" s="309"/>
      <c r="AF252" s="309"/>
      <c r="AG252" s="309"/>
      <c r="AH252" s="309"/>
      <c r="AI252" s="309"/>
      <c r="AJ252" s="309"/>
      <c r="AK252" s="309"/>
      <c r="AL252" s="309"/>
      <c r="AM252" s="309"/>
      <c r="AN252" s="309"/>
      <c r="AO252" s="309"/>
    </row>
    <row r="253" spans="4:41" s="279" customFormat="1">
      <c r="D253" s="379"/>
      <c r="T253" s="286"/>
      <c r="AB253" s="309"/>
      <c r="AC253" s="309"/>
      <c r="AD253" s="309"/>
      <c r="AE253" s="309"/>
      <c r="AF253" s="309"/>
      <c r="AG253" s="309"/>
      <c r="AH253" s="309"/>
      <c r="AI253" s="309"/>
      <c r="AJ253" s="309"/>
      <c r="AK253" s="309"/>
      <c r="AL253" s="309"/>
      <c r="AM253" s="309"/>
      <c r="AN253" s="309"/>
      <c r="AO253" s="309"/>
    </row>
    <row r="254" spans="4:41" s="279" customFormat="1">
      <c r="D254" s="379"/>
      <c r="T254" s="286"/>
      <c r="AB254" s="309"/>
      <c r="AC254" s="309"/>
      <c r="AD254" s="309"/>
      <c r="AE254" s="309"/>
      <c r="AF254" s="309"/>
      <c r="AG254" s="309"/>
      <c r="AH254" s="309"/>
      <c r="AI254" s="309"/>
      <c r="AJ254" s="309"/>
      <c r="AK254" s="309"/>
      <c r="AL254" s="309"/>
      <c r="AM254" s="309"/>
      <c r="AN254" s="309"/>
      <c r="AO254" s="309"/>
    </row>
    <row r="255" spans="4:41" s="279" customFormat="1">
      <c r="D255" s="379"/>
      <c r="T255" s="286"/>
      <c r="AB255" s="309"/>
      <c r="AC255" s="309"/>
      <c r="AD255" s="309"/>
      <c r="AE255" s="309"/>
      <c r="AF255" s="309"/>
      <c r="AG255" s="309"/>
      <c r="AH255" s="309"/>
      <c r="AI255" s="309"/>
      <c r="AJ255" s="309"/>
      <c r="AK255" s="309"/>
      <c r="AL255" s="309"/>
      <c r="AM255" s="309"/>
      <c r="AN255" s="309"/>
      <c r="AO255" s="309"/>
    </row>
    <row r="256" spans="4:41" s="279" customFormat="1">
      <c r="D256" s="379"/>
      <c r="T256" s="286"/>
      <c r="AB256" s="309"/>
      <c r="AC256" s="309"/>
      <c r="AD256" s="309"/>
      <c r="AE256" s="309"/>
      <c r="AF256" s="309"/>
      <c r="AG256" s="309"/>
      <c r="AH256" s="309"/>
      <c r="AI256" s="309"/>
      <c r="AJ256" s="309"/>
      <c r="AK256" s="309"/>
      <c r="AL256" s="309"/>
      <c r="AM256" s="309"/>
      <c r="AN256" s="309"/>
      <c r="AO256" s="309"/>
    </row>
    <row r="257" spans="4:41" s="279" customFormat="1">
      <c r="D257" s="379"/>
      <c r="T257" s="286"/>
      <c r="AB257" s="309"/>
      <c r="AC257" s="309"/>
      <c r="AD257" s="309"/>
      <c r="AE257" s="309"/>
      <c r="AF257" s="309"/>
      <c r="AG257" s="309"/>
      <c r="AH257" s="309"/>
      <c r="AI257" s="309"/>
      <c r="AJ257" s="309"/>
      <c r="AK257" s="309"/>
      <c r="AL257" s="309"/>
      <c r="AM257" s="309"/>
      <c r="AN257" s="309"/>
      <c r="AO257" s="309"/>
    </row>
    <row r="258" spans="4:41" s="279" customFormat="1">
      <c r="D258" s="379"/>
      <c r="T258" s="286"/>
      <c r="AB258" s="309"/>
      <c r="AC258" s="309"/>
      <c r="AD258" s="309"/>
      <c r="AE258" s="309"/>
      <c r="AF258" s="309"/>
      <c r="AG258" s="309"/>
      <c r="AH258" s="309"/>
      <c r="AI258" s="309"/>
      <c r="AJ258" s="309"/>
      <c r="AK258" s="309"/>
      <c r="AL258" s="309"/>
      <c r="AM258" s="309"/>
      <c r="AN258" s="309"/>
      <c r="AO258" s="309"/>
    </row>
    <row r="259" spans="4:41" s="279" customFormat="1">
      <c r="D259" s="379"/>
      <c r="T259" s="286"/>
      <c r="AB259" s="309"/>
      <c r="AC259" s="309"/>
      <c r="AD259" s="309"/>
      <c r="AE259" s="309"/>
      <c r="AF259" s="309"/>
      <c r="AG259" s="309"/>
      <c r="AH259" s="309"/>
      <c r="AI259" s="309"/>
      <c r="AJ259" s="309"/>
      <c r="AK259" s="309"/>
      <c r="AL259" s="309"/>
      <c r="AM259" s="309"/>
      <c r="AN259" s="309"/>
      <c r="AO259" s="309"/>
    </row>
    <row r="260" spans="4:41" s="279" customFormat="1">
      <c r="D260" s="379"/>
      <c r="T260" s="286"/>
      <c r="AB260" s="309"/>
      <c r="AC260" s="309"/>
      <c r="AD260" s="309"/>
      <c r="AE260" s="309"/>
      <c r="AF260" s="309"/>
      <c r="AG260" s="309"/>
      <c r="AH260" s="309"/>
      <c r="AI260" s="309"/>
      <c r="AJ260" s="309"/>
      <c r="AK260" s="309"/>
      <c r="AL260" s="309"/>
      <c r="AM260" s="309"/>
      <c r="AN260" s="309"/>
      <c r="AO260" s="309"/>
    </row>
    <row r="261" spans="4:41" s="279" customFormat="1">
      <c r="D261" s="379"/>
      <c r="T261" s="286"/>
      <c r="AB261" s="309"/>
      <c r="AC261" s="309"/>
      <c r="AD261" s="309"/>
      <c r="AE261" s="309"/>
      <c r="AF261" s="309"/>
      <c r="AG261" s="309"/>
      <c r="AH261" s="309"/>
      <c r="AI261" s="309"/>
      <c r="AJ261" s="309"/>
      <c r="AK261" s="309"/>
      <c r="AL261" s="309"/>
      <c r="AM261" s="309"/>
      <c r="AN261" s="309"/>
      <c r="AO261" s="309"/>
    </row>
    <row r="262" spans="4:41" s="279" customFormat="1">
      <c r="D262" s="379"/>
      <c r="T262" s="286"/>
      <c r="AB262" s="309"/>
      <c r="AC262" s="309"/>
      <c r="AD262" s="309"/>
      <c r="AE262" s="309"/>
      <c r="AF262" s="309"/>
      <c r="AG262" s="309"/>
      <c r="AH262" s="309"/>
      <c r="AI262" s="309"/>
      <c r="AJ262" s="309"/>
      <c r="AK262" s="309"/>
      <c r="AL262" s="309"/>
      <c r="AM262" s="309"/>
      <c r="AN262" s="309"/>
      <c r="AO262" s="309"/>
    </row>
    <row r="263" spans="4:41" s="279" customFormat="1">
      <c r="D263" s="379"/>
      <c r="T263" s="286"/>
      <c r="AB263" s="309"/>
      <c r="AC263" s="309"/>
      <c r="AD263" s="309"/>
      <c r="AE263" s="309"/>
      <c r="AF263" s="309"/>
      <c r="AG263" s="309"/>
      <c r="AH263" s="309"/>
      <c r="AI263" s="309"/>
      <c r="AJ263" s="309"/>
      <c r="AK263" s="309"/>
      <c r="AL263" s="309"/>
      <c r="AM263" s="309"/>
      <c r="AN263" s="309"/>
      <c r="AO263" s="309"/>
    </row>
    <row r="264" spans="4:41" s="279" customFormat="1">
      <c r="D264" s="379"/>
      <c r="T264" s="286"/>
      <c r="AB264" s="309"/>
      <c r="AC264" s="309"/>
      <c r="AD264" s="309"/>
      <c r="AE264" s="309"/>
      <c r="AF264" s="309"/>
      <c r="AG264" s="309"/>
      <c r="AH264" s="309"/>
      <c r="AI264" s="309"/>
      <c r="AJ264" s="309"/>
      <c r="AK264" s="309"/>
      <c r="AL264" s="309"/>
      <c r="AM264" s="309"/>
      <c r="AN264" s="309"/>
      <c r="AO264" s="309"/>
    </row>
    <row r="265" spans="4:41" s="279" customFormat="1">
      <c r="D265" s="379"/>
      <c r="T265" s="286"/>
      <c r="AB265" s="309"/>
      <c r="AC265" s="309"/>
      <c r="AD265" s="309"/>
      <c r="AE265" s="309"/>
      <c r="AF265" s="309"/>
      <c r="AG265" s="309"/>
      <c r="AH265" s="309"/>
      <c r="AI265" s="309"/>
      <c r="AJ265" s="309"/>
      <c r="AK265" s="309"/>
      <c r="AL265" s="309"/>
      <c r="AM265" s="309"/>
      <c r="AN265" s="309"/>
      <c r="AO265" s="309"/>
    </row>
    <row r="266" spans="4:41" s="279" customFormat="1">
      <c r="D266" s="379"/>
      <c r="T266" s="286"/>
      <c r="AB266" s="309"/>
      <c r="AC266" s="309"/>
      <c r="AD266" s="309"/>
      <c r="AE266" s="309"/>
      <c r="AF266" s="309"/>
      <c r="AG266" s="309"/>
      <c r="AH266" s="309"/>
      <c r="AI266" s="309"/>
      <c r="AJ266" s="309"/>
      <c r="AK266" s="309"/>
      <c r="AL266" s="309"/>
      <c r="AM266" s="309"/>
      <c r="AN266" s="309"/>
      <c r="AO266" s="309"/>
    </row>
    <row r="267" spans="4:41" s="279" customFormat="1">
      <c r="D267" s="379"/>
      <c r="T267" s="286"/>
      <c r="AB267" s="309"/>
      <c r="AC267" s="309"/>
      <c r="AD267" s="309"/>
      <c r="AE267" s="309"/>
      <c r="AF267" s="309"/>
      <c r="AG267" s="309"/>
      <c r="AH267" s="309"/>
      <c r="AI267" s="309"/>
      <c r="AJ267" s="309"/>
      <c r="AK267" s="309"/>
      <c r="AL267" s="309"/>
      <c r="AM267" s="309"/>
      <c r="AN267" s="309"/>
      <c r="AO267" s="309"/>
    </row>
    <row r="268" spans="4:41" s="279" customFormat="1">
      <c r="D268" s="379"/>
      <c r="T268" s="286"/>
      <c r="AB268" s="309"/>
      <c r="AC268" s="309"/>
      <c r="AD268" s="309"/>
      <c r="AE268" s="309"/>
      <c r="AF268" s="309"/>
      <c r="AG268" s="309"/>
      <c r="AH268" s="309"/>
      <c r="AI268" s="309"/>
      <c r="AJ268" s="309"/>
      <c r="AK268" s="309"/>
      <c r="AL268" s="309"/>
      <c r="AM268" s="309"/>
      <c r="AN268" s="309"/>
      <c r="AO268" s="309"/>
    </row>
    <row r="269" spans="4:41" s="279" customFormat="1">
      <c r="D269" s="379"/>
      <c r="T269" s="286"/>
      <c r="AB269" s="309"/>
      <c r="AC269" s="309"/>
      <c r="AD269" s="309"/>
      <c r="AE269" s="309"/>
      <c r="AF269" s="309"/>
      <c r="AG269" s="309"/>
      <c r="AH269" s="309"/>
      <c r="AI269" s="309"/>
      <c r="AJ269" s="309"/>
      <c r="AK269" s="309"/>
      <c r="AL269" s="309"/>
      <c r="AM269" s="309"/>
      <c r="AN269" s="309"/>
      <c r="AO269" s="309"/>
    </row>
    <row r="270" spans="4:41" s="279" customFormat="1">
      <c r="D270" s="379"/>
      <c r="T270" s="286"/>
      <c r="AB270" s="309"/>
      <c r="AC270" s="309"/>
      <c r="AD270" s="309"/>
      <c r="AE270" s="309"/>
      <c r="AF270" s="309"/>
      <c r="AG270" s="309"/>
      <c r="AH270" s="309"/>
      <c r="AI270" s="309"/>
      <c r="AJ270" s="309"/>
      <c r="AK270" s="309"/>
      <c r="AL270" s="309"/>
      <c r="AM270" s="309"/>
      <c r="AN270" s="309"/>
      <c r="AO270" s="309"/>
    </row>
    <row r="271" spans="4:41" s="279" customFormat="1">
      <c r="D271" s="379"/>
      <c r="T271" s="286"/>
      <c r="AB271" s="309"/>
      <c r="AC271" s="309"/>
      <c r="AD271" s="309"/>
      <c r="AE271" s="309"/>
      <c r="AF271" s="309"/>
      <c r="AG271" s="309"/>
      <c r="AH271" s="309"/>
      <c r="AI271" s="309"/>
      <c r="AJ271" s="309"/>
      <c r="AK271" s="309"/>
      <c r="AL271" s="309"/>
      <c r="AM271" s="309"/>
      <c r="AN271" s="309"/>
      <c r="AO271" s="309"/>
    </row>
    <row r="272" spans="4:41" s="279" customFormat="1">
      <c r="D272" s="379"/>
      <c r="T272" s="286"/>
      <c r="AB272" s="309"/>
      <c r="AC272" s="309"/>
      <c r="AD272" s="309"/>
      <c r="AE272" s="309"/>
      <c r="AF272" s="309"/>
      <c r="AG272" s="309"/>
      <c r="AH272" s="309"/>
      <c r="AI272" s="309"/>
      <c r="AJ272" s="309"/>
      <c r="AK272" s="309"/>
      <c r="AL272" s="309"/>
      <c r="AM272" s="309"/>
      <c r="AN272" s="309"/>
      <c r="AO272" s="309"/>
    </row>
    <row r="273" spans="4:41" s="279" customFormat="1">
      <c r="D273" s="379"/>
      <c r="T273" s="286"/>
      <c r="AB273" s="309"/>
      <c r="AC273" s="309"/>
      <c r="AD273" s="309"/>
      <c r="AE273" s="309"/>
      <c r="AF273" s="309"/>
      <c r="AG273" s="309"/>
      <c r="AH273" s="309"/>
      <c r="AI273" s="309"/>
      <c r="AJ273" s="309"/>
      <c r="AK273" s="309"/>
      <c r="AL273" s="309"/>
      <c r="AM273" s="309"/>
      <c r="AN273" s="309"/>
      <c r="AO273" s="309"/>
    </row>
    <row r="274" spans="4:41" s="279" customFormat="1">
      <c r="D274" s="379"/>
      <c r="T274" s="286"/>
      <c r="AB274" s="309"/>
      <c r="AC274" s="309"/>
      <c r="AD274" s="309"/>
      <c r="AE274" s="309"/>
      <c r="AF274" s="309"/>
      <c r="AG274" s="309"/>
      <c r="AH274" s="309"/>
      <c r="AI274" s="309"/>
      <c r="AJ274" s="309"/>
      <c r="AK274" s="309"/>
      <c r="AL274" s="309"/>
      <c r="AM274" s="309"/>
      <c r="AN274" s="309"/>
      <c r="AO274" s="309"/>
    </row>
    <row r="275" spans="4:41" s="279" customFormat="1">
      <c r="D275" s="379"/>
      <c r="T275" s="286"/>
      <c r="AB275" s="309"/>
      <c r="AC275" s="309"/>
      <c r="AD275" s="309"/>
      <c r="AE275" s="309"/>
      <c r="AF275" s="309"/>
      <c r="AG275" s="309"/>
      <c r="AH275" s="309"/>
      <c r="AI275" s="309"/>
      <c r="AJ275" s="309"/>
      <c r="AK275" s="309"/>
      <c r="AL275" s="309"/>
      <c r="AM275" s="309"/>
      <c r="AN275" s="309"/>
      <c r="AO275" s="309"/>
    </row>
    <row r="276" spans="4:41" s="279" customFormat="1">
      <c r="D276" s="379"/>
      <c r="T276" s="286"/>
      <c r="AB276" s="309"/>
      <c r="AC276" s="309"/>
      <c r="AD276" s="309"/>
      <c r="AE276" s="309"/>
      <c r="AF276" s="309"/>
      <c r="AG276" s="309"/>
      <c r="AH276" s="309"/>
      <c r="AI276" s="309"/>
      <c r="AJ276" s="309"/>
      <c r="AK276" s="309"/>
      <c r="AL276" s="309"/>
      <c r="AM276" s="309"/>
      <c r="AN276" s="309"/>
      <c r="AO276" s="309"/>
    </row>
    <row r="277" spans="4:41" s="279" customFormat="1">
      <c r="D277" s="379"/>
      <c r="T277" s="286"/>
      <c r="AB277" s="309"/>
      <c r="AC277" s="309"/>
      <c r="AD277" s="309"/>
      <c r="AE277" s="309"/>
      <c r="AF277" s="309"/>
      <c r="AG277" s="309"/>
      <c r="AH277" s="309"/>
      <c r="AI277" s="309"/>
      <c r="AJ277" s="309"/>
      <c r="AK277" s="309"/>
      <c r="AL277" s="309"/>
      <c r="AM277" s="309"/>
      <c r="AN277" s="309"/>
      <c r="AO277" s="309"/>
    </row>
    <row r="278" spans="4:41" s="279" customFormat="1">
      <c r="D278" s="379"/>
      <c r="T278" s="286"/>
      <c r="AB278" s="309"/>
      <c r="AC278" s="309"/>
      <c r="AD278" s="309"/>
      <c r="AE278" s="309"/>
      <c r="AF278" s="309"/>
      <c r="AG278" s="309"/>
      <c r="AH278" s="309"/>
      <c r="AI278" s="309"/>
      <c r="AJ278" s="309"/>
      <c r="AK278" s="309"/>
      <c r="AL278" s="309"/>
      <c r="AM278" s="309"/>
      <c r="AN278" s="309"/>
      <c r="AO278" s="309"/>
    </row>
    <row r="279" spans="4:41" s="279" customFormat="1">
      <c r="D279" s="379"/>
      <c r="T279" s="286"/>
      <c r="AB279" s="309"/>
      <c r="AC279" s="309"/>
      <c r="AD279" s="309"/>
      <c r="AE279" s="309"/>
      <c r="AF279" s="309"/>
      <c r="AG279" s="309"/>
      <c r="AH279" s="309"/>
      <c r="AI279" s="309"/>
      <c r="AJ279" s="309"/>
      <c r="AK279" s="309"/>
      <c r="AL279" s="309"/>
      <c r="AM279" s="309"/>
      <c r="AN279" s="309"/>
      <c r="AO279" s="309"/>
    </row>
    <row r="280" spans="4:41" s="279" customFormat="1">
      <c r="D280" s="379"/>
      <c r="T280" s="286"/>
      <c r="AB280" s="309"/>
      <c r="AC280" s="309"/>
      <c r="AD280" s="309"/>
      <c r="AE280" s="309"/>
      <c r="AF280" s="309"/>
      <c r="AG280" s="309"/>
      <c r="AH280" s="309"/>
      <c r="AI280" s="309"/>
      <c r="AJ280" s="309"/>
      <c r="AK280" s="309"/>
      <c r="AL280" s="309"/>
      <c r="AM280" s="309"/>
      <c r="AN280" s="309"/>
      <c r="AO280" s="309"/>
    </row>
    <row r="281" spans="4:41" s="279" customFormat="1">
      <c r="D281" s="379"/>
      <c r="T281" s="286"/>
      <c r="AB281" s="309"/>
      <c r="AC281" s="309"/>
      <c r="AD281" s="309"/>
      <c r="AE281" s="309"/>
      <c r="AF281" s="309"/>
      <c r="AG281" s="309"/>
      <c r="AH281" s="309"/>
      <c r="AI281" s="309"/>
      <c r="AJ281" s="309"/>
      <c r="AK281" s="309"/>
      <c r="AL281" s="309"/>
      <c r="AM281" s="309"/>
      <c r="AN281" s="309"/>
      <c r="AO281" s="309"/>
    </row>
    <row r="282" spans="4:41" s="279" customFormat="1">
      <c r="D282" s="379"/>
      <c r="T282" s="286"/>
      <c r="AB282" s="309"/>
      <c r="AC282" s="309"/>
      <c r="AD282" s="309"/>
      <c r="AE282" s="309"/>
      <c r="AF282" s="309"/>
      <c r="AG282" s="309"/>
      <c r="AH282" s="309"/>
      <c r="AI282" s="309"/>
      <c r="AJ282" s="309"/>
      <c r="AK282" s="309"/>
      <c r="AL282" s="309"/>
      <c r="AM282" s="309"/>
      <c r="AN282" s="309"/>
      <c r="AO282" s="309"/>
    </row>
    <row r="283" spans="4:41" s="279" customFormat="1">
      <c r="D283" s="379"/>
      <c r="T283" s="286"/>
      <c r="AB283" s="309"/>
      <c r="AC283" s="309"/>
      <c r="AD283" s="309"/>
      <c r="AE283" s="309"/>
      <c r="AF283" s="309"/>
      <c r="AG283" s="309"/>
      <c r="AH283" s="309"/>
      <c r="AI283" s="309"/>
      <c r="AJ283" s="309"/>
      <c r="AK283" s="309"/>
      <c r="AL283" s="309"/>
      <c r="AM283" s="309"/>
      <c r="AN283" s="309"/>
      <c r="AO283" s="309"/>
    </row>
    <row r="284" spans="4:41" s="279" customFormat="1">
      <c r="D284" s="379"/>
      <c r="T284" s="286"/>
      <c r="AB284" s="309"/>
      <c r="AC284" s="309"/>
      <c r="AD284" s="309"/>
      <c r="AE284" s="309"/>
      <c r="AF284" s="309"/>
      <c r="AG284" s="309"/>
      <c r="AH284" s="309"/>
      <c r="AI284" s="309"/>
      <c r="AJ284" s="309"/>
      <c r="AK284" s="309"/>
      <c r="AL284" s="309"/>
      <c r="AM284" s="309"/>
      <c r="AN284" s="309"/>
      <c r="AO284" s="309"/>
    </row>
    <row r="285" spans="4:41" s="279" customFormat="1">
      <c r="D285" s="379"/>
      <c r="T285" s="286"/>
      <c r="AB285" s="309"/>
      <c r="AC285" s="309"/>
      <c r="AD285" s="309"/>
      <c r="AE285" s="309"/>
      <c r="AF285" s="309"/>
      <c r="AG285" s="309"/>
      <c r="AH285" s="309"/>
      <c r="AI285" s="309"/>
      <c r="AJ285" s="309"/>
      <c r="AK285" s="309"/>
      <c r="AL285" s="309"/>
      <c r="AM285" s="309"/>
      <c r="AN285" s="309"/>
      <c r="AO285" s="309"/>
    </row>
    <row r="286" spans="4:41" s="279" customFormat="1">
      <c r="D286" s="379"/>
      <c r="T286" s="286"/>
      <c r="AB286" s="309"/>
      <c r="AC286" s="309"/>
      <c r="AD286" s="309"/>
      <c r="AE286" s="309"/>
      <c r="AF286" s="309"/>
      <c r="AG286" s="309"/>
      <c r="AH286" s="309"/>
      <c r="AI286" s="309"/>
      <c r="AJ286" s="309"/>
      <c r="AK286" s="309"/>
      <c r="AL286" s="309"/>
      <c r="AM286" s="309"/>
      <c r="AN286" s="309"/>
      <c r="AO286" s="309"/>
    </row>
    <row r="287" spans="4:41" s="279" customFormat="1">
      <c r="D287" s="379"/>
      <c r="T287" s="286"/>
      <c r="AB287" s="309"/>
      <c r="AC287" s="309"/>
      <c r="AD287" s="309"/>
      <c r="AE287" s="309"/>
      <c r="AF287" s="309"/>
      <c r="AG287" s="309"/>
      <c r="AH287" s="309"/>
      <c r="AI287" s="309"/>
      <c r="AJ287" s="309"/>
      <c r="AK287" s="309"/>
      <c r="AL287" s="309"/>
      <c r="AM287" s="309"/>
      <c r="AN287" s="309"/>
      <c r="AO287" s="309"/>
    </row>
    <row r="288" spans="4:41" s="279" customFormat="1">
      <c r="D288" s="379"/>
      <c r="T288" s="286"/>
      <c r="AB288" s="309"/>
      <c r="AC288" s="309"/>
      <c r="AD288" s="309"/>
      <c r="AE288" s="309"/>
      <c r="AF288" s="309"/>
      <c r="AG288" s="309"/>
      <c r="AH288" s="309"/>
      <c r="AI288" s="309"/>
      <c r="AJ288" s="309"/>
      <c r="AK288" s="309"/>
      <c r="AL288" s="309"/>
      <c r="AM288" s="309"/>
      <c r="AN288" s="309"/>
      <c r="AO288" s="309"/>
    </row>
    <row r="289" spans="4:41" s="279" customFormat="1">
      <c r="D289" s="379"/>
      <c r="T289" s="286"/>
      <c r="AB289" s="309"/>
      <c r="AC289" s="309"/>
      <c r="AD289" s="309"/>
      <c r="AE289" s="309"/>
      <c r="AF289" s="309"/>
      <c r="AG289" s="309"/>
      <c r="AH289" s="309"/>
      <c r="AI289" s="309"/>
      <c r="AJ289" s="309"/>
      <c r="AK289" s="309"/>
      <c r="AL289" s="309"/>
      <c r="AM289" s="309"/>
      <c r="AN289" s="309"/>
      <c r="AO289" s="309"/>
    </row>
    <row r="290" spans="4:41" s="279" customFormat="1">
      <c r="D290" s="379"/>
      <c r="T290" s="286"/>
      <c r="AB290" s="309"/>
      <c r="AC290" s="309"/>
      <c r="AD290" s="309"/>
      <c r="AE290" s="309"/>
      <c r="AF290" s="309"/>
      <c r="AG290" s="309"/>
      <c r="AH290" s="309"/>
      <c r="AI290" s="309"/>
      <c r="AJ290" s="309"/>
      <c r="AK290" s="309"/>
      <c r="AL290" s="309"/>
      <c r="AM290" s="309"/>
      <c r="AN290" s="309"/>
      <c r="AO290" s="309"/>
    </row>
    <row r="291" spans="4:41" s="279" customFormat="1">
      <c r="D291" s="379"/>
      <c r="T291" s="286"/>
      <c r="AB291" s="309"/>
      <c r="AC291" s="309"/>
      <c r="AD291" s="309"/>
      <c r="AE291" s="309"/>
      <c r="AF291" s="309"/>
      <c r="AG291" s="309"/>
      <c r="AH291" s="309"/>
      <c r="AI291" s="309"/>
      <c r="AJ291" s="309"/>
      <c r="AK291" s="309"/>
      <c r="AL291" s="309"/>
      <c r="AM291" s="309"/>
      <c r="AN291" s="309"/>
      <c r="AO291" s="309"/>
    </row>
    <row r="292" spans="4:41" s="279" customFormat="1">
      <c r="D292" s="379"/>
      <c r="T292" s="286"/>
      <c r="AB292" s="309"/>
      <c r="AC292" s="309"/>
      <c r="AD292" s="309"/>
      <c r="AE292" s="309"/>
      <c r="AF292" s="309"/>
      <c r="AG292" s="309"/>
      <c r="AH292" s="309"/>
      <c r="AI292" s="309"/>
      <c r="AJ292" s="309"/>
      <c r="AK292" s="309"/>
      <c r="AL292" s="309"/>
      <c r="AM292" s="309"/>
      <c r="AN292" s="309"/>
      <c r="AO292" s="309"/>
    </row>
    <row r="293" spans="4:41" s="279" customFormat="1">
      <c r="D293" s="379"/>
      <c r="T293" s="286"/>
      <c r="AB293" s="309"/>
      <c r="AC293" s="309"/>
      <c r="AD293" s="309"/>
      <c r="AE293" s="309"/>
      <c r="AF293" s="309"/>
      <c r="AG293" s="309"/>
      <c r="AH293" s="309"/>
      <c r="AI293" s="309"/>
      <c r="AJ293" s="309"/>
      <c r="AK293" s="309"/>
      <c r="AL293" s="309"/>
      <c r="AM293" s="309"/>
      <c r="AN293" s="309"/>
      <c r="AO293" s="309"/>
    </row>
    <row r="294" spans="4:41" s="279" customFormat="1">
      <c r="D294" s="379"/>
      <c r="T294" s="286"/>
      <c r="AB294" s="309"/>
      <c r="AC294" s="309"/>
      <c r="AD294" s="309"/>
      <c r="AE294" s="309"/>
      <c r="AF294" s="309"/>
      <c r="AG294" s="309"/>
      <c r="AH294" s="309"/>
      <c r="AI294" s="309"/>
      <c r="AJ294" s="309"/>
      <c r="AK294" s="309"/>
      <c r="AL294" s="309"/>
      <c r="AM294" s="309"/>
      <c r="AN294" s="309"/>
      <c r="AO294" s="309"/>
    </row>
    <row r="295" spans="4:41" s="279" customFormat="1">
      <c r="D295" s="379"/>
      <c r="T295" s="286"/>
      <c r="AB295" s="309"/>
      <c r="AC295" s="309"/>
      <c r="AD295" s="309"/>
      <c r="AE295" s="309"/>
      <c r="AF295" s="309"/>
      <c r="AG295" s="309"/>
      <c r="AH295" s="309"/>
      <c r="AI295" s="309"/>
      <c r="AJ295" s="309"/>
      <c r="AK295" s="309"/>
      <c r="AL295" s="309"/>
      <c r="AM295" s="309"/>
      <c r="AN295" s="309"/>
      <c r="AO295" s="309"/>
    </row>
    <row r="296" spans="4:41" s="279" customFormat="1">
      <c r="D296" s="379"/>
      <c r="T296" s="286"/>
      <c r="AB296" s="309"/>
      <c r="AC296" s="309"/>
      <c r="AD296" s="309"/>
      <c r="AE296" s="309"/>
      <c r="AF296" s="309"/>
      <c r="AG296" s="309"/>
      <c r="AH296" s="309"/>
      <c r="AI296" s="309"/>
      <c r="AJ296" s="309"/>
      <c r="AK296" s="309"/>
      <c r="AL296" s="309"/>
      <c r="AM296" s="309"/>
      <c r="AN296" s="309"/>
      <c r="AO296" s="309"/>
    </row>
    <row r="297" spans="4:41" s="279" customFormat="1">
      <c r="D297" s="379"/>
      <c r="T297" s="286"/>
      <c r="AB297" s="309"/>
      <c r="AC297" s="309"/>
      <c r="AD297" s="309"/>
      <c r="AE297" s="309"/>
      <c r="AF297" s="309"/>
      <c r="AG297" s="309"/>
      <c r="AH297" s="309"/>
      <c r="AI297" s="309"/>
      <c r="AJ297" s="309"/>
      <c r="AK297" s="309"/>
      <c r="AL297" s="309"/>
      <c r="AM297" s="309"/>
      <c r="AN297" s="309"/>
      <c r="AO297" s="309"/>
    </row>
    <row r="298" spans="4:41" s="279" customFormat="1">
      <c r="D298" s="379"/>
      <c r="T298" s="286"/>
      <c r="AB298" s="309"/>
      <c r="AC298" s="309"/>
      <c r="AD298" s="309"/>
      <c r="AE298" s="309"/>
      <c r="AF298" s="309"/>
      <c r="AG298" s="309"/>
      <c r="AH298" s="309"/>
      <c r="AI298" s="309"/>
      <c r="AJ298" s="309"/>
      <c r="AK298" s="309"/>
      <c r="AL298" s="309"/>
      <c r="AM298" s="309"/>
      <c r="AN298" s="309"/>
      <c r="AO298" s="309"/>
    </row>
    <row r="299" spans="4:41" s="279" customFormat="1">
      <c r="D299" s="379"/>
      <c r="T299" s="286"/>
      <c r="AB299" s="309"/>
      <c r="AC299" s="309"/>
      <c r="AD299" s="309"/>
      <c r="AE299" s="309"/>
      <c r="AF299" s="309"/>
      <c r="AG299" s="309"/>
      <c r="AH299" s="309"/>
      <c r="AI299" s="309"/>
      <c r="AJ299" s="309"/>
      <c r="AK299" s="309"/>
      <c r="AL299" s="309"/>
      <c r="AM299" s="309"/>
      <c r="AN299" s="309"/>
      <c r="AO299" s="309"/>
    </row>
    <row r="300" spans="4:41" s="279" customFormat="1">
      <c r="D300" s="379"/>
      <c r="T300" s="286"/>
      <c r="AB300" s="309"/>
      <c r="AC300" s="309"/>
      <c r="AD300" s="309"/>
      <c r="AE300" s="309"/>
      <c r="AF300" s="309"/>
      <c r="AG300" s="309"/>
      <c r="AH300" s="309"/>
      <c r="AI300" s="309"/>
      <c r="AJ300" s="309"/>
      <c r="AK300" s="309"/>
      <c r="AL300" s="309"/>
      <c r="AM300" s="309"/>
      <c r="AN300" s="309"/>
      <c r="AO300" s="309"/>
    </row>
    <row r="301" spans="4:41" s="279" customFormat="1">
      <c r="D301" s="379"/>
      <c r="T301" s="286"/>
      <c r="AB301" s="309"/>
      <c r="AC301" s="309"/>
      <c r="AD301" s="309"/>
      <c r="AE301" s="309"/>
      <c r="AF301" s="309"/>
      <c r="AG301" s="309"/>
      <c r="AH301" s="309"/>
      <c r="AI301" s="309"/>
      <c r="AJ301" s="309"/>
      <c r="AK301" s="309"/>
      <c r="AL301" s="309"/>
      <c r="AM301" s="309"/>
      <c r="AN301" s="309"/>
      <c r="AO301" s="309"/>
    </row>
    <row r="302" spans="4:41" s="279" customFormat="1">
      <c r="D302" s="379"/>
      <c r="T302" s="286"/>
      <c r="AB302" s="309"/>
      <c r="AC302" s="309"/>
      <c r="AD302" s="309"/>
      <c r="AE302" s="309"/>
      <c r="AF302" s="309"/>
      <c r="AG302" s="309"/>
      <c r="AH302" s="309"/>
      <c r="AI302" s="309"/>
      <c r="AJ302" s="309"/>
      <c r="AK302" s="309"/>
      <c r="AL302" s="309"/>
      <c r="AM302" s="309"/>
      <c r="AN302" s="309"/>
      <c r="AO302" s="309"/>
    </row>
    <row r="303" spans="4:41" s="279" customFormat="1">
      <c r="D303" s="379"/>
      <c r="T303" s="286"/>
      <c r="AB303" s="309"/>
      <c r="AC303" s="309"/>
      <c r="AD303" s="309"/>
      <c r="AE303" s="309"/>
      <c r="AF303" s="309"/>
      <c r="AG303" s="309"/>
      <c r="AH303" s="309"/>
      <c r="AI303" s="309"/>
      <c r="AJ303" s="309"/>
      <c r="AK303" s="309"/>
      <c r="AL303" s="309"/>
      <c r="AM303" s="309"/>
      <c r="AN303" s="309"/>
      <c r="AO303" s="309"/>
    </row>
    <row r="304" spans="4:41" s="279" customFormat="1">
      <c r="D304" s="379"/>
      <c r="T304" s="286"/>
      <c r="AB304" s="309"/>
      <c r="AC304" s="309"/>
      <c r="AD304" s="309"/>
      <c r="AE304" s="309"/>
      <c r="AF304" s="309"/>
      <c r="AG304" s="309"/>
      <c r="AH304" s="309"/>
      <c r="AI304" s="309"/>
      <c r="AJ304" s="309"/>
      <c r="AK304" s="309"/>
      <c r="AL304" s="309"/>
      <c r="AM304" s="309"/>
      <c r="AN304" s="309"/>
      <c r="AO304" s="309"/>
    </row>
    <row r="305" spans="4:41" s="279" customFormat="1">
      <c r="D305" s="379"/>
      <c r="T305" s="286"/>
      <c r="AB305" s="309"/>
      <c r="AC305" s="309"/>
      <c r="AD305" s="309"/>
      <c r="AE305" s="309"/>
      <c r="AF305" s="309"/>
      <c r="AG305" s="309"/>
      <c r="AH305" s="309"/>
      <c r="AI305" s="309"/>
      <c r="AJ305" s="309"/>
      <c r="AK305" s="309"/>
      <c r="AL305" s="309"/>
      <c r="AM305" s="309"/>
      <c r="AN305" s="309"/>
      <c r="AO305" s="309"/>
    </row>
    <row r="306" spans="4:41" s="279" customFormat="1">
      <c r="D306" s="379"/>
      <c r="T306" s="286"/>
      <c r="AB306" s="309"/>
      <c r="AC306" s="309"/>
      <c r="AD306" s="309"/>
      <c r="AE306" s="309"/>
      <c r="AF306" s="309"/>
      <c r="AG306" s="309"/>
      <c r="AH306" s="309"/>
      <c r="AI306" s="309"/>
      <c r="AJ306" s="309"/>
      <c r="AK306" s="309"/>
      <c r="AL306" s="309"/>
      <c r="AM306" s="309"/>
      <c r="AN306" s="309"/>
      <c r="AO306" s="309"/>
    </row>
    <row r="307" spans="4:41" s="279" customFormat="1">
      <c r="D307" s="379"/>
      <c r="T307" s="286"/>
      <c r="AB307" s="309"/>
      <c r="AC307" s="309"/>
      <c r="AD307" s="309"/>
      <c r="AE307" s="309"/>
      <c r="AF307" s="309"/>
      <c r="AG307" s="309"/>
      <c r="AH307" s="309"/>
      <c r="AI307" s="309"/>
      <c r="AJ307" s="309"/>
      <c r="AK307" s="309"/>
      <c r="AL307" s="309"/>
      <c r="AM307" s="309"/>
      <c r="AN307" s="309"/>
      <c r="AO307" s="309"/>
    </row>
    <row r="308" spans="4:41" s="279" customFormat="1">
      <c r="D308" s="379"/>
      <c r="T308" s="286"/>
      <c r="AB308" s="309"/>
      <c r="AC308" s="309"/>
      <c r="AD308" s="309"/>
      <c r="AE308" s="309"/>
      <c r="AF308" s="309"/>
      <c r="AG308" s="309"/>
      <c r="AH308" s="309"/>
      <c r="AI308" s="309"/>
      <c r="AJ308" s="309"/>
      <c r="AK308" s="309"/>
      <c r="AL308" s="309"/>
      <c r="AM308" s="309"/>
      <c r="AN308" s="309"/>
      <c r="AO308" s="309"/>
    </row>
    <row r="309" spans="4:41" s="279" customFormat="1">
      <c r="D309" s="379"/>
      <c r="T309" s="286"/>
      <c r="AB309" s="309"/>
      <c r="AC309" s="309"/>
      <c r="AD309" s="309"/>
      <c r="AE309" s="309"/>
      <c r="AF309" s="309"/>
      <c r="AG309" s="309"/>
      <c r="AH309" s="309"/>
      <c r="AI309" s="309"/>
      <c r="AJ309" s="309"/>
      <c r="AK309" s="309"/>
      <c r="AL309" s="309"/>
      <c r="AM309" s="309"/>
      <c r="AN309" s="309"/>
      <c r="AO309" s="309"/>
    </row>
    <row r="310" spans="4:41" s="279" customFormat="1">
      <c r="D310" s="379"/>
      <c r="T310" s="286"/>
      <c r="AB310" s="309"/>
      <c r="AC310" s="309"/>
      <c r="AD310" s="309"/>
      <c r="AE310" s="309"/>
      <c r="AF310" s="309"/>
      <c r="AG310" s="309"/>
      <c r="AH310" s="309"/>
      <c r="AI310" s="309"/>
      <c r="AJ310" s="309"/>
      <c r="AK310" s="309"/>
      <c r="AL310" s="309"/>
      <c r="AM310" s="309"/>
      <c r="AN310" s="309"/>
      <c r="AO310" s="309"/>
    </row>
    <row r="311" spans="4:41" s="279" customFormat="1">
      <c r="D311" s="379"/>
      <c r="T311" s="286"/>
      <c r="AB311" s="309"/>
      <c r="AC311" s="309"/>
      <c r="AD311" s="309"/>
      <c r="AE311" s="309"/>
      <c r="AF311" s="309"/>
      <c r="AG311" s="309"/>
      <c r="AH311" s="309"/>
      <c r="AI311" s="309"/>
      <c r="AJ311" s="309"/>
      <c r="AK311" s="309"/>
      <c r="AL311" s="309"/>
      <c r="AM311" s="309"/>
      <c r="AN311" s="309"/>
      <c r="AO311" s="309"/>
    </row>
    <row r="312" spans="4:41" s="279" customFormat="1">
      <c r="D312" s="379"/>
      <c r="T312" s="286"/>
      <c r="AB312" s="309"/>
      <c r="AC312" s="309"/>
      <c r="AD312" s="309"/>
      <c r="AE312" s="309"/>
      <c r="AF312" s="309"/>
      <c r="AG312" s="309"/>
      <c r="AH312" s="309"/>
      <c r="AI312" s="309"/>
      <c r="AJ312" s="309"/>
      <c r="AK312" s="309"/>
      <c r="AL312" s="309"/>
      <c r="AM312" s="309"/>
      <c r="AN312" s="309"/>
      <c r="AO312" s="309"/>
    </row>
    <row r="313" spans="4:41" s="279" customFormat="1">
      <c r="D313" s="379"/>
      <c r="T313" s="286"/>
      <c r="AB313" s="309"/>
      <c r="AC313" s="309"/>
      <c r="AD313" s="309"/>
      <c r="AE313" s="309"/>
      <c r="AF313" s="309"/>
      <c r="AG313" s="309"/>
      <c r="AH313" s="309"/>
      <c r="AI313" s="309"/>
      <c r="AJ313" s="309"/>
      <c r="AK313" s="309"/>
      <c r="AL313" s="309"/>
      <c r="AM313" s="309"/>
      <c r="AN313" s="309"/>
      <c r="AO313" s="309"/>
    </row>
    <row r="314" spans="4:41" s="279" customFormat="1">
      <c r="D314" s="379"/>
      <c r="T314" s="286"/>
      <c r="AB314" s="309"/>
      <c r="AC314" s="309"/>
      <c r="AD314" s="309"/>
      <c r="AE314" s="309"/>
      <c r="AF314" s="309"/>
      <c r="AG314" s="309"/>
      <c r="AH314" s="309"/>
      <c r="AI314" s="309"/>
      <c r="AJ314" s="309"/>
      <c r="AK314" s="309"/>
      <c r="AL314" s="309"/>
      <c r="AM314" s="309"/>
      <c r="AN314" s="309"/>
      <c r="AO314" s="309"/>
    </row>
    <row r="315" spans="4:41" s="279" customFormat="1">
      <c r="D315" s="379"/>
      <c r="T315" s="286"/>
      <c r="AB315" s="309"/>
      <c r="AC315" s="309"/>
      <c r="AD315" s="309"/>
      <c r="AE315" s="309"/>
      <c r="AF315" s="309"/>
      <c r="AG315" s="309"/>
      <c r="AH315" s="309"/>
      <c r="AI315" s="309"/>
      <c r="AJ315" s="309"/>
      <c r="AK315" s="309"/>
      <c r="AL315" s="309"/>
      <c r="AM315" s="309"/>
      <c r="AN315" s="309"/>
      <c r="AO315" s="309"/>
    </row>
    <row r="316" spans="4:41" s="279" customFormat="1">
      <c r="D316" s="379"/>
      <c r="T316" s="286"/>
      <c r="AB316" s="309"/>
      <c r="AC316" s="309"/>
      <c r="AD316" s="309"/>
      <c r="AE316" s="309"/>
      <c r="AF316" s="309"/>
      <c r="AG316" s="309"/>
      <c r="AH316" s="309"/>
      <c r="AI316" s="309"/>
      <c r="AJ316" s="309"/>
      <c r="AK316" s="309"/>
      <c r="AL316" s="309"/>
      <c r="AM316" s="309"/>
      <c r="AN316" s="309"/>
      <c r="AO316" s="309"/>
    </row>
    <row r="317" spans="4:41" s="279" customFormat="1">
      <c r="D317" s="379"/>
      <c r="T317" s="286"/>
      <c r="AB317" s="309"/>
      <c r="AC317" s="309"/>
      <c r="AD317" s="309"/>
      <c r="AE317" s="309"/>
      <c r="AF317" s="309"/>
      <c r="AG317" s="309"/>
      <c r="AH317" s="309"/>
      <c r="AI317" s="309"/>
      <c r="AJ317" s="309"/>
      <c r="AK317" s="309"/>
      <c r="AL317" s="309"/>
      <c r="AM317" s="309"/>
      <c r="AN317" s="309"/>
      <c r="AO317" s="309"/>
    </row>
    <row r="318" spans="4:41" s="279" customFormat="1">
      <c r="D318" s="379"/>
      <c r="T318" s="286"/>
      <c r="AB318" s="309"/>
      <c r="AC318" s="309"/>
      <c r="AD318" s="309"/>
      <c r="AE318" s="309"/>
      <c r="AF318" s="309"/>
      <c r="AG318" s="309"/>
      <c r="AH318" s="309"/>
      <c r="AI318" s="309"/>
      <c r="AJ318" s="309"/>
      <c r="AK318" s="309"/>
      <c r="AL318" s="309"/>
      <c r="AM318" s="309"/>
      <c r="AN318" s="309"/>
      <c r="AO318" s="309"/>
    </row>
    <row r="319" spans="4:41" s="279" customFormat="1">
      <c r="D319" s="379"/>
      <c r="T319" s="286"/>
      <c r="AB319" s="309"/>
      <c r="AC319" s="309"/>
      <c r="AD319" s="309"/>
      <c r="AE319" s="309"/>
      <c r="AF319" s="309"/>
      <c r="AG319" s="309"/>
      <c r="AH319" s="309"/>
      <c r="AI319" s="309"/>
      <c r="AJ319" s="309"/>
      <c r="AK319" s="309"/>
      <c r="AL319" s="309"/>
      <c r="AM319" s="309"/>
      <c r="AN319" s="309"/>
      <c r="AO319" s="309"/>
    </row>
    <row r="320" spans="4:41" s="279" customFormat="1">
      <c r="D320" s="379"/>
      <c r="T320" s="286"/>
      <c r="AB320" s="309"/>
      <c r="AC320" s="309"/>
      <c r="AD320" s="309"/>
      <c r="AE320" s="309"/>
      <c r="AF320" s="309"/>
      <c r="AG320" s="309"/>
      <c r="AH320" s="309"/>
      <c r="AI320" s="309"/>
      <c r="AJ320" s="309"/>
      <c r="AK320" s="309"/>
      <c r="AL320" s="309"/>
      <c r="AM320" s="309"/>
      <c r="AN320" s="309"/>
      <c r="AO320" s="309"/>
    </row>
    <row r="321" spans="4:41" s="279" customFormat="1">
      <c r="D321" s="379"/>
      <c r="T321" s="286"/>
      <c r="AB321" s="309"/>
      <c r="AC321" s="309"/>
      <c r="AD321" s="309"/>
      <c r="AE321" s="309"/>
      <c r="AF321" s="309"/>
      <c r="AG321" s="309"/>
      <c r="AH321" s="309"/>
      <c r="AI321" s="309"/>
      <c r="AJ321" s="309"/>
      <c r="AK321" s="309"/>
      <c r="AL321" s="309"/>
      <c r="AM321" s="309"/>
      <c r="AN321" s="309"/>
      <c r="AO321" s="309"/>
    </row>
    <row r="322" spans="4:41" s="279" customFormat="1">
      <c r="D322" s="379"/>
      <c r="T322" s="286"/>
      <c r="AB322" s="309"/>
      <c r="AC322" s="309"/>
      <c r="AD322" s="309"/>
      <c r="AE322" s="309"/>
      <c r="AF322" s="309"/>
      <c r="AG322" s="309"/>
      <c r="AH322" s="309"/>
      <c r="AI322" s="309"/>
      <c r="AJ322" s="309"/>
      <c r="AK322" s="309"/>
      <c r="AL322" s="309"/>
      <c r="AM322" s="309"/>
      <c r="AN322" s="309"/>
      <c r="AO322" s="309"/>
    </row>
    <row r="323" spans="4:41" s="279" customFormat="1">
      <c r="D323" s="379"/>
      <c r="T323" s="286"/>
      <c r="AB323" s="309"/>
      <c r="AC323" s="309"/>
      <c r="AD323" s="309"/>
      <c r="AE323" s="309"/>
      <c r="AF323" s="309"/>
      <c r="AG323" s="309"/>
      <c r="AH323" s="309"/>
      <c r="AI323" s="309"/>
      <c r="AJ323" s="309"/>
      <c r="AK323" s="309"/>
      <c r="AL323" s="309"/>
      <c r="AM323" s="309"/>
      <c r="AN323" s="309"/>
      <c r="AO323" s="309"/>
    </row>
    <row r="324" spans="4:41" s="279" customFormat="1">
      <c r="D324" s="379"/>
      <c r="T324" s="286"/>
      <c r="AB324" s="309"/>
      <c r="AC324" s="309"/>
      <c r="AD324" s="309"/>
      <c r="AE324" s="309"/>
      <c r="AF324" s="309"/>
      <c r="AG324" s="309"/>
      <c r="AH324" s="309"/>
      <c r="AI324" s="309"/>
      <c r="AJ324" s="309"/>
      <c r="AK324" s="309"/>
      <c r="AL324" s="309"/>
      <c r="AM324" s="309"/>
      <c r="AN324" s="309"/>
      <c r="AO324" s="309"/>
    </row>
    <row r="325" spans="4:41" s="279" customFormat="1">
      <c r="D325" s="379"/>
      <c r="T325" s="286"/>
      <c r="AB325" s="309"/>
      <c r="AC325" s="309"/>
      <c r="AD325" s="309"/>
      <c r="AE325" s="309"/>
      <c r="AF325" s="309"/>
      <c r="AG325" s="309"/>
      <c r="AH325" s="309"/>
      <c r="AI325" s="309"/>
      <c r="AJ325" s="309"/>
      <c r="AK325" s="309"/>
      <c r="AL325" s="309"/>
      <c r="AM325" s="309"/>
      <c r="AN325" s="309"/>
      <c r="AO325" s="309"/>
    </row>
    <row r="326" spans="4:41" s="279" customFormat="1">
      <c r="D326" s="379"/>
      <c r="T326" s="286"/>
      <c r="AB326" s="309"/>
      <c r="AC326" s="309"/>
      <c r="AD326" s="309"/>
      <c r="AE326" s="309"/>
      <c r="AF326" s="309"/>
      <c r="AG326" s="309"/>
      <c r="AH326" s="309"/>
      <c r="AI326" s="309"/>
      <c r="AJ326" s="309"/>
      <c r="AK326" s="309"/>
      <c r="AL326" s="309"/>
      <c r="AM326" s="309"/>
      <c r="AN326" s="309"/>
      <c r="AO326" s="309"/>
    </row>
    <row r="327" spans="4:41" s="279" customFormat="1">
      <c r="D327" s="379"/>
      <c r="T327" s="286"/>
      <c r="AB327" s="309"/>
      <c r="AC327" s="309"/>
      <c r="AD327" s="309"/>
      <c r="AE327" s="309"/>
      <c r="AF327" s="309"/>
      <c r="AG327" s="309"/>
      <c r="AH327" s="309"/>
      <c r="AI327" s="309"/>
      <c r="AJ327" s="309"/>
      <c r="AK327" s="309"/>
      <c r="AL327" s="309"/>
      <c r="AM327" s="309"/>
      <c r="AN327" s="309"/>
      <c r="AO327" s="309"/>
    </row>
    <row r="328" spans="4:41" s="279" customFormat="1">
      <c r="D328" s="379"/>
      <c r="T328" s="286"/>
      <c r="AB328" s="309"/>
      <c r="AC328" s="309"/>
      <c r="AD328" s="309"/>
      <c r="AE328" s="309"/>
      <c r="AF328" s="309"/>
      <c r="AG328" s="309"/>
      <c r="AH328" s="309"/>
      <c r="AI328" s="309"/>
      <c r="AJ328" s="309"/>
      <c r="AK328" s="309"/>
      <c r="AL328" s="309"/>
      <c r="AM328" s="309"/>
      <c r="AN328" s="309"/>
      <c r="AO328" s="309"/>
    </row>
    <row r="329" spans="4:41" s="279" customFormat="1">
      <c r="D329" s="379"/>
      <c r="T329" s="286"/>
      <c r="AB329" s="309"/>
      <c r="AC329" s="309"/>
      <c r="AD329" s="309"/>
      <c r="AE329" s="309"/>
      <c r="AF329" s="309"/>
      <c r="AG329" s="309"/>
      <c r="AH329" s="309"/>
      <c r="AI329" s="309"/>
      <c r="AJ329" s="309"/>
      <c r="AK329" s="309"/>
      <c r="AL329" s="309"/>
      <c r="AM329" s="309"/>
      <c r="AN329" s="309"/>
      <c r="AO329" s="309"/>
    </row>
    <row r="330" spans="4:41" s="279" customFormat="1">
      <c r="D330" s="379"/>
      <c r="T330" s="286"/>
      <c r="AB330" s="309"/>
      <c r="AC330" s="309"/>
      <c r="AD330" s="309"/>
      <c r="AE330" s="309"/>
      <c r="AF330" s="309"/>
      <c r="AG330" s="309"/>
      <c r="AH330" s="309"/>
      <c r="AI330" s="309"/>
      <c r="AJ330" s="309"/>
      <c r="AK330" s="309"/>
      <c r="AL330" s="309"/>
      <c r="AM330" s="309"/>
      <c r="AN330" s="309"/>
      <c r="AO330" s="309"/>
    </row>
    <row r="331" spans="4:41" s="279" customFormat="1">
      <c r="D331" s="379"/>
      <c r="T331" s="286"/>
      <c r="AB331" s="309"/>
      <c r="AC331" s="309"/>
      <c r="AD331" s="309"/>
      <c r="AE331" s="309"/>
      <c r="AF331" s="309"/>
      <c r="AG331" s="309"/>
      <c r="AH331" s="309"/>
      <c r="AI331" s="309"/>
      <c r="AJ331" s="309"/>
      <c r="AK331" s="309"/>
      <c r="AL331" s="309"/>
      <c r="AM331" s="309"/>
      <c r="AN331" s="309"/>
      <c r="AO331" s="309"/>
    </row>
    <row r="332" spans="4:41" s="279" customFormat="1">
      <c r="D332" s="379"/>
      <c r="T332" s="286"/>
      <c r="AB332" s="309"/>
      <c r="AC332" s="309"/>
      <c r="AD332" s="309"/>
      <c r="AE332" s="309"/>
      <c r="AF332" s="309"/>
      <c r="AG332" s="309"/>
      <c r="AH332" s="309"/>
      <c r="AI332" s="309"/>
      <c r="AJ332" s="309"/>
      <c r="AK332" s="309"/>
      <c r="AL332" s="309"/>
      <c r="AM332" s="309"/>
      <c r="AN332" s="309"/>
      <c r="AO332" s="309"/>
    </row>
    <row r="333" spans="4:41" s="279" customFormat="1">
      <c r="D333" s="379"/>
      <c r="T333" s="286"/>
      <c r="AB333" s="309"/>
      <c r="AC333" s="309"/>
      <c r="AD333" s="309"/>
      <c r="AE333" s="309"/>
      <c r="AF333" s="309"/>
      <c r="AG333" s="309"/>
      <c r="AH333" s="309"/>
      <c r="AI333" s="309"/>
      <c r="AJ333" s="309"/>
      <c r="AK333" s="309"/>
      <c r="AL333" s="309"/>
      <c r="AM333" s="309"/>
      <c r="AN333" s="309"/>
      <c r="AO333" s="309"/>
    </row>
    <row r="334" spans="4:41" s="279" customFormat="1">
      <c r="D334" s="379"/>
      <c r="T334" s="286"/>
      <c r="AB334" s="309"/>
      <c r="AC334" s="309"/>
      <c r="AD334" s="309"/>
      <c r="AE334" s="309"/>
      <c r="AF334" s="309"/>
      <c r="AG334" s="309"/>
      <c r="AH334" s="309"/>
      <c r="AI334" s="309"/>
      <c r="AJ334" s="309"/>
      <c r="AK334" s="309"/>
      <c r="AL334" s="309"/>
      <c r="AM334" s="309"/>
      <c r="AN334" s="309"/>
      <c r="AO334" s="309"/>
    </row>
    <row r="335" spans="4:41" s="279" customFormat="1">
      <c r="D335" s="379"/>
      <c r="T335" s="286"/>
      <c r="AB335" s="309"/>
      <c r="AC335" s="309"/>
      <c r="AD335" s="309"/>
      <c r="AE335" s="309"/>
      <c r="AF335" s="309"/>
      <c r="AG335" s="309"/>
      <c r="AH335" s="309"/>
      <c r="AI335" s="309"/>
      <c r="AJ335" s="309"/>
      <c r="AK335" s="309"/>
      <c r="AL335" s="309"/>
      <c r="AM335" s="309"/>
      <c r="AN335" s="309"/>
      <c r="AO335" s="309"/>
    </row>
    <row r="336" spans="4:41" s="279" customFormat="1">
      <c r="D336" s="379"/>
      <c r="T336" s="286"/>
      <c r="AB336" s="309"/>
      <c r="AC336" s="309"/>
      <c r="AD336" s="309"/>
      <c r="AE336" s="309"/>
      <c r="AF336" s="309"/>
      <c r="AG336" s="309"/>
      <c r="AH336" s="309"/>
      <c r="AI336" s="309"/>
      <c r="AJ336" s="309"/>
      <c r="AK336" s="309"/>
      <c r="AL336" s="309"/>
      <c r="AM336" s="309"/>
      <c r="AN336" s="309"/>
      <c r="AO336" s="309"/>
    </row>
    <row r="337" spans="4:41" s="279" customFormat="1">
      <c r="D337" s="379"/>
      <c r="T337" s="286"/>
      <c r="AB337" s="309"/>
      <c r="AC337" s="309"/>
      <c r="AD337" s="309"/>
      <c r="AE337" s="309"/>
      <c r="AF337" s="309"/>
      <c r="AG337" s="309"/>
      <c r="AH337" s="309"/>
      <c r="AI337" s="309"/>
      <c r="AJ337" s="309"/>
      <c r="AK337" s="309"/>
      <c r="AL337" s="309"/>
      <c r="AM337" s="309"/>
      <c r="AN337" s="309"/>
      <c r="AO337" s="309"/>
    </row>
  </sheetData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9"/>
  <sheetViews>
    <sheetView zoomScale="70" zoomScaleNormal="70" workbookViewId="0">
      <selection activeCell="E25" sqref="E25"/>
    </sheetView>
  </sheetViews>
  <sheetFormatPr defaultColWidth="9.140625" defaultRowHeight="16.5"/>
  <cols>
    <col min="1" max="1" width="59.7109375" style="307" customWidth="1"/>
    <col min="2" max="2" width="7" style="305" customWidth="1"/>
    <col min="3" max="4" width="11.7109375" style="279" bestFit="1" customWidth="1"/>
    <col min="5" max="6" width="11.42578125" style="279" bestFit="1" customWidth="1"/>
    <col min="7" max="8" width="11.7109375" style="279" bestFit="1" customWidth="1"/>
    <col min="9" max="9" width="11.42578125" style="279" bestFit="1" customWidth="1"/>
    <col min="10" max="10" width="11.7109375" style="279" bestFit="1" customWidth="1"/>
    <col min="11" max="11" width="11.42578125" style="279" bestFit="1" customWidth="1"/>
    <col min="12" max="15" width="11.7109375" style="279" bestFit="1" customWidth="1"/>
    <col min="16" max="17" width="11.42578125" style="279" bestFit="1" customWidth="1"/>
    <col min="18" max="19" width="11.7109375" style="279" bestFit="1" customWidth="1"/>
    <col min="20" max="20" width="4.85546875" style="309" customWidth="1"/>
    <col min="21" max="33" width="9.140625" style="309"/>
    <col min="34" max="16384" width="9.140625" style="307"/>
  </cols>
  <sheetData>
    <row r="1" spans="1:33">
      <c r="A1" s="271" t="s">
        <v>141</v>
      </c>
      <c r="B1" s="279"/>
    </row>
    <row r="2" spans="1:33">
      <c r="A2" s="271" t="s">
        <v>142</v>
      </c>
      <c r="B2" s="279"/>
    </row>
    <row r="3" spans="1:33">
      <c r="A3" s="271"/>
      <c r="B3" s="279"/>
    </row>
    <row r="4" spans="1:33">
      <c r="A4" s="279"/>
      <c r="B4" s="279"/>
    </row>
    <row r="5" spans="1:33" ht="17.25" thickBot="1">
      <c r="A5" s="279"/>
      <c r="B5" s="279"/>
    </row>
    <row r="6" spans="1:33" s="371" customFormat="1" ht="18" thickTop="1" thickBot="1">
      <c r="A6" s="368" t="s">
        <v>7</v>
      </c>
      <c r="B6" s="372" t="s">
        <v>8</v>
      </c>
      <c r="C6" s="369">
        <v>1</v>
      </c>
      <c r="D6" s="369">
        <f>C6+1</f>
        <v>2</v>
      </c>
      <c r="E6" s="369">
        <f t="shared" ref="E6:S6" si="0">D6+1</f>
        <v>3</v>
      </c>
      <c r="F6" s="369">
        <f t="shared" si="0"/>
        <v>4</v>
      </c>
      <c r="G6" s="369">
        <f t="shared" si="0"/>
        <v>5</v>
      </c>
      <c r="H6" s="369">
        <f t="shared" si="0"/>
        <v>6</v>
      </c>
      <c r="I6" s="369">
        <f t="shared" si="0"/>
        <v>7</v>
      </c>
      <c r="J6" s="369">
        <f t="shared" si="0"/>
        <v>8</v>
      </c>
      <c r="K6" s="369">
        <f t="shared" si="0"/>
        <v>9</v>
      </c>
      <c r="L6" s="369">
        <f t="shared" si="0"/>
        <v>10</v>
      </c>
      <c r="M6" s="369">
        <f t="shared" si="0"/>
        <v>11</v>
      </c>
      <c r="N6" s="369">
        <f t="shared" si="0"/>
        <v>12</v>
      </c>
      <c r="O6" s="369">
        <f t="shared" si="0"/>
        <v>13</v>
      </c>
      <c r="P6" s="369">
        <f t="shared" si="0"/>
        <v>14</v>
      </c>
      <c r="Q6" s="369">
        <f t="shared" si="0"/>
        <v>15</v>
      </c>
      <c r="R6" s="369">
        <f t="shared" si="0"/>
        <v>16</v>
      </c>
      <c r="S6" s="369">
        <f t="shared" si="0"/>
        <v>17</v>
      </c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</row>
    <row r="7" spans="1:33" ht="17.25" thickTop="1">
      <c r="A7" s="277" t="s">
        <v>13</v>
      </c>
      <c r="B7" s="273">
        <v>1</v>
      </c>
      <c r="C7" s="378">
        <f>IF($B7/C$6&lt;&gt;1,0,$B7/C$6)</f>
        <v>1</v>
      </c>
      <c r="D7" s="378">
        <f t="shared" ref="D7:S22" si="1">IF($B7/D$6&lt;&gt;1,0,$B7/D$6)</f>
        <v>0</v>
      </c>
      <c r="E7" s="378">
        <f t="shared" si="1"/>
        <v>0</v>
      </c>
      <c r="F7" s="378">
        <f t="shared" si="1"/>
        <v>0</v>
      </c>
      <c r="G7" s="378">
        <f t="shared" si="1"/>
        <v>0</v>
      </c>
      <c r="H7" s="378">
        <f t="shared" si="1"/>
        <v>0</v>
      </c>
      <c r="I7" s="378">
        <f t="shared" si="1"/>
        <v>0</v>
      </c>
      <c r="J7" s="378">
        <f t="shared" si="1"/>
        <v>0</v>
      </c>
      <c r="K7" s="378">
        <f t="shared" si="1"/>
        <v>0</v>
      </c>
      <c r="L7" s="378">
        <f t="shared" si="1"/>
        <v>0</v>
      </c>
      <c r="M7" s="378">
        <f t="shared" si="1"/>
        <v>0</v>
      </c>
      <c r="N7" s="378">
        <f t="shared" si="1"/>
        <v>0</v>
      </c>
      <c r="O7" s="378">
        <f t="shared" si="1"/>
        <v>0</v>
      </c>
      <c r="P7" s="378">
        <f t="shared" si="1"/>
        <v>0</v>
      </c>
      <c r="Q7" s="378">
        <f t="shared" si="1"/>
        <v>0</v>
      </c>
      <c r="R7" s="378">
        <f t="shared" si="1"/>
        <v>0</v>
      </c>
      <c r="S7" s="378">
        <f t="shared" si="1"/>
        <v>0</v>
      </c>
      <c r="T7" s="376"/>
    </row>
    <row r="8" spans="1:33">
      <c r="A8" s="277" t="s">
        <v>14</v>
      </c>
      <c r="B8" s="273">
        <v>2</v>
      </c>
      <c r="C8" s="378">
        <f t="shared" ref="C8:C23" si="2">IF($B8/C$6&lt;&gt;1,0,$B8/C$6)</f>
        <v>0</v>
      </c>
      <c r="D8" s="378">
        <f t="shared" si="1"/>
        <v>1</v>
      </c>
      <c r="E8" s="378">
        <f t="shared" si="1"/>
        <v>0</v>
      </c>
      <c r="F8" s="378">
        <f t="shared" si="1"/>
        <v>0</v>
      </c>
      <c r="G8" s="378">
        <f t="shared" si="1"/>
        <v>0</v>
      </c>
      <c r="H8" s="378">
        <f t="shared" si="1"/>
        <v>0</v>
      </c>
      <c r="I8" s="378">
        <f t="shared" si="1"/>
        <v>0</v>
      </c>
      <c r="J8" s="378">
        <f t="shared" si="1"/>
        <v>0</v>
      </c>
      <c r="K8" s="378">
        <f t="shared" si="1"/>
        <v>0</v>
      </c>
      <c r="L8" s="378">
        <f t="shared" si="1"/>
        <v>0</v>
      </c>
      <c r="M8" s="378">
        <f t="shared" si="1"/>
        <v>0</v>
      </c>
      <c r="N8" s="378">
        <f t="shared" si="1"/>
        <v>0</v>
      </c>
      <c r="O8" s="378">
        <f t="shared" si="1"/>
        <v>0</v>
      </c>
      <c r="P8" s="378">
        <f t="shared" si="1"/>
        <v>0</v>
      </c>
      <c r="Q8" s="378">
        <f t="shared" si="1"/>
        <v>0</v>
      </c>
      <c r="R8" s="378">
        <f t="shared" si="1"/>
        <v>0</v>
      </c>
      <c r="S8" s="378">
        <f t="shared" si="1"/>
        <v>0</v>
      </c>
      <c r="T8" s="376"/>
    </row>
    <row r="9" spans="1:33">
      <c r="A9" s="277" t="s">
        <v>15</v>
      </c>
      <c r="B9" s="274">
        <v>3</v>
      </c>
      <c r="C9" s="378">
        <f t="shared" si="2"/>
        <v>0</v>
      </c>
      <c r="D9" s="378">
        <f t="shared" si="1"/>
        <v>0</v>
      </c>
      <c r="E9" s="378">
        <f t="shared" si="1"/>
        <v>1</v>
      </c>
      <c r="F9" s="378">
        <f t="shared" si="1"/>
        <v>0</v>
      </c>
      <c r="G9" s="378">
        <f t="shared" si="1"/>
        <v>0</v>
      </c>
      <c r="H9" s="378">
        <f t="shared" si="1"/>
        <v>0</v>
      </c>
      <c r="I9" s="378">
        <f t="shared" si="1"/>
        <v>0</v>
      </c>
      <c r="J9" s="378">
        <f t="shared" si="1"/>
        <v>0</v>
      </c>
      <c r="K9" s="378">
        <f t="shared" si="1"/>
        <v>0</v>
      </c>
      <c r="L9" s="378">
        <f t="shared" si="1"/>
        <v>0</v>
      </c>
      <c r="M9" s="378">
        <f t="shared" si="1"/>
        <v>0</v>
      </c>
      <c r="N9" s="378">
        <f t="shared" si="1"/>
        <v>0</v>
      </c>
      <c r="O9" s="378">
        <f t="shared" si="1"/>
        <v>0</v>
      </c>
      <c r="P9" s="378">
        <f t="shared" si="1"/>
        <v>0</v>
      </c>
      <c r="Q9" s="378">
        <f t="shared" si="1"/>
        <v>0</v>
      </c>
      <c r="R9" s="378">
        <f t="shared" si="1"/>
        <v>0</v>
      </c>
      <c r="S9" s="378">
        <f t="shared" si="1"/>
        <v>0</v>
      </c>
      <c r="T9" s="376"/>
    </row>
    <row r="10" spans="1:33">
      <c r="A10" s="280" t="s">
        <v>16</v>
      </c>
      <c r="B10" s="273">
        <v>4</v>
      </c>
      <c r="C10" s="378">
        <f t="shared" si="2"/>
        <v>0</v>
      </c>
      <c r="D10" s="378">
        <f t="shared" si="1"/>
        <v>0</v>
      </c>
      <c r="E10" s="378">
        <f t="shared" si="1"/>
        <v>0</v>
      </c>
      <c r="F10" s="378">
        <f t="shared" si="1"/>
        <v>1</v>
      </c>
      <c r="G10" s="378">
        <f t="shared" si="1"/>
        <v>0</v>
      </c>
      <c r="H10" s="378">
        <f t="shared" si="1"/>
        <v>0</v>
      </c>
      <c r="I10" s="378">
        <f t="shared" si="1"/>
        <v>0</v>
      </c>
      <c r="J10" s="378">
        <f t="shared" si="1"/>
        <v>0</v>
      </c>
      <c r="K10" s="378">
        <f t="shared" si="1"/>
        <v>0</v>
      </c>
      <c r="L10" s="378">
        <f t="shared" si="1"/>
        <v>0</v>
      </c>
      <c r="M10" s="378">
        <f t="shared" si="1"/>
        <v>0</v>
      </c>
      <c r="N10" s="378">
        <f t="shared" si="1"/>
        <v>0</v>
      </c>
      <c r="O10" s="378">
        <f t="shared" si="1"/>
        <v>0</v>
      </c>
      <c r="P10" s="378">
        <f t="shared" si="1"/>
        <v>0</v>
      </c>
      <c r="Q10" s="378">
        <f t="shared" si="1"/>
        <v>0</v>
      </c>
      <c r="R10" s="378">
        <f t="shared" si="1"/>
        <v>0</v>
      </c>
      <c r="S10" s="378">
        <f t="shared" si="1"/>
        <v>0</v>
      </c>
      <c r="T10" s="376"/>
    </row>
    <row r="11" spans="1:33">
      <c r="A11" s="277" t="s">
        <v>17</v>
      </c>
      <c r="B11" s="273">
        <v>5</v>
      </c>
      <c r="C11" s="378">
        <f t="shared" si="2"/>
        <v>0</v>
      </c>
      <c r="D11" s="378">
        <f t="shared" si="1"/>
        <v>0</v>
      </c>
      <c r="E11" s="378">
        <f t="shared" si="1"/>
        <v>0</v>
      </c>
      <c r="F11" s="378">
        <f t="shared" si="1"/>
        <v>0</v>
      </c>
      <c r="G11" s="378">
        <f t="shared" si="1"/>
        <v>1</v>
      </c>
      <c r="H11" s="378">
        <f t="shared" si="1"/>
        <v>0</v>
      </c>
      <c r="I11" s="378">
        <f t="shared" si="1"/>
        <v>0</v>
      </c>
      <c r="J11" s="378">
        <f t="shared" si="1"/>
        <v>0</v>
      </c>
      <c r="K11" s="378">
        <f t="shared" si="1"/>
        <v>0</v>
      </c>
      <c r="L11" s="378">
        <f t="shared" si="1"/>
        <v>0</v>
      </c>
      <c r="M11" s="378">
        <f t="shared" si="1"/>
        <v>0</v>
      </c>
      <c r="N11" s="378">
        <f t="shared" si="1"/>
        <v>0</v>
      </c>
      <c r="O11" s="378">
        <f t="shared" si="1"/>
        <v>0</v>
      </c>
      <c r="P11" s="378">
        <f t="shared" si="1"/>
        <v>0</v>
      </c>
      <c r="Q11" s="378">
        <f t="shared" si="1"/>
        <v>0</v>
      </c>
      <c r="R11" s="378">
        <f t="shared" si="1"/>
        <v>0</v>
      </c>
      <c r="S11" s="378">
        <f t="shared" si="1"/>
        <v>0</v>
      </c>
      <c r="T11" s="376"/>
    </row>
    <row r="12" spans="1:33">
      <c r="A12" s="277" t="s">
        <v>18</v>
      </c>
      <c r="B12" s="274">
        <v>6</v>
      </c>
      <c r="C12" s="378">
        <f t="shared" si="2"/>
        <v>0</v>
      </c>
      <c r="D12" s="378">
        <f t="shared" si="1"/>
        <v>0</v>
      </c>
      <c r="E12" s="378">
        <f t="shared" si="1"/>
        <v>0</v>
      </c>
      <c r="F12" s="378">
        <f t="shared" si="1"/>
        <v>0</v>
      </c>
      <c r="G12" s="378">
        <f t="shared" si="1"/>
        <v>0</v>
      </c>
      <c r="H12" s="378">
        <f t="shared" si="1"/>
        <v>1</v>
      </c>
      <c r="I12" s="378">
        <f t="shared" si="1"/>
        <v>0</v>
      </c>
      <c r="J12" s="378">
        <f t="shared" si="1"/>
        <v>0</v>
      </c>
      <c r="K12" s="378">
        <f t="shared" si="1"/>
        <v>0</v>
      </c>
      <c r="L12" s="378">
        <f t="shared" si="1"/>
        <v>0</v>
      </c>
      <c r="M12" s="378">
        <f t="shared" si="1"/>
        <v>0</v>
      </c>
      <c r="N12" s="378">
        <f t="shared" si="1"/>
        <v>0</v>
      </c>
      <c r="O12" s="378">
        <f t="shared" si="1"/>
        <v>0</v>
      </c>
      <c r="P12" s="378">
        <f t="shared" si="1"/>
        <v>0</v>
      </c>
      <c r="Q12" s="378">
        <f t="shared" si="1"/>
        <v>0</v>
      </c>
      <c r="R12" s="378">
        <f t="shared" si="1"/>
        <v>0</v>
      </c>
      <c r="S12" s="378">
        <f t="shared" si="1"/>
        <v>0</v>
      </c>
      <c r="T12" s="376"/>
    </row>
    <row r="13" spans="1:33">
      <c r="A13" s="281" t="s">
        <v>19</v>
      </c>
      <c r="B13" s="274">
        <v>7</v>
      </c>
      <c r="C13" s="378">
        <f t="shared" si="2"/>
        <v>0</v>
      </c>
      <c r="D13" s="378">
        <f t="shared" si="1"/>
        <v>0</v>
      </c>
      <c r="E13" s="378">
        <f t="shared" si="1"/>
        <v>0</v>
      </c>
      <c r="F13" s="378">
        <f t="shared" si="1"/>
        <v>0</v>
      </c>
      <c r="G13" s="378">
        <f t="shared" si="1"/>
        <v>0</v>
      </c>
      <c r="H13" s="378">
        <f t="shared" si="1"/>
        <v>0</v>
      </c>
      <c r="I13" s="378">
        <f t="shared" si="1"/>
        <v>1</v>
      </c>
      <c r="J13" s="378">
        <f t="shared" si="1"/>
        <v>0</v>
      </c>
      <c r="K13" s="378">
        <f t="shared" si="1"/>
        <v>0</v>
      </c>
      <c r="L13" s="378">
        <f t="shared" si="1"/>
        <v>0</v>
      </c>
      <c r="M13" s="378">
        <f t="shared" si="1"/>
        <v>0</v>
      </c>
      <c r="N13" s="378">
        <f t="shared" si="1"/>
        <v>0</v>
      </c>
      <c r="O13" s="378">
        <f t="shared" si="1"/>
        <v>0</v>
      </c>
      <c r="P13" s="378">
        <f t="shared" si="1"/>
        <v>0</v>
      </c>
      <c r="Q13" s="378">
        <f t="shared" si="1"/>
        <v>0</v>
      </c>
      <c r="R13" s="378">
        <f t="shared" si="1"/>
        <v>0</v>
      </c>
      <c r="S13" s="378">
        <f t="shared" si="1"/>
        <v>0</v>
      </c>
      <c r="T13" s="376"/>
    </row>
    <row r="14" spans="1:33">
      <c r="A14" s="281" t="s">
        <v>20</v>
      </c>
      <c r="B14" s="274">
        <v>8</v>
      </c>
      <c r="C14" s="378">
        <f t="shared" si="2"/>
        <v>0</v>
      </c>
      <c r="D14" s="378">
        <f t="shared" si="1"/>
        <v>0</v>
      </c>
      <c r="E14" s="378">
        <f t="shared" si="1"/>
        <v>0</v>
      </c>
      <c r="F14" s="378">
        <f t="shared" si="1"/>
        <v>0</v>
      </c>
      <c r="G14" s="378">
        <f t="shared" si="1"/>
        <v>0</v>
      </c>
      <c r="H14" s="378">
        <f t="shared" si="1"/>
        <v>0</v>
      </c>
      <c r="I14" s="378">
        <f t="shared" si="1"/>
        <v>0</v>
      </c>
      <c r="J14" s="378">
        <f t="shared" si="1"/>
        <v>1</v>
      </c>
      <c r="K14" s="378">
        <f t="shared" si="1"/>
        <v>0</v>
      </c>
      <c r="L14" s="378">
        <f t="shared" si="1"/>
        <v>0</v>
      </c>
      <c r="M14" s="378">
        <f t="shared" si="1"/>
        <v>0</v>
      </c>
      <c r="N14" s="378">
        <f t="shared" si="1"/>
        <v>0</v>
      </c>
      <c r="O14" s="378">
        <f t="shared" si="1"/>
        <v>0</v>
      </c>
      <c r="P14" s="378">
        <f t="shared" si="1"/>
        <v>0</v>
      </c>
      <c r="Q14" s="378">
        <f t="shared" si="1"/>
        <v>0</v>
      </c>
      <c r="R14" s="378">
        <f t="shared" si="1"/>
        <v>0</v>
      </c>
      <c r="S14" s="378">
        <f t="shared" si="1"/>
        <v>0</v>
      </c>
      <c r="T14" s="376"/>
    </row>
    <row r="15" spans="1:33">
      <c r="A15" s="277" t="s">
        <v>21</v>
      </c>
      <c r="B15" s="274">
        <v>9</v>
      </c>
      <c r="C15" s="378">
        <f t="shared" si="2"/>
        <v>0</v>
      </c>
      <c r="D15" s="378">
        <f t="shared" si="1"/>
        <v>0</v>
      </c>
      <c r="E15" s="378">
        <f t="shared" si="1"/>
        <v>0</v>
      </c>
      <c r="F15" s="378">
        <f t="shared" si="1"/>
        <v>0</v>
      </c>
      <c r="G15" s="378">
        <f t="shared" si="1"/>
        <v>0</v>
      </c>
      <c r="H15" s="378">
        <f t="shared" si="1"/>
        <v>0</v>
      </c>
      <c r="I15" s="378">
        <f t="shared" si="1"/>
        <v>0</v>
      </c>
      <c r="J15" s="378">
        <f t="shared" si="1"/>
        <v>0</v>
      </c>
      <c r="K15" s="378">
        <f t="shared" si="1"/>
        <v>1</v>
      </c>
      <c r="L15" s="378">
        <f t="shared" si="1"/>
        <v>0</v>
      </c>
      <c r="M15" s="378">
        <f t="shared" si="1"/>
        <v>0</v>
      </c>
      <c r="N15" s="378">
        <f t="shared" si="1"/>
        <v>0</v>
      </c>
      <c r="O15" s="378">
        <f t="shared" si="1"/>
        <v>0</v>
      </c>
      <c r="P15" s="378">
        <f t="shared" si="1"/>
        <v>0</v>
      </c>
      <c r="Q15" s="378">
        <f t="shared" si="1"/>
        <v>0</v>
      </c>
      <c r="R15" s="378">
        <f t="shared" si="1"/>
        <v>0</v>
      </c>
      <c r="S15" s="378">
        <f t="shared" si="1"/>
        <v>0</v>
      </c>
      <c r="T15" s="376"/>
    </row>
    <row r="16" spans="1:33">
      <c r="A16" s="280" t="s">
        <v>22</v>
      </c>
      <c r="B16" s="273">
        <v>10</v>
      </c>
      <c r="C16" s="378">
        <f t="shared" si="2"/>
        <v>0</v>
      </c>
      <c r="D16" s="378">
        <f t="shared" si="1"/>
        <v>0</v>
      </c>
      <c r="E16" s="378">
        <f t="shared" si="1"/>
        <v>0</v>
      </c>
      <c r="F16" s="378">
        <f t="shared" si="1"/>
        <v>0</v>
      </c>
      <c r="G16" s="378">
        <f t="shared" si="1"/>
        <v>0</v>
      </c>
      <c r="H16" s="378">
        <f t="shared" si="1"/>
        <v>0</v>
      </c>
      <c r="I16" s="378">
        <f t="shared" si="1"/>
        <v>0</v>
      </c>
      <c r="J16" s="378">
        <f t="shared" si="1"/>
        <v>0</v>
      </c>
      <c r="K16" s="378">
        <f t="shared" si="1"/>
        <v>0</v>
      </c>
      <c r="L16" s="378">
        <f t="shared" si="1"/>
        <v>1</v>
      </c>
      <c r="M16" s="378">
        <f t="shared" si="1"/>
        <v>0</v>
      </c>
      <c r="N16" s="378">
        <f t="shared" si="1"/>
        <v>0</v>
      </c>
      <c r="O16" s="378">
        <f t="shared" si="1"/>
        <v>0</v>
      </c>
      <c r="P16" s="378">
        <f t="shared" si="1"/>
        <v>0</v>
      </c>
      <c r="Q16" s="378">
        <f t="shared" si="1"/>
        <v>0</v>
      </c>
      <c r="R16" s="378">
        <f t="shared" si="1"/>
        <v>0</v>
      </c>
      <c r="S16" s="378">
        <f t="shared" si="1"/>
        <v>0</v>
      </c>
      <c r="T16" s="376"/>
    </row>
    <row r="17" spans="1:33">
      <c r="A17" s="277" t="s">
        <v>23</v>
      </c>
      <c r="B17" s="274">
        <v>11</v>
      </c>
      <c r="C17" s="378">
        <f t="shared" si="2"/>
        <v>0</v>
      </c>
      <c r="D17" s="378">
        <f t="shared" si="1"/>
        <v>0</v>
      </c>
      <c r="E17" s="378">
        <f t="shared" si="1"/>
        <v>0</v>
      </c>
      <c r="F17" s="378">
        <f t="shared" si="1"/>
        <v>0</v>
      </c>
      <c r="G17" s="378">
        <f t="shared" si="1"/>
        <v>0</v>
      </c>
      <c r="H17" s="378">
        <f t="shared" si="1"/>
        <v>0</v>
      </c>
      <c r="I17" s="378">
        <f t="shared" si="1"/>
        <v>0</v>
      </c>
      <c r="J17" s="378">
        <f t="shared" si="1"/>
        <v>0</v>
      </c>
      <c r="K17" s="378">
        <f t="shared" si="1"/>
        <v>0</v>
      </c>
      <c r="L17" s="378">
        <f t="shared" si="1"/>
        <v>0</v>
      </c>
      <c r="M17" s="378">
        <f t="shared" si="1"/>
        <v>1</v>
      </c>
      <c r="N17" s="378">
        <f t="shared" si="1"/>
        <v>0</v>
      </c>
      <c r="O17" s="378">
        <f t="shared" si="1"/>
        <v>0</v>
      </c>
      <c r="P17" s="378">
        <f t="shared" si="1"/>
        <v>0</v>
      </c>
      <c r="Q17" s="378">
        <f t="shared" si="1"/>
        <v>0</v>
      </c>
      <c r="R17" s="378">
        <f t="shared" si="1"/>
        <v>0</v>
      </c>
      <c r="S17" s="378">
        <f t="shared" si="1"/>
        <v>0</v>
      </c>
      <c r="T17" s="376"/>
    </row>
    <row r="18" spans="1:33">
      <c r="A18" s="277" t="s">
        <v>24</v>
      </c>
      <c r="B18" s="274">
        <v>12</v>
      </c>
      <c r="C18" s="378">
        <f t="shared" si="2"/>
        <v>0</v>
      </c>
      <c r="D18" s="378">
        <f t="shared" si="1"/>
        <v>0</v>
      </c>
      <c r="E18" s="378">
        <f t="shared" si="1"/>
        <v>0</v>
      </c>
      <c r="F18" s="378">
        <f t="shared" si="1"/>
        <v>0</v>
      </c>
      <c r="G18" s="378">
        <f t="shared" si="1"/>
        <v>0</v>
      </c>
      <c r="H18" s="378">
        <f t="shared" si="1"/>
        <v>0</v>
      </c>
      <c r="I18" s="378">
        <f t="shared" si="1"/>
        <v>0</v>
      </c>
      <c r="J18" s="378">
        <f t="shared" si="1"/>
        <v>0</v>
      </c>
      <c r="K18" s="378">
        <f t="shared" si="1"/>
        <v>0</v>
      </c>
      <c r="L18" s="378">
        <f t="shared" si="1"/>
        <v>0</v>
      </c>
      <c r="M18" s="378">
        <f t="shared" si="1"/>
        <v>0</v>
      </c>
      <c r="N18" s="378">
        <f t="shared" si="1"/>
        <v>1</v>
      </c>
      <c r="O18" s="378">
        <f t="shared" si="1"/>
        <v>0</v>
      </c>
      <c r="P18" s="378">
        <f t="shared" si="1"/>
        <v>0</v>
      </c>
      <c r="Q18" s="378">
        <f t="shared" si="1"/>
        <v>0</v>
      </c>
      <c r="R18" s="378">
        <f t="shared" si="1"/>
        <v>0</v>
      </c>
      <c r="S18" s="378">
        <f t="shared" si="1"/>
        <v>0</v>
      </c>
      <c r="T18" s="376"/>
    </row>
    <row r="19" spans="1:33">
      <c r="A19" s="277" t="s">
        <v>25</v>
      </c>
      <c r="B19" s="274">
        <v>13</v>
      </c>
      <c r="C19" s="378">
        <f t="shared" si="2"/>
        <v>0</v>
      </c>
      <c r="D19" s="378">
        <f t="shared" si="1"/>
        <v>0</v>
      </c>
      <c r="E19" s="378">
        <f t="shared" si="1"/>
        <v>0</v>
      </c>
      <c r="F19" s="378">
        <f t="shared" si="1"/>
        <v>0</v>
      </c>
      <c r="G19" s="378">
        <f t="shared" si="1"/>
        <v>0</v>
      </c>
      <c r="H19" s="378">
        <f t="shared" si="1"/>
        <v>0</v>
      </c>
      <c r="I19" s="378">
        <f t="shared" si="1"/>
        <v>0</v>
      </c>
      <c r="J19" s="378">
        <f t="shared" si="1"/>
        <v>0</v>
      </c>
      <c r="K19" s="378">
        <f t="shared" si="1"/>
        <v>0</v>
      </c>
      <c r="L19" s="378">
        <f t="shared" si="1"/>
        <v>0</v>
      </c>
      <c r="M19" s="378">
        <f t="shared" si="1"/>
        <v>0</v>
      </c>
      <c r="N19" s="378">
        <f t="shared" si="1"/>
        <v>0</v>
      </c>
      <c r="O19" s="378">
        <f t="shared" si="1"/>
        <v>1</v>
      </c>
      <c r="P19" s="378">
        <f t="shared" si="1"/>
        <v>0</v>
      </c>
      <c r="Q19" s="378">
        <f t="shared" si="1"/>
        <v>0</v>
      </c>
      <c r="R19" s="378">
        <f t="shared" si="1"/>
        <v>0</v>
      </c>
      <c r="S19" s="378">
        <f t="shared" si="1"/>
        <v>0</v>
      </c>
      <c r="T19" s="376"/>
    </row>
    <row r="20" spans="1:33">
      <c r="A20" s="284" t="s">
        <v>26</v>
      </c>
      <c r="B20" s="274">
        <v>14</v>
      </c>
      <c r="C20" s="378">
        <f t="shared" si="2"/>
        <v>0</v>
      </c>
      <c r="D20" s="378">
        <f t="shared" si="1"/>
        <v>0</v>
      </c>
      <c r="E20" s="378">
        <f t="shared" si="1"/>
        <v>0</v>
      </c>
      <c r="F20" s="378">
        <f t="shared" si="1"/>
        <v>0</v>
      </c>
      <c r="G20" s="378">
        <f t="shared" si="1"/>
        <v>0</v>
      </c>
      <c r="H20" s="378">
        <f t="shared" si="1"/>
        <v>0</v>
      </c>
      <c r="I20" s="378">
        <f t="shared" si="1"/>
        <v>0</v>
      </c>
      <c r="J20" s="378">
        <f t="shared" si="1"/>
        <v>0</v>
      </c>
      <c r="K20" s="378">
        <f t="shared" si="1"/>
        <v>0</v>
      </c>
      <c r="L20" s="378">
        <f t="shared" si="1"/>
        <v>0</v>
      </c>
      <c r="M20" s="378">
        <f t="shared" si="1"/>
        <v>0</v>
      </c>
      <c r="N20" s="378">
        <f t="shared" si="1"/>
        <v>0</v>
      </c>
      <c r="O20" s="378">
        <f t="shared" si="1"/>
        <v>0</v>
      </c>
      <c r="P20" s="378">
        <f t="shared" si="1"/>
        <v>1</v>
      </c>
      <c r="Q20" s="378">
        <f t="shared" si="1"/>
        <v>0</v>
      </c>
      <c r="R20" s="378">
        <f t="shared" si="1"/>
        <v>0</v>
      </c>
      <c r="S20" s="378">
        <f t="shared" si="1"/>
        <v>0</v>
      </c>
      <c r="T20" s="376"/>
    </row>
    <row r="21" spans="1:33">
      <c r="A21" s="277" t="s">
        <v>27</v>
      </c>
      <c r="B21" s="273">
        <v>15</v>
      </c>
      <c r="C21" s="378">
        <f t="shared" si="2"/>
        <v>0</v>
      </c>
      <c r="D21" s="378">
        <f t="shared" si="1"/>
        <v>0</v>
      </c>
      <c r="E21" s="378">
        <f t="shared" si="1"/>
        <v>0</v>
      </c>
      <c r="F21" s="378">
        <f t="shared" si="1"/>
        <v>0</v>
      </c>
      <c r="G21" s="378">
        <f t="shared" si="1"/>
        <v>0</v>
      </c>
      <c r="H21" s="378">
        <f t="shared" si="1"/>
        <v>0</v>
      </c>
      <c r="I21" s="378">
        <f t="shared" si="1"/>
        <v>0</v>
      </c>
      <c r="J21" s="378">
        <f t="shared" si="1"/>
        <v>0</v>
      </c>
      <c r="K21" s="378">
        <f t="shared" si="1"/>
        <v>0</v>
      </c>
      <c r="L21" s="378">
        <f t="shared" si="1"/>
        <v>0</v>
      </c>
      <c r="M21" s="378">
        <f t="shared" si="1"/>
        <v>0</v>
      </c>
      <c r="N21" s="378">
        <f t="shared" si="1"/>
        <v>0</v>
      </c>
      <c r="O21" s="378">
        <f t="shared" si="1"/>
        <v>0</v>
      </c>
      <c r="P21" s="378">
        <f t="shared" si="1"/>
        <v>0</v>
      </c>
      <c r="Q21" s="378">
        <f t="shared" si="1"/>
        <v>1</v>
      </c>
      <c r="R21" s="378">
        <f t="shared" si="1"/>
        <v>0</v>
      </c>
      <c r="S21" s="378">
        <f t="shared" si="1"/>
        <v>0</v>
      </c>
      <c r="T21" s="376"/>
    </row>
    <row r="22" spans="1:33">
      <c r="A22" s="284" t="s">
        <v>28</v>
      </c>
      <c r="B22" s="274">
        <v>16</v>
      </c>
      <c r="C22" s="378">
        <f t="shared" si="2"/>
        <v>0</v>
      </c>
      <c r="D22" s="378">
        <f t="shared" si="1"/>
        <v>0</v>
      </c>
      <c r="E22" s="378">
        <f t="shared" si="1"/>
        <v>0</v>
      </c>
      <c r="F22" s="378">
        <f t="shared" si="1"/>
        <v>0</v>
      </c>
      <c r="G22" s="378">
        <f t="shared" si="1"/>
        <v>0</v>
      </c>
      <c r="H22" s="378">
        <f t="shared" si="1"/>
        <v>0</v>
      </c>
      <c r="I22" s="378">
        <f t="shared" si="1"/>
        <v>0</v>
      </c>
      <c r="J22" s="378">
        <f t="shared" si="1"/>
        <v>0</v>
      </c>
      <c r="K22" s="378">
        <f t="shared" si="1"/>
        <v>0</v>
      </c>
      <c r="L22" s="378">
        <f t="shared" si="1"/>
        <v>0</v>
      </c>
      <c r="M22" s="378">
        <f t="shared" si="1"/>
        <v>0</v>
      </c>
      <c r="N22" s="378">
        <f t="shared" si="1"/>
        <v>0</v>
      </c>
      <c r="O22" s="378">
        <f t="shared" si="1"/>
        <v>0</v>
      </c>
      <c r="P22" s="378">
        <f t="shared" si="1"/>
        <v>0</v>
      </c>
      <c r="Q22" s="378">
        <f t="shared" si="1"/>
        <v>0</v>
      </c>
      <c r="R22" s="378">
        <f t="shared" si="1"/>
        <v>1</v>
      </c>
      <c r="S22" s="378">
        <f t="shared" ref="D22:S23" si="3">IF($B22/S$6&lt;&gt;1,0,$B22/S$6)</f>
        <v>0</v>
      </c>
      <c r="T22" s="376"/>
    </row>
    <row r="23" spans="1:33">
      <c r="A23" s="277" t="s">
        <v>29</v>
      </c>
      <c r="B23" s="273">
        <v>17</v>
      </c>
      <c r="C23" s="378">
        <f t="shared" si="2"/>
        <v>0</v>
      </c>
      <c r="D23" s="378">
        <f t="shared" si="3"/>
        <v>0</v>
      </c>
      <c r="E23" s="378">
        <f t="shared" si="3"/>
        <v>0</v>
      </c>
      <c r="F23" s="378">
        <f t="shared" si="3"/>
        <v>0</v>
      </c>
      <c r="G23" s="378">
        <f t="shared" si="3"/>
        <v>0</v>
      </c>
      <c r="H23" s="378">
        <f t="shared" si="3"/>
        <v>0</v>
      </c>
      <c r="I23" s="378">
        <f t="shared" si="3"/>
        <v>0</v>
      </c>
      <c r="J23" s="378">
        <f t="shared" si="3"/>
        <v>0</v>
      </c>
      <c r="K23" s="378">
        <f t="shared" si="3"/>
        <v>0</v>
      </c>
      <c r="L23" s="378">
        <f t="shared" si="3"/>
        <v>0</v>
      </c>
      <c r="M23" s="378">
        <f t="shared" si="3"/>
        <v>0</v>
      </c>
      <c r="N23" s="378">
        <f t="shared" si="3"/>
        <v>0</v>
      </c>
      <c r="O23" s="378">
        <f t="shared" si="3"/>
        <v>0</v>
      </c>
      <c r="P23" s="378">
        <f t="shared" si="3"/>
        <v>0</v>
      </c>
      <c r="Q23" s="378">
        <f t="shared" si="3"/>
        <v>0</v>
      </c>
      <c r="R23" s="378">
        <f t="shared" si="3"/>
        <v>0</v>
      </c>
      <c r="S23" s="378">
        <f t="shared" si="3"/>
        <v>1</v>
      </c>
      <c r="T23" s="376"/>
    </row>
    <row r="24" spans="1:33" s="279" customFormat="1"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309"/>
      <c r="AG24" s="309"/>
    </row>
    <row r="25" spans="1:33" s="279" customFormat="1"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</row>
    <row r="26" spans="1:33" s="279" customFormat="1"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  <c r="AG26" s="309"/>
    </row>
    <row r="27" spans="1:33" s="279" customFormat="1"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</row>
    <row r="28" spans="1:33" s="279" customFormat="1"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</row>
    <row r="29" spans="1:33" s="279" customFormat="1"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</row>
    <row r="30" spans="1:33" s="279" customFormat="1"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</row>
    <row r="31" spans="1:33" s="279" customFormat="1"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</row>
    <row r="32" spans="1:33" s="279" customFormat="1"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</row>
    <row r="33" spans="20:33" s="279" customFormat="1"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</row>
    <row r="34" spans="20:33" s="279" customFormat="1"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</row>
    <row r="35" spans="20:33" s="279" customFormat="1"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</row>
    <row r="36" spans="20:33" s="279" customFormat="1"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</row>
    <row r="37" spans="20:33" s="279" customFormat="1"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</row>
    <row r="38" spans="20:33" s="279" customFormat="1"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</row>
    <row r="39" spans="20:33" s="279" customFormat="1"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</row>
    <row r="40" spans="20:33" s="279" customFormat="1"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</row>
    <row r="41" spans="20:33" s="279" customFormat="1"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</row>
    <row r="42" spans="20:33" s="279" customFormat="1"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</row>
    <row r="43" spans="20:33" s="279" customFormat="1"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</row>
    <row r="44" spans="20:33" s="279" customFormat="1"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</row>
    <row r="45" spans="20:33" s="279" customFormat="1"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</row>
    <row r="46" spans="20:33" s="279" customFormat="1"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</row>
    <row r="47" spans="20:33" s="279" customFormat="1"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</row>
    <row r="48" spans="20:33" s="279" customFormat="1"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</row>
    <row r="49" spans="20:33" s="279" customFormat="1"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</row>
    <row r="50" spans="20:33" s="279" customFormat="1"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</row>
    <row r="51" spans="20:33" s="279" customFormat="1"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</row>
    <row r="52" spans="20:33" s="279" customFormat="1"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</row>
    <row r="53" spans="20:33" s="279" customFormat="1"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</row>
    <row r="54" spans="20:33" s="279" customFormat="1"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</row>
    <row r="55" spans="20:33" s="279" customFormat="1"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</row>
    <row r="56" spans="20:33" s="279" customFormat="1"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</row>
    <row r="57" spans="20:33" s="279" customFormat="1"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</row>
    <row r="58" spans="20:33" s="279" customFormat="1">
      <c r="T58" s="309"/>
      <c r="U58" s="309"/>
      <c r="V58" s="309"/>
      <c r="W58" s="309"/>
      <c r="X58" s="309"/>
      <c r="Y58" s="309"/>
      <c r="Z58" s="309"/>
      <c r="AA58" s="309"/>
      <c r="AB58" s="309"/>
      <c r="AC58" s="309"/>
      <c r="AD58" s="309"/>
      <c r="AE58" s="309"/>
      <c r="AF58" s="309"/>
      <c r="AG58" s="309"/>
    </row>
    <row r="59" spans="20:33" s="279" customFormat="1"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</row>
    <row r="60" spans="20:33" s="279" customFormat="1"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</row>
    <row r="61" spans="20:33" s="279" customFormat="1"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</row>
    <row r="62" spans="20:33" s="279" customFormat="1"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</row>
    <row r="63" spans="20:33" s="279" customFormat="1"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</row>
    <row r="64" spans="20:33" s="279" customFormat="1"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</row>
    <row r="65" spans="20:33" s="279" customFormat="1"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</row>
    <row r="66" spans="20:33" s="279" customFormat="1"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</row>
    <row r="67" spans="20:33" s="279" customFormat="1"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</row>
    <row r="68" spans="20:33" s="279" customFormat="1"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</row>
    <row r="69" spans="20:33" s="279" customFormat="1">
      <c r="T69" s="309"/>
      <c r="U69" s="309"/>
      <c r="V69" s="309"/>
      <c r="W69" s="309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</row>
    <row r="70" spans="20:33" s="279" customFormat="1">
      <c r="T70" s="309"/>
      <c r="U70" s="309"/>
      <c r="V70" s="309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309"/>
    </row>
    <row r="71" spans="20:33" s="279" customFormat="1"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309"/>
    </row>
    <row r="72" spans="20:33" s="279" customFormat="1">
      <c r="T72" s="309"/>
      <c r="U72" s="309"/>
      <c r="V72" s="309"/>
      <c r="W72" s="309"/>
      <c r="X72" s="309"/>
      <c r="Y72" s="309"/>
      <c r="Z72" s="309"/>
      <c r="AA72" s="309"/>
      <c r="AB72" s="309"/>
      <c r="AC72" s="309"/>
      <c r="AD72" s="309"/>
      <c r="AE72" s="309"/>
      <c r="AF72" s="309"/>
      <c r="AG72" s="309"/>
    </row>
    <row r="73" spans="20:33" s="279" customFormat="1">
      <c r="T73" s="309"/>
      <c r="U73" s="309"/>
      <c r="V73" s="309"/>
      <c r="W73" s="309"/>
      <c r="X73" s="309"/>
      <c r="Y73" s="309"/>
      <c r="Z73" s="309"/>
      <c r="AA73" s="309"/>
      <c r="AB73" s="309"/>
      <c r="AC73" s="309"/>
      <c r="AD73" s="309"/>
      <c r="AE73" s="309"/>
      <c r="AF73" s="309"/>
      <c r="AG73" s="309"/>
    </row>
    <row r="74" spans="20:33" s="279" customFormat="1"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09"/>
    </row>
    <row r="75" spans="20:33" s="279" customFormat="1"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</row>
    <row r="76" spans="20:33" s="279" customFormat="1">
      <c r="T76" s="309"/>
      <c r="U76" s="309"/>
      <c r="V76" s="309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309"/>
    </row>
    <row r="77" spans="20:33" s="279" customFormat="1"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</row>
    <row r="78" spans="20:33" s="279" customFormat="1"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</row>
    <row r="79" spans="20:33" s="279" customFormat="1"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</row>
    <row r="80" spans="20:33" s="279" customFormat="1"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</row>
    <row r="81" spans="20:33" s="279" customFormat="1"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</row>
    <row r="82" spans="20:33" s="279" customFormat="1">
      <c r="T82" s="309"/>
      <c r="U82" s="309"/>
      <c r="V82" s="309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</row>
    <row r="83" spans="20:33" s="279" customFormat="1"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</row>
    <row r="84" spans="20:33" s="279" customFormat="1">
      <c r="T84" s="309"/>
      <c r="U84" s="309"/>
      <c r="V84" s="309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</row>
    <row r="85" spans="20:33" s="279" customFormat="1"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</row>
    <row r="86" spans="20:33" s="279" customFormat="1"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</row>
    <row r="87" spans="20:33" s="279" customFormat="1"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</row>
    <row r="88" spans="20:33" s="279" customFormat="1">
      <c r="T88" s="309"/>
      <c r="U88" s="309"/>
      <c r="V88" s="309"/>
      <c r="W88" s="309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</row>
    <row r="89" spans="20:33" s="279" customFormat="1">
      <c r="T89" s="309"/>
      <c r="U89" s="309"/>
      <c r="V89" s="309"/>
      <c r="W89" s="309"/>
      <c r="X89" s="309"/>
      <c r="Y89" s="309"/>
      <c r="Z89" s="309"/>
      <c r="AA89" s="309"/>
      <c r="AB89" s="309"/>
      <c r="AC89" s="309"/>
      <c r="AD89" s="309"/>
      <c r="AE89" s="309"/>
      <c r="AF89" s="309"/>
      <c r="AG89" s="309"/>
    </row>
    <row r="90" spans="20:33" s="279" customFormat="1">
      <c r="T90" s="309"/>
      <c r="U90" s="309"/>
      <c r="V90" s="309"/>
      <c r="W90" s="309"/>
      <c r="X90" s="309"/>
      <c r="Y90" s="309"/>
      <c r="Z90" s="309"/>
      <c r="AA90" s="309"/>
      <c r="AB90" s="309"/>
      <c r="AC90" s="309"/>
      <c r="AD90" s="309"/>
      <c r="AE90" s="309"/>
      <c r="AF90" s="309"/>
      <c r="AG90" s="309"/>
    </row>
    <row r="91" spans="20:33" s="279" customFormat="1">
      <c r="T91" s="309"/>
      <c r="U91" s="309"/>
      <c r="V91" s="309"/>
      <c r="W91" s="309"/>
      <c r="X91" s="309"/>
      <c r="Y91" s="309"/>
      <c r="Z91" s="309"/>
      <c r="AA91" s="309"/>
      <c r="AB91" s="309"/>
      <c r="AC91" s="309"/>
      <c r="AD91" s="309"/>
      <c r="AE91" s="309"/>
      <c r="AF91" s="309"/>
      <c r="AG91" s="309"/>
    </row>
    <row r="92" spans="20:33" s="279" customFormat="1">
      <c r="T92" s="309"/>
      <c r="U92" s="309"/>
      <c r="V92" s="309"/>
      <c r="W92" s="309"/>
      <c r="X92" s="309"/>
      <c r="Y92" s="309"/>
      <c r="Z92" s="309"/>
      <c r="AA92" s="309"/>
      <c r="AB92" s="309"/>
      <c r="AC92" s="309"/>
      <c r="AD92" s="309"/>
      <c r="AE92" s="309"/>
      <c r="AF92" s="309"/>
      <c r="AG92" s="309"/>
    </row>
    <row r="93" spans="20:33" s="279" customFormat="1">
      <c r="T93" s="309"/>
      <c r="U93" s="309"/>
      <c r="V93" s="309"/>
      <c r="W93" s="309"/>
      <c r="X93" s="309"/>
      <c r="Y93" s="309"/>
      <c r="Z93" s="309"/>
      <c r="AA93" s="309"/>
      <c r="AB93" s="309"/>
      <c r="AC93" s="309"/>
      <c r="AD93" s="309"/>
      <c r="AE93" s="309"/>
      <c r="AF93" s="309"/>
      <c r="AG93" s="309"/>
    </row>
    <row r="94" spans="20:33" s="279" customFormat="1"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</row>
    <row r="95" spans="20:33" s="279" customFormat="1"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309"/>
    </row>
    <row r="96" spans="20:33" s="279" customFormat="1"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309"/>
    </row>
    <row r="97" spans="20:33" s="279" customFormat="1">
      <c r="T97" s="309"/>
      <c r="U97" s="309"/>
      <c r="V97" s="309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309"/>
    </row>
    <row r="98" spans="20:33" s="279" customFormat="1"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309"/>
    </row>
    <row r="99" spans="20:33" s="279" customFormat="1">
      <c r="T99" s="309"/>
      <c r="U99" s="309"/>
      <c r="V99" s="309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309"/>
    </row>
    <row r="100" spans="20:33" s="279" customFormat="1">
      <c r="T100" s="309"/>
      <c r="U100" s="309"/>
      <c r="V100" s="309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309"/>
    </row>
    <row r="101" spans="20:33" s="279" customFormat="1"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</row>
    <row r="102" spans="20:33" s="279" customFormat="1">
      <c r="T102" s="309"/>
      <c r="U102" s="309"/>
      <c r="V102" s="309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309"/>
    </row>
    <row r="103" spans="20:33" s="279" customFormat="1">
      <c r="T103" s="309"/>
      <c r="U103" s="309"/>
      <c r="V103" s="309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309"/>
    </row>
    <row r="104" spans="20:33" s="279" customFormat="1">
      <c r="T104" s="309"/>
      <c r="U104" s="309"/>
      <c r="V104" s="309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309"/>
    </row>
    <row r="105" spans="20:33" s="279" customFormat="1"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</row>
    <row r="106" spans="20:33" s="279" customFormat="1"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309"/>
    </row>
    <row r="107" spans="20:33" s="279" customFormat="1"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309"/>
    </row>
    <row r="108" spans="20:33" s="279" customFormat="1"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309"/>
    </row>
    <row r="109" spans="20:33" s="279" customFormat="1"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</row>
    <row r="110" spans="20:33" s="279" customFormat="1">
      <c r="T110" s="309"/>
      <c r="U110" s="309"/>
      <c r="V110" s="309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309"/>
    </row>
    <row r="111" spans="20:33" s="279" customFormat="1">
      <c r="T111" s="309"/>
      <c r="U111" s="309"/>
      <c r="V111" s="309"/>
      <c r="W111" s="309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309"/>
    </row>
    <row r="112" spans="20:33" s="279" customFormat="1">
      <c r="T112" s="309"/>
      <c r="U112" s="309"/>
      <c r="V112" s="309"/>
      <c r="W112" s="30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309"/>
    </row>
    <row r="113" spans="20:33" s="279" customFormat="1"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</row>
    <row r="114" spans="20:33" s="279" customFormat="1">
      <c r="T114" s="309"/>
      <c r="U114" s="309"/>
      <c r="V114" s="309"/>
      <c r="W114" s="309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309"/>
    </row>
    <row r="115" spans="20:33" s="279" customFormat="1"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</row>
    <row r="116" spans="20:33" s="279" customFormat="1">
      <c r="T116" s="309"/>
      <c r="U116" s="309"/>
      <c r="V116" s="309"/>
      <c r="W116" s="309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309"/>
    </row>
    <row r="117" spans="20:33" s="279" customFormat="1">
      <c r="T117" s="309"/>
      <c r="U117" s="309"/>
      <c r="V117" s="309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</row>
    <row r="118" spans="20:33" s="279" customFormat="1"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</row>
    <row r="119" spans="20:33" s="279" customFormat="1">
      <c r="T119" s="309"/>
      <c r="U119" s="309"/>
      <c r="V119" s="309"/>
      <c r="W119" s="309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309"/>
    </row>
    <row r="120" spans="20:33" s="279" customFormat="1"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</row>
    <row r="121" spans="20:33" s="279" customFormat="1">
      <c r="T121" s="309"/>
      <c r="U121" s="309"/>
      <c r="V121" s="309"/>
      <c r="W121" s="30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309"/>
    </row>
    <row r="122" spans="20:33" s="279" customFormat="1"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</row>
    <row r="123" spans="20:33" s="279" customFormat="1">
      <c r="T123" s="309"/>
      <c r="U123" s="309"/>
      <c r="V123" s="309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309"/>
      <c r="AG123" s="309"/>
    </row>
    <row r="124" spans="20:33" s="279" customFormat="1"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</row>
    <row r="125" spans="20:33" s="279" customFormat="1">
      <c r="T125" s="309"/>
      <c r="U125" s="309"/>
      <c r="V125" s="309"/>
      <c r="W125" s="309"/>
      <c r="X125" s="309"/>
      <c r="Y125" s="309"/>
      <c r="Z125" s="309"/>
      <c r="AA125" s="309"/>
      <c r="AB125" s="309"/>
      <c r="AC125" s="309"/>
      <c r="AD125" s="309"/>
      <c r="AE125" s="309"/>
      <c r="AF125" s="309"/>
      <c r="AG125" s="309"/>
    </row>
    <row r="126" spans="20:33" s="279" customFormat="1">
      <c r="T126" s="309"/>
      <c r="U126" s="309"/>
      <c r="V126" s="309"/>
      <c r="W126" s="309"/>
      <c r="X126" s="309"/>
      <c r="Y126" s="309"/>
      <c r="Z126" s="309"/>
      <c r="AA126" s="309"/>
      <c r="AB126" s="309"/>
      <c r="AC126" s="309"/>
      <c r="AD126" s="309"/>
      <c r="AE126" s="309"/>
      <c r="AF126" s="309"/>
      <c r="AG126" s="309"/>
    </row>
    <row r="127" spans="20:33" s="279" customFormat="1">
      <c r="T127" s="309"/>
      <c r="U127" s="309"/>
      <c r="V127" s="309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309"/>
    </row>
    <row r="128" spans="20:33" s="279" customFormat="1">
      <c r="T128" s="309"/>
      <c r="U128" s="309"/>
      <c r="V128" s="309"/>
      <c r="W128" s="309"/>
      <c r="X128" s="309"/>
      <c r="Y128" s="309"/>
      <c r="Z128" s="309"/>
      <c r="AA128" s="309"/>
      <c r="AB128" s="309"/>
      <c r="AC128" s="309"/>
      <c r="AD128" s="309"/>
      <c r="AE128" s="309"/>
      <c r="AF128" s="309"/>
      <c r="AG128" s="309"/>
    </row>
    <row r="129" spans="20:33" s="279" customFormat="1"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309"/>
    </row>
    <row r="130" spans="20:33" s="279" customFormat="1">
      <c r="T130" s="309"/>
      <c r="U130" s="309"/>
      <c r="V130" s="309"/>
      <c r="W130" s="309"/>
      <c r="X130" s="309"/>
      <c r="Y130" s="309"/>
      <c r="Z130" s="309"/>
      <c r="AA130" s="309"/>
      <c r="AB130" s="309"/>
      <c r="AC130" s="309"/>
      <c r="AD130" s="309"/>
      <c r="AE130" s="309"/>
      <c r="AF130" s="309"/>
      <c r="AG130" s="309"/>
    </row>
    <row r="131" spans="20:33" s="279" customFormat="1">
      <c r="T131" s="309"/>
      <c r="U131" s="309"/>
      <c r="V131" s="309"/>
      <c r="W131" s="309"/>
      <c r="X131" s="309"/>
      <c r="Y131" s="309"/>
      <c r="Z131" s="309"/>
      <c r="AA131" s="309"/>
      <c r="AB131" s="309"/>
      <c r="AC131" s="309"/>
      <c r="AD131" s="309"/>
      <c r="AE131" s="309"/>
      <c r="AF131" s="309"/>
      <c r="AG131" s="309"/>
    </row>
    <row r="132" spans="20:33" s="279" customFormat="1">
      <c r="T132" s="309"/>
      <c r="U132" s="309"/>
      <c r="V132" s="309"/>
      <c r="W132" s="309"/>
      <c r="X132" s="309"/>
      <c r="Y132" s="309"/>
      <c r="Z132" s="309"/>
      <c r="AA132" s="309"/>
      <c r="AB132" s="309"/>
      <c r="AC132" s="309"/>
      <c r="AD132" s="309"/>
      <c r="AE132" s="309"/>
      <c r="AF132" s="309"/>
      <c r="AG132" s="309"/>
    </row>
    <row r="133" spans="20:33" s="279" customFormat="1">
      <c r="T133" s="309"/>
      <c r="U133" s="309"/>
      <c r="V133" s="309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309"/>
    </row>
    <row r="134" spans="20:33" s="279" customFormat="1"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</row>
    <row r="135" spans="20:33" s="279" customFormat="1"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</row>
    <row r="136" spans="20:33" s="279" customFormat="1">
      <c r="T136" s="309"/>
      <c r="U136" s="309"/>
      <c r="V136" s="309"/>
      <c r="W136" s="309"/>
      <c r="X136" s="309"/>
      <c r="Y136" s="309"/>
      <c r="Z136" s="309"/>
      <c r="AA136" s="309"/>
      <c r="AB136" s="309"/>
      <c r="AC136" s="309"/>
      <c r="AD136" s="309"/>
      <c r="AE136" s="309"/>
      <c r="AF136" s="309"/>
      <c r="AG136" s="309"/>
    </row>
    <row r="137" spans="20:33" s="279" customFormat="1">
      <c r="T137" s="309"/>
      <c r="U137" s="309"/>
      <c r="V137" s="309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</row>
    <row r="138" spans="20:33" s="279" customFormat="1">
      <c r="T138" s="309"/>
      <c r="U138" s="309"/>
      <c r="V138" s="309"/>
      <c r="W138" s="309"/>
      <c r="X138" s="309"/>
      <c r="Y138" s="309"/>
      <c r="Z138" s="309"/>
      <c r="AA138" s="309"/>
      <c r="AB138" s="309"/>
      <c r="AC138" s="309"/>
      <c r="AD138" s="309"/>
      <c r="AE138" s="309"/>
      <c r="AF138" s="309"/>
      <c r="AG138" s="309"/>
    </row>
    <row r="139" spans="20:33" s="279" customFormat="1">
      <c r="T139" s="309"/>
      <c r="U139" s="309"/>
      <c r="V139" s="309"/>
      <c r="W139" s="309"/>
      <c r="X139" s="309"/>
      <c r="Y139" s="309"/>
      <c r="Z139" s="309"/>
      <c r="AA139" s="309"/>
      <c r="AB139" s="309"/>
      <c r="AC139" s="309"/>
      <c r="AD139" s="309"/>
      <c r="AE139" s="309"/>
      <c r="AF139" s="309"/>
      <c r="AG139" s="309"/>
    </row>
    <row r="140" spans="20:33" s="279" customFormat="1">
      <c r="T140" s="309"/>
      <c r="U140" s="309"/>
      <c r="V140" s="309"/>
      <c r="W140" s="309"/>
      <c r="X140" s="309"/>
      <c r="Y140" s="309"/>
      <c r="Z140" s="309"/>
      <c r="AA140" s="309"/>
      <c r="AB140" s="309"/>
      <c r="AC140" s="309"/>
      <c r="AD140" s="309"/>
      <c r="AE140" s="309"/>
      <c r="AF140" s="309"/>
      <c r="AG140" s="309"/>
    </row>
    <row r="141" spans="20:33" s="279" customFormat="1">
      <c r="T141" s="309"/>
      <c r="U141" s="309"/>
      <c r="V141" s="309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309"/>
    </row>
    <row r="142" spans="20:33" s="279" customFormat="1">
      <c r="T142" s="309"/>
      <c r="U142" s="309"/>
      <c r="V142" s="309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309"/>
    </row>
    <row r="143" spans="20:33" s="279" customFormat="1"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</row>
    <row r="144" spans="20:33" s="279" customFormat="1">
      <c r="T144" s="309"/>
      <c r="U144" s="309"/>
      <c r="V144" s="309"/>
      <c r="W144" s="309"/>
      <c r="X144" s="309"/>
      <c r="Y144" s="309"/>
      <c r="Z144" s="309"/>
      <c r="AA144" s="309"/>
      <c r="AB144" s="309"/>
      <c r="AC144" s="309"/>
      <c r="AD144" s="309"/>
      <c r="AE144" s="309"/>
      <c r="AF144" s="309"/>
      <c r="AG144" s="309"/>
    </row>
    <row r="145" spans="20:33" s="279" customFormat="1"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</row>
    <row r="146" spans="20:33" s="279" customFormat="1">
      <c r="T146" s="309"/>
      <c r="U146" s="309"/>
      <c r="V146" s="309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309"/>
    </row>
    <row r="147" spans="20:33" s="279" customFormat="1"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</row>
    <row r="148" spans="20:33" s="279" customFormat="1">
      <c r="T148" s="309"/>
      <c r="U148" s="309"/>
      <c r="V148" s="309"/>
      <c r="W148" s="309"/>
      <c r="X148" s="309"/>
      <c r="Y148" s="309"/>
      <c r="Z148" s="309"/>
      <c r="AA148" s="309"/>
      <c r="AB148" s="309"/>
      <c r="AC148" s="309"/>
      <c r="AD148" s="309"/>
      <c r="AE148" s="309"/>
      <c r="AF148" s="309"/>
      <c r="AG148" s="309"/>
    </row>
    <row r="149" spans="20:33" s="279" customFormat="1"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</row>
    <row r="150" spans="20:33" s="279" customFormat="1">
      <c r="T150" s="309"/>
      <c r="U150" s="309"/>
      <c r="V150" s="309"/>
      <c r="W150" s="309"/>
      <c r="X150" s="309"/>
      <c r="Y150" s="309"/>
      <c r="Z150" s="309"/>
      <c r="AA150" s="309"/>
      <c r="AB150" s="309"/>
      <c r="AC150" s="309"/>
      <c r="AD150" s="309"/>
      <c r="AE150" s="309"/>
      <c r="AF150" s="309"/>
      <c r="AG150" s="309"/>
    </row>
    <row r="151" spans="20:33" s="279" customFormat="1">
      <c r="T151" s="309"/>
      <c r="U151" s="309"/>
      <c r="V151" s="309"/>
      <c r="W151" s="309"/>
      <c r="X151" s="309"/>
      <c r="Y151" s="309"/>
      <c r="Z151" s="309"/>
      <c r="AA151" s="309"/>
      <c r="AB151" s="309"/>
      <c r="AC151" s="309"/>
      <c r="AD151" s="309"/>
      <c r="AE151" s="309"/>
      <c r="AF151" s="309"/>
      <c r="AG151" s="309"/>
    </row>
    <row r="152" spans="20:33" s="279" customFormat="1">
      <c r="T152" s="309"/>
      <c r="U152" s="309"/>
      <c r="V152" s="309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309"/>
    </row>
    <row r="153" spans="20:33" s="279" customFormat="1">
      <c r="T153" s="309"/>
      <c r="U153" s="309"/>
      <c r="V153" s="309"/>
      <c r="W153" s="309"/>
      <c r="X153" s="309"/>
      <c r="Y153" s="309"/>
      <c r="Z153" s="309"/>
      <c r="AA153" s="309"/>
      <c r="AB153" s="309"/>
      <c r="AC153" s="309"/>
      <c r="AD153" s="309"/>
      <c r="AE153" s="309"/>
      <c r="AF153" s="309"/>
      <c r="AG153" s="309"/>
    </row>
    <row r="154" spans="20:33" s="279" customFormat="1">
      <c r="T154" s="309"/>
      <c r="U154" s="309"/>
      <c r="V154" s="309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309"/>
    </row>
    <row r="155" spans="20:33" s="279" customFormat="1">
      <c r="T155" s="309"/>
      <c r="U155" s="309"/>
      <c r="V155" s="309"/>
      <c r="W155" s="309"/>
      <c r="X155" s="309"/>
      <c r="Y155" s="309"/>
      <c r="Z155" s="309"/>
      <c r="AA155" s="309"/>
      <c r="AB155" s="309"/>
      <c r="AC155" s="309"/>
      <c r="AD155" s="309"/>
      <c r="AE155" s="309"/>
      <c r="AF155" s="309"/>
      <c r="AG155" s="309"/>
    </row>
    <row r="156" spans="20:33" s="279" customFormat="1">
      <c r="T156" s="309"/>
      <c r="U156" s="309"/>
      <c r="V156" s="309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309"/>
    </row>
    <row r="157" spans="20:33" s="279" customFormat="1"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</row>
    <row r="158" spans="20:33" s="279" customFormat="1">
      <c r="T158" s="309"/>
      <c r="U158" s="309"/>
      <c r="V158" s="309"/>
      <c r="W158" s="309"/>
      <c r="X158" s="309"/>
      <c r="Y158" s="309"/>
      <c r="Z158" s="309"/>
      <c r="AA158" s="309"/>
      <c r="AB158" s="309"/>
      <c r="AC158" s="309"/>
      <c r="AD158" s="309"/>
      <c r="AE158" s="309"/>
      <c r="AF158" s="309"/>
      <c r="AG158" s="309"/>
    </row>
    <row r="159" spans="20:33" s="279" customFormat="1"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</row>
    <row r="160" spans="20:33" s="279" customFormat="1"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</row>
    <row r="161" spans="20:33" s="279" customFormat="1"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</row>
    <row r="162" spans="20:33" s="279" customFormat="1">
      <c r="T162" s="309"/>
      <c r="U162" s="309"/>
      <c r="V162" s="309"/>
      <c r="W162" s="309"/>
      <c r="X162" s="309"/>
      <c r="Y162" s="309"/>
      <c r="Z162" s="309"/>
      <c r="AA162" s="309"/>
      <c r="AB162" s="309"/>
      <c r="AC162" s="309"/>
      <c r="AD162" s="309"/>
      <c r="AE162" s="309"/>
      <c r="AF162" s="309"/>
      <c r="AG162" s="309"/>
    </row>
    <row r="163" spans="20:33" s="279" customFormat="1"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</row>
    <row r="164" spans="20:33" s="279" customFormat="1">
      <c r="T164" s="309"/>
      <c r="U164" s="309"/>
      <c r="V164" s="309"/>
      <c r="W164" s="309"/>
      <c r="X164" s="309"/>
      <c r="Y164" s="309"/>
      <c r="Z164" s="309"/>
      <c r="AA164" s="309"/>
      <c r="AB164" s="309"/>
      <c r="AC164" s="309"/>
      <c r="AD164" s="309"/>
      <c r="AE164" s="309"/>
      <c r="AF164" s="309"/>
      <c r="AG164" s="309"/>
    </row>
    <row r="165" spans="20:33" s="279" customFormat="1"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</row>
    <row r="166" spans="20:33" s="279" customFormat="1">
      <c r="T166" s="309"/>
      <c r="U166" s="309"/>
      <c r="V166" s="309"/>
      <c r="W166" s="309"/>
      <c r="X166" s="309"/>
      <c r="Y166" s="309"/>
      <c r="Z166" s="309"/>
      <c r="AA166" s="309"/>
      <c r="AB166" s="309"/>
      <c r="AC166" s="309"/>
      <c r="AD166" s="309"/>
      <c r="AE166" s="309"/>
      <c r="AF166" s="309"/>
      <c r="AG166" s="309"/>
    </row>
    <row r="167" spans="20:33" s="279" customFormat="1"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</row>
    <row r="168" spans="20:33" s="279" customFormat="1"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</row>
    <row r="169" spans="20:33" s="279" customFormat="1"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</row>
    <row r="170" spans="20:33" s="279" customFormat="1"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</row>
    <row r="171" spans="20:33" s="279" customFormat="1"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</row>
    <row r="172" spans="20:33" s="279" customFormat="1">
      <c r="T172" s="309"/>
      <c r="U172" s="309"/>
      <c r="V172" s="309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</row>
    <row r="173" spans="20:33" s="279" customFormat="1">
      <c r="T173" s="309"/>
      <c r="U173" s="309"/>
      <c r="V173" s="309"/>
      <c r="W173" s="309"/>
      <c r="X173" s="309"/>
      <c r="Y173" s="309"/>
      <c r="Z173" s="309"/>
      <c r="AA173" s="309"/>
      <c r="AB173" s="309"/>
      <c r="AC173" s="309"/>
      <c r="AD173" s="309"/>
      <c r="AE173" s="309"/>
      <c r="AF173" s="309"/>
      <c r="AG173" s="309"/>
    </row>
    <row r="174" spans="20:33" s="279" customFormat="1">
      <c r="T174" s="309"/>
      <c r="U174" s="309"/>
      <c r="V174" s="309"/>
      <c r="W174" s="309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</row>
    <row r="175" spans="20:33" s="279" customFormat="1">
      <c r="T175" s="309"/>
      <c r="U175" s="309"/>
      <c r="V175" s="309"/>
      <c r="W175" s="309"/>
      <c r="X175" s="309"/>
      <c r="Y175" s="309"/>
      <c r="Z175" s="309"/>
      <c r="AA175" s="309"/>
      <c r="AB175" s="309"/>
      <c r="AC175" s="309"/>
      <c r="AD175" s="309"/>
      <c r="AE175" s="309"/>
      <c r="AF175" s="309"/>
      <c r="AG175" s="309"/>
    </row>
    <row r="176" spans="20:33" s="279" customFormat="1">
      <c r="T176" s="309"/>
      <c r="U176" s="309"/>
      <c r="V176" s="309"/>
      <c r="W176" s="309"/>
      <c r="X176" s="309"/>
      <c r="Y176" s="309"/>
      <c r="Z176" s="309"/>
      <c r="AA176" s="309"/>
      <c r="AB176" s="309"/>
      <c r="AC176" s="309"/>
      <c r="AD176" s="309"/>
      <c r="AE176" s="309"/>
      <c r="AF176" s="309"/>
      <c r="AG176" s="309"/>
    </row>
    <row r="177" spans="20:33" s="279" customFormat="1">
      <c r="T177" s="309"/>
      <c r="U177" s="309"/>
      <c r="V177" s="309"/>
      <c r="W177" s="309"/>
      <c r="X177" s="309"/>
      <c r="Y177" s="309"/>
      <c r="Z177" s="309"/>
      <c r="AA177" s="309"/>
      <c r="AB177" s="309"/>
      <c r="AC177" s="309"/>
      <c r="AD177" s="309"/>
      <c r="AE177" s="309"/>
      <c r="AF177" s="309"/>
      <c r="AG177" s="309"/>
    </row>
    <row r="178" spans="20:33" s="279" customFormat="1">
      <c r="T178" s="309"/>
      <c r="U178" s="309"/>
      <c r="V178" s="309"/>
      <c r="W178" s="309"/>
      <c r="X178" s="309"/>
      <c r="Y178" s="309"/>
      <c r="Z178" s="309"/>
      <c r="AA178" s="309"/>
      <c r="AB178" s="309"/>
      <c r="AC178" s="309"/>
      <c r="AD178" s="309"/>
      <c r="AE178" s="309"/>
      <c r="AF178" s="309"/>
      <c r="AG178" s="309"/>
    </row>
    <row r="179" spans="20:33" s="279" customFormat="1">
      <c r="T179" s="309"/>
      <c r="U179" s="309"/>
      <c r="V179" s="309"/>
      <c r="W179" s="309"/>
      <c r="X179" s="309"/>
      <c r="Y179" s="309"/>
      <c r="Z179" s="309"/>
      <c r="AA179" s="309"/>
      <c r="AB179" s="309"/>
      <c r="AC179" s="309"/>
      <c r="AD179" s="309"/>
      <c r="AE179" s="309"/>
      <c r="AF179" s="309"/>
      <c r="AG179" s="309"/>
    </row>
    <row r="180" spans="20:33" s="279" customFormat="1">
      <c r="T180" s="309"/>
      <c r="U180" s="309"/>
      <c r="V180" s="309"/>
      <c r="W180" s="309"/>
      <c r="X180" s="309"/>
      <c r="Y180" s="309"/>
      <c r="Z180" s="309"/>
      <c r="AA180" s="309"/>
      <c r="AB180" s="309"/>
      <c r="AC180" s="309"/>
      <c r="AD180" s="309"/>
      <c r="AE180" s="309"/>
      <c r="AF180" s="309"/>
      <c r="AG180" s="309"/>
    </row>
    <row r="181" spans="20:33" s="279" customFormat="1">
      <c r="T181" s="309"/>
      <c r="U181" s="309"/>
      <c r="V181" s="309"/>
      <c r="W181" s="309"/>
      <c r="X181" s="309"/>
      <c r="Y181" s="309"/>
      <c r="Z181" s="309"/>
      <c r="AA181" s="309"/>
      <c r="AB181" s="309"/>
      <c r="AC181" s="309"/>
      <c r="AD181" s="309"/>
      <c r="AE181" s="309"/>
      <c r="AF181" s="309"/>
      <c r="AG181" s="309"/>
    </row>
    <row r="182" spans="20:33" s="279" customFormat="1">
      <c r="T182" s="309"/>
      <c r="U182" s="309"/>
      <c r="V182" s="309"/>
      <c r="W182" s="309"/>
      <c r="X182" s="309"/>
      <c r="Y182" s="309"/>
      <c r="Z182" s="309"/>
      <c r="AA182" s="309"/>
      <c r="AB182" s="309"/>
      <c r="AC182" s="309"/>
      <c r="AD182" s="309"/>
      <c r="AE182" s="309"/>
      <c r="AF182" s="309"/>
      <c r="AG182" s="309"/>
    </row>
    <row r="183" spans="20:33" s="279" customFormat="1">
      <c r="T183" s="309"/>
      <c r="U183" s="309"/>
      <c r="V183" s="309"/>
      <c r="W183" s="309"/>
      <c r="X183" s="309"/>
      <c r="Y183" s="309"/>
      <c r="Z183" s="309"/>
      <c r="AA183" s="309"/>
      <c r="AB183" s="309"/>
      <c r="AC183" s="309"/>
      <c r="AD183" s="309"/>
      <c r="AE183" s="309"/>
      <c r="AF183" s="309"/>
      <c r="AG183" s="309"/>
    </row>
    <row r="184" spans="20:33" s="279" customFormat="1">
      <c r="T184" s="309"/>
      <c r="U184" s="309"/>
      <c r="V184" s="309"/>
      <c r="W184" s="309"/>
      <c r="X184" s="309"/>
      <c r="Y184" s="309"/>
      <c r="Z184" s="309"/>
      <c r="AA184" s="309"/>
      <c r="AB184" s="309"/>
      <c r="AC184" s="309"/>
      <c r="AD184" s="309"/>
      <c r="AE184" s="309"/>
      <c r="AF184" s="309"/>
      <c r="AG184" s="309"/>
    </row>
    <row r="185" spans="20:33" s="279" customFormat="1">
      <c r="T185" s="309"/>
      <c r="U185" s="309"/>
      <c r="V185" s="309"/>
      <c r="W185" s="309"/>
      <c r="X185" s="309"/>
      <c r="Y185" s="309"/>
      <c r="Z185" s="309"/>
      <c r="AA185" s="309"/>
      <c r="AB185" s="309"/>
      <c r="AC185" s="309"/>
      <c r="AD185" s="309"/>
      <c r="AE185" s="309"/>
      <c r="AF185" s="309"/>
      <c r="AG185" s="309"/>
    </row>
    <row r="186" spans="20:33" s="279" customFormat="1">
      <c r="T186" s="309"/>
      <c r="U186" s="309"/>
      <c r="V186" s="309"/>
      <c r="W186" s="309"/>
      <c r="X186" s="309"/>
      <c r="Y186" s="309"/>
      <c r="Z186" s="309"/>
      <c r="AA186" s="309"/>
      <c r="AB186" s="309"/>
      <c r="AC186" s="309"/>
      <c r="AD186" s="309"/>
      <c r="AE186" s="309"/>
      <c r="AF186" s="309"/>
      <c r="AG186" s="309"/>
    </row>
    <row r="187" spans="20:33" s="279" customFormat="1">
      <c r="T187" s="309"/>
      <c r="U187" s="309"/>
      <c r="V187" s="309"/>
      <c r="W187" s="309"/>
      <c r="X187" s="309"/>
      <c r="Y187" s="309"/>
      <c r="Z187" s="309"/>
      <c r="AA187" s="309"/>
      <c r="AB187" s="309"/>
      <c r="AC187" s="309"/>
      <c r="AD187" s="309"/>
      <c r="AE187" s="309"/>
      <c r="AF187" s="309"/>
      <c r="AG187" s="309"/>
    </row>
    <row r="188" spans="20:33" s="279" customFormat="1">
      <c r="T188" s="309"/>
      <c r="U188" s="309"/>
      <c r="V188" s="309"/>
      <c r="W188" s="309"/>
      <c r="X188" s="309"/>
      <c r="Y188" s="309"/>
      <c r="Z188" s="309"/>
      <c r="AA188" s="309"/>
      <c r="AB188" s="309"/>
      <c r="AC188" s="309"/>
      <c r="AD188" s="309"/>
      <c r="AE188" s="309"/>
      <c r="AF188" s="309"/>
      <c r="AG188" s="309"/>
    </row>
    <row r="189" spans="20:33" s="279" customFormat="1">
      <c r="T189" s="309"/>
      <c r="U189" s="309"/>
      <c r="V189" s="309"/>
      <c r="W189" s="309"/>
      <c r="X189" s="309"/>
      <c r="Y189" s="309"/>
      <c r="Z189" s="309"/>
      <c r="AA189" s="309"/>
      <c r="AB189" s="309"/>
      <c r="AC189" s="309"/>
      <c r="AD189" s="309"/>
      <c r="AE189" s="309"/>
      <c r="AF189" s="309"/>
      <c r="AG189" s="309"/>
    </row>
    <row r="190" spans="20:33" s="279" customFormat="1">
      <c r="T190" s="309"/>
      <c r="U190" s="309"/>
      <c r="V190" s="309"/>
      <c r="W190" s="309"/>
      <c r="X190" s="309"/>
      <c r="Y190" s="309"/>
      <c r="Z190" s="309"/>
      <c r="AA190" s="309"/>
      <c r="AB190" s="309"/>
      <c r="AC190" s="309"/>
      <c r="AD190" s="309"/>
      <c r="AE190" s="309"/>
      <c r="AF190" s="309"/>
      <c r="AG190" s="309"/>
    </row>
    <row r="191" spans="20:33" s="279" customFormat="1">
      <c r="T191" s="309"/>
      <c r="U191" s="309"/>
      <c r="V191" s="309"/>
      <c r="W191" s="309"/>
      <c r="X191" s="309"/>
      <c r="Y191" s="309"/>
      <c r="Z191" s="309"/>
      <c r="AA191" s="309"/>
      <c r="AB191" s="309"/>
      <c r="AC191" s="309"/>
      <c r="AD191" s="309"/>
      <c r="AE191" s="309"/>
      <c r="AF191" s="309"/>
      <c r="AG191" s="309"/>
    </row>
    <row r="192" spans="20:33" s="279" customFormat="1">
      <c r="T192" s="309"/>
      <c r="U192" s="309"/>
      <c r="V192" s="309"/>
      <c r="W192" s="309"/>
      <c r="X192" s="309"/>
      <c r="Y192" s="309"/>
      <c r="Z192" s="309"/>
      <c r="AA192" s="309"/>
      <c r="AB192" s="309"/>
      <c r="AC192" s="309"/>
      <c r="AD192" s="309"/>
      <c r="AE192" s="309"/>
      <c r="AF192" s="309"/>
      <c r="AG192" s="309"/>
    </row>
    <row r="193" spans="20:33" s="279" customFormat="1">
      <c r="T193" s="309"/>
      <c r="U193" s="309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</row>
    <row r="194" spans="20:33" s="279" customFormat="1">
      <c r="T194" s="309"/>
      <c r="U194" s="309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</row>
    <row r="195" spans="20:33" s="279" customFormat="1">
      <c r="T195" s="309"/>
      <c r="U195" s="309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</row>
    <row r="196" spans="20:33" s="279" customFormat="1">
      <c r="T196" s="309"/>
      <c r="U196" s="309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</row>
    <row r="197" spans="20:33" s="279" customFormat="1">
      <c r="T197" s="309"/>
      <c r="U197" s="309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</row>
    <row r="198" spans="20:33" s="279" customFormat="1">
      <c r="T198" s="309"/>
      <c r="U198" s="309"/>
      <c r="V198" s="309"/>
      <c r="W198" s="309"/>
      <c r="X198" s="309"/>
      <c r="Y198" s="309"/>
      <c r="Z198" s="309"/>
      <c r="AA198" s="309"/>
      <c r="AB198" s="309"/>
      <c r="AC198" s="309"/>
      <c r="AD198" s="309"/>
      <c r="AE198" s="309"/>
      <c r="AF198" s="309"/>
      <c r="AG198" s="309"/>
    </row>
    <row r="199" spans="20:33" s="279" customFormat="1">
      <c r="T199" s="309"/>
      <c r="U199" s="309"/>
      <c r="V199" s="309"/>
      <c r="W199" s="309"/>
      <c r="X199" s="309"/>
      <c r="Y199" s="309"/>
      <c r="Z199" s="309"/>
      <c r="AA199" s="309"/>
      <c r="AB199" s="309"/>
      <c r="AC199" s="309"/>
      <c r="AD199" s="309"/>
      <c r="AE199" s="309"/>
      <c r="AF199" s="309"/>
      <c r="AG199" s="309"/>
    </row>
    <row r="200" spans="20:33" s="279" customFormat="1">
      <c r="T200" s="309"/>
      <c r="U200" s="309"/>
      <c r="V200" s="309"/>
      <c r="W200" s="309"/>
      <c r="X200" s="309"/>
      <c r="Y200" s="309"/>
      <c r="Z200" s="309"/>
      <c r="AA200" s="309"/>
      <c r="AB200" s="309"/>
      <c r="AC200" s="309"/>
      <c r="AD200" s="309"/>
      <c r="AE200" s="309"/>
      <c r="AF200" s="309"/>
      <c r="AG200" s="309"/>
    </row>
    <row r="201" spans="20:33" s="279" customFormat="1">
      <c r="T201" s="309"/>
      <c r="U201" s="309"/>
      <c r="V201" s="309"/>
      <c r="W201" s="309"/>
      <c r="X201" s="309"/>
      <c r="Y201" s="309"/>
      <c r="Z201" s="309"/>
      <c r="AA201" s="309"/>
      <c r="AB201" s="309"/>
      <c r="AC201" s="309"/>
      <c r="AD201" s="309"/>
      <c r="AE201" s="309"/>
      <c r="AF201" s="309"/>
      <c r="AG201" s="309"/>
    </row>
    <row r="202" spans="20:33" s="279" customFormat="1">
      <c r="T202" s="309"/>
      <c r="U202" s="309"/>
      <c r="V202" s="309"/>
      <c r="W202" s="309"/>
      <c r="X202" s="309"/>
      <c r="Y202" s="309"/>
      <c r="Z202" s="309"/>
      <c r="AA202" s="309"/>
      <c r="AB202" s="309"/>
      <c r="AC202" s="309"/>
      <c r="AD202" s="309"/>
      <c r="AE202" s="309"/>
      <c r="AF202" s="309"/>
      <c r="AG202" s="309"/>
    </row>
    <row r="203" spans="20:33" s="279" customFormat="1">
      <c r="T203" s="309"/>
      <c r="U203" s="309"/>
      <c r="V203" s="309"/>
      <c r="W203" s="309"/>
      <c r="X203" s="309"/>
      <c r="Y203" s="309"/>
      <c r="Z203" s="309"/>
      <c r="AA203" s="309"/>
      <c r="AB203" s="309"/>
      <c r="AC203" s="309"/>
      <c r="AD203" s="309"/>
      <c r="AE203" s="309"/>
      <c r="AF203" s="309"/>
      <c r="AG203" s="309"/>
    </row>
    <row r="204" spans="20:33" s="279" customFormat="1">
      <c r="T204" s="309"/>
      <c r="U204" s="309"/>
      <c r="V204" s="309"/>
      <c r="W204" s="309"/>
      <c r="X204" s="309"/>
      <c r="Y204" s="309"/>
      <c r="Z204" s="309"/>
      <c r="AA204" s="309"/>
      <c r="AB204" s="309"/>
      <c r="AC204" s="309"/>
      <c r="AD204" s="309"/>
      <c r="AE204" s="309"/>
      <c r="AF204" s="309"/>
      <c r="AG204" s="309"/>
    </row>
    <row r="205" spans="20:33" s="279" customFormat="1">
      <c r="T205" s="309"/>
      <c r="U205" s="309"/>
      <c r="V205" s="309"/>
      <c r="W205" s="309"/>
      <c r="X205" s="309"/>
      <c r="Y205" s="309"/>
      <c r="Z205" s="309"/>
      <c r="AA205" s="309"/>
      <c r="AB205" s="309"/>
      <c r="AC205" s="309"/>
      <c r="AD205" s="309"/>
      <c r="AE205" s="309"/>
      <c r="AF205" s="309"/>
      <c r="AG205" s="309"/>
    </row>
    <row r="206" spans="20:33" s="279" customFormat="1">
      <c r="T206" s="309"/>
      <c r="U206" s="309"/>
      <c r="V206" s="309"/>
      <c r="W206" s="309"/>
      <c r="X206" s="309"/>
      <c r="Y206" s="309"/>
      <c r="Z206" s="309"/>
      <c r="AA206" s="309"/>
      <c r="AB206" s="309"/>
      <c r="AC206" s="309"/>
      <c r="AD206" s="309"/>
      <c r="AE206" s="309"/>
      <c r="AF206" s="309"/>
      <c r="AG206" s="309"/>
    </row>
    <row r="207" spans="20:33" s="279" customFormat="1">
      <c r="T207" s="309"/>
      <c r="U207" s="309"/>
      <c r="V207" s="309"/>
      <c r="W207" s="309"/>
      <c r="X207" s="309"/>
      <c r="Y207" s="309"/>
      <c r="Z207" s="309"/>
      <c r="AA207" s="309"/>
      <c r="AB207" s="309"/>
      <c r="AC207" s="309"/>
      <c r="AD207" s="309"/>
      <c r="AE207" s="309"/>
      <c r="AF207" s="309"/>
      <c r="AG207" s="309"/>
    </row>
    <row r="208" spans="20:33" s="279" customFormat="1">
      <c r="T208" s="309"/>
      <c r="U208" s="309"/>
      <c r="V208" s="309"/>
      <c r="W208" s="309"/>
      <c r="X208" s="309"/>
      <c r="Y208" s="309"/>
      <c r="Z208" s="309"/>
      <c r="AA208" s="309"/>
      <c r="AB208" s="309"/>
      <c r="AC208" s="309"/>
      <c r="AD208" s="309"/>
      <c r="AE208" s="309"/>
      <c r="AF208" s="309"/>
      <c r="AG208" s="309"/>
    </row>
    <row r="209" spans="20:33" s="279" customFormat="1">
      <c r="T209" s="309"/>
      <c r="U209" s="309"/>
      <c r="V209" s="309"/>
      <c r="W209" s="309"/>
      <c r="X209" s="309"/>
      <c r="Y209" s="309"/>
      <c r="Z209" s="309"/>
      <c r="AA209" s="309"/>
      <c r="AB209" s="309"/>
      <c r="AC209" s="309"/>
      <c r="AD209" s="309"/>
      <c r="AE209" s="309"/>
      <c r="AF209" s="309"/>
      <c r="AG209" s="309"/>
    </row>
    <row r="210" spans="20:33" s="279" customFormat="1">
      <c r="T210" s="309"/>
      <c r="U210" s="309"/>
      <c r="V210" s="309"/>
      <c r="W210" s="309"/>
      <c r="X210" s="309"/>
      <c r="Y210" s="309"/>
      <c r="Z210" s="309"/>
      <c r="AA210" s="309"/>
      <c r="AB210" s="309"/>
      <c r="AC210" s="309"/>
      <c r="AD210" s="309"/>
      <c r="AE210" s="309"/>
      <c r="AF210" s="309"/>
      <c r="AG210" s="309"/>
    </row>
    <row r="211" spans="20:33" s="279" customFormat="1">
      <c r="T211" s="309"/>
      <c r="U211" s="309"/>
      <c r="V211" s="309"/>
      <c r="W211" s="309"/>
      <c r="X211" s="309"/>
      <c r="Y211" s="309"/>
      <c r="Z211" s="309"/>
      <c r="AA211" s="309"/>
      <c r="AB211" s="309"/>
      <c r="AC211" s="309"/>
      <c r="AD211" s="309"/>
      <c r="AE211" s="309"/>
      <c r="AF211" s="309"/>
      <c r="AG211" s="309"/>
    </row>
    <row r="212" spans="20:33" s="279" customFormat="1">
      <c r="T212" s="309"/>
      <c r="U212" s="309"/>
      <c r="V212" s="309"/>
      <c r="W212" s="309"/>
      <c r="X212" s="309"/>
      <c r="Y212" s="309"/>
      <c r="Z212" s="309"/>
      <c r="AA212" s="309"/>
      <c r="AB212" s="309"/>
      <c r="AC212" s="309"/>
      <c r="AD212" s="309"/>
      <c r="AE212" s="309"/>
      <c r="AF212" s="309"/>
      <c r="AG212" s="309"/>
    </row>
    <row r="213" spans="20:33" s="279" customFormat="1">
      <c r="T213" s="309"/>
      <c r="U213" s="309"/>
      <c r="V213" s="309"/>
      <c r="W213" s="309"/>
      <c r="X213" s="309"/>
      <c r="Y213" s="309"/>
      <c r="Z213" s="309"/>
      <c r="AA213" s="309"/>
      <c r="AB213" s="309"/>
      <c r="AC213" s="309"/>
      <c r="AD213" s="309"/>
      <c r="AE213" s="309"/>
      <c r="AF213" s="309"/>
      <c r="AG213" s="309"/>
    </row>
    <row r="214" spans="20:33" s="279" customFormat="1">
      <c r="T214" s="309"/>
      <c r="U214" s="309"/>
      <c r="V214" s="309"/>
      <c r="W214" s="309"/>
      <c r="X214" s="309"/>
      <c r="Y214" s="309"/>
      <c r="Z214" s="309"/>
      <c r="AA214" s="309"/>
      <c r="AB214" s="309"/>
      <c r="AC214" s="309"/>
      <c r="AD214" s="309"/>
      <c r="AE214" s="309"/>
      <c r="AF214" s="309"/>
      <c r="AG214" s="309"/>
    </row>
    <row r="215" spans="20:33" s="279" customFormat="1">
      <c r="T215" s="309"/>
      <c r="U215" s="309"/>
      <c r="V215" s="309"/>
      <c r="W215" s="309"/>
      <c r="X215" s="309"/>
      <c r="Y215" s="309"/>
      <c r="Z215" s="309"/>
      <c r="AA215" s="309"/>
      <c r="AB215" s="309"/>
      <c r="AC215" s="309"/>
      <c r="AD215" s="309"/>
      <c r="AE215" s="309"/>
      <c r="AF215" s="309"/>
      <c r="AG215" s="309"/>
    </row>
    <row r="216" spans="20:33" s="279" customFormat="1">
      <c r="T216" s="309"/>
      <c r="U216" s="309"/>
      <c r="V216" s="309"/>
      <c r="W216" s="309"/>
      <c r="X216" s="309"/>
      <c r="Y216" s="309"/>
      <c r="Z216" s="309"/>
      <c r="AA216" s="309"/>
      <c r="AB216" s="309"/>
      <c r="AC216" s="309"/>
      <c r="AD216" s="309"/>
      <c r="AE216" s="309"/>
      <c r="AF216" s="309"/>
      <c r="AG216" s="309"/>
    </row>
    <row r="217" spans="20:33" s="279" customFormat="1">
      <c r="T217" s="309"/>
      <c r="U217" s="309"/>
      <c r="V217" s="309"/>
      <c r="W217" s="309"/>
      <c r="X217" s="309"/>
      <c r="Y217" s="309"/>
      <c r="Z217" s="309"/>
      <c r="AA217" s="309"/>
      <c r="AB217" s="309"/>
      <c r="AC217" s="309"/>
      <c r="AD217" s="309"/>
      <c r="AE217" s="309"/>
      <c r="AF217" s="309"/>
      <c r="AG217" s="309"/>
    </row>
    <row r="218" spans="20:33" s="279" customFormat="1">
      <c r="T218" s="309"/>
      <c r="U218" s="309"/>
      <c r="V218" s="309"/>
      <c r="W218" s="309"/>
      <c r="X218" s="309"/>
      <c r="Y218" s="309"/>
      <c r="Z218" s="309"/>
      <c r="AA218" s="309"/>
      <c r="AB218" s="309"/>
      <c r="AC218" s="309"/>
      <c r="AD218" s="309"/>
      <c r="AE218" s="309"/>
      <c r="AF218" s="309"/>
      <c r="AG218" s="309"/>
    </row>
    <row r="219" spans="20:33" s="279" customFormat="1">
      <c r="T219" s="309"/>
      <c r="U219" s="309"/>
      <c r="V219" s="309"/>
      <c r="W219" s="309"/>
      <c r="X219" s="309"/>
      <c r="Y219" s="309"/>
      <c r="Z219" s="309"/>
      <c r="AA219" s="309"/>
      <c r="AB219" s="309"/>
      <c r="AC219" s="309"/>
      <c r="AD219" s="309"/>
      <c r="AE219" s="309"/>
      <c r="AF219" s="309"/>
      <c r="AG219" s="309"/>
    </row>
    <row r="220" spans="20:33" s="279" customFormat="1">
      <c r="T220" s="309"/>
      <c r="U220" s="309"/>
      <c r="V220" s="309"/>
      <c r="W220" s="309"/>
      <c r="X220" s="309"/>
      <c r="Y220" s="309"/>
      <c r="Z220" s="309"/>
      <c r="AA220" s="309"/>
      <c r="AB220" s="309"/>
      <c r="AC220" s="309"/>
      <c r="AD220" s="309"/>
      <c r="AE220" s="309"/>
      <c r="AF220" s="309"/>
      <c r="AG220" s="309"/>
    </row>
    <row r="221" spans="20:33" s="279" customFormat="1">
      <c r="T221" s="309"/>
      <c r="U221" s="309"/>
      <c r="V221" s="309"/>
      <c r="W221" s="309"/>
      <c r="X221" s="309"/>
      <c r="Y221" s="309"/>
      <c r="Z221" s="309"/>
      <c r="AA221" s="309"/>
      <c r="AB221" s="309"/>
      <c r="AC221" s="309"/>
      <c r="AD221" s="309"/>
      <c r="AE221" s="309"/>
      <c r="AF221" s="309"/>
      <c r="AG221" s="309"/>
    </row>
    <row r="222" spans="20:33" s="279" customFormat="1">
      <c r="T222" s="309"/>
      <c r="U222" s="309"/>
      <c r="V222" s="309"/>
      <c r="W222" s="309"/>
      <c r="X222" s="309"/>
      <c r="Y222" s="309"/>
      <c r="Z222" s="309"/>
      <c r="AA222" s="309"/>
      <c r="AB222" s="309"/>
      <c r="AC222" s="309"/>
      <c r="AD222" s="309"/>
      <c r="AE222" s="309"/>
      <c r="AF222" s="309"/>
      <c r="AG222" s="309"/>
    </row>
    <row r="223" spans="20:33" s="279" customFormat="1">
      <c r="T223" s="309"/>
      <c r="U223" s="309"/>
      <c r="V223" s="309"/>
      <c r="W223" s="309"/>
      <c r="X223" s="309"/>
      <c r="Y223" s="309"/>
      <c r="Z223" s="309"/>
      <c r="AA223" s="309"/>
      <c r="AB223" s="309"/>
      <c r="AC223" s="309"/>
      <c r="AD223" s="309"/>
      <c r="AE223" s="309"/>
      <c r="AF223" s="309"/>
      <c r="AG223" s="309"/>
    </row>
    <row r="224" spans="20:33" s="279" customFormat="1">
      <c r="T224" s="309"/>
      <c r="U224" s="309"/>
      <c r="V224" s="309"/>
      <c r="W224" s="309"/>
      <c r="X224" s="309"/>
      <c r="Y224" s="309"/>
      <c r="Z224" s="309"/>
      <c r="AA224" s="309"/>
      <c r="AB224" s="309"/>
      <c r="AC224" s="309"/>
      <c r="AD224" s="309"/>
      <c r="AE224" s="309"/>
      <c r="AF224" s="309"/>
      <c r="AG224" s="309"/>
    </row>
    <row r="225" spans="20:33" s="279" customFormat="1">
      <c r="T225" s="309"/>
      <c r="U225" s="309"/>
      <c r="V225" s="309"/>
      <c r="W225" s="309"/>
      <c r="X225" s="309"/>
      <c r="Y225" s="309"/>
      <c r="Z225" s="309"/>
      <c r="AA225" s="309"/>
      <c r="AB225" s="309"/>
      <c r="AC225" s="309"/>
      <c r="AD225" s="309"/>
      <c r="AE225" s="309"/>
      <c r="AF225" s="309"/>
      <c r="AG225" s="309"/>
    </row>
    <row r="226" spans="20:33" s="279" customFormat="1">
      <c r="T226" s="309"/>
      <c r="U226" s="309"/>
      <c r="V226" s="309"/>
      <c r="W226" s="309"/>
      <c r="X226" s="309"/>
      <c r="Y226" s="309"/>
      <c r="Z226" s="309"/>
      <c r="AA226" s="309"/>
      <c r="AB226" s="309"/>
      <c r="AC226" s="309"/>
      <c r="AD226" s="309"/>
      <c r="AE226" s="309"/>
      <c r="AF226" s="309"/>
      <c r="AG226" s="309"/>
    </row>
    <row r="227" spans="20:33" s="279" customFormat="1">
      <c r="T227" s="309"/>
      <c r="U227" s="309"/>
      <c r="V227" s="309"/>
      <c r="W227" s="309"/>
      <c r="X227" s="309"/>
      <c r="Y227" s="309"/>
      <c r="Z227" s="309"/>
      <c r="AA227" s="309"/>
      <c r="AB227" s="309"/>
      <c r="AC227" s="309"/>
      <c r="AD227" s="309"/>
      <c r="AE227" s="309"/>
      <c r="AF227" s="309"/>
      <c r="AG227" s="309"/>
    </row>
    <row r="228" spans="20:33" s="279" customFormat="1">
      <c r="T228" s="309"/>
      <c r="U228" s="309"/>
      <c r="V228" s="309"/>
      <c r="W228" s="309"/>
      <c r="X228" s="309"/>
      <c r="Y228" s="309"/>
      <c r="Z228" s="309"/>
      <c r="AA228" s="309"/>
      <c r="AB228" s="309"/>
      <c r="AC228" s="309"/>
      <c r="AD228" s="309"/>
      <c r="AE228" s="309"/>
      <c r="AF228" s="309"/>
      <c r="AG228" s="309"/>
    </row>
    <row r="229" spans="20:33" s="279" customFormat="1">
      <c r="T229" s="309"/>
      <c r="U229" s="309"/>
      <c r="V229" s="309"/>
      <c r="W229" s="309"/>
      <c r="X229" s="309"/>
      <c r="Y229" s="309"/>
      <c r="Z229" s="309"/>
      <c r="AA229" s="309"/>
      <c r="AB229" s="309"/>
      <c r="AC229" s="309"/>
      <c r="AD229" s="309"/>
      <c r="AE229" s="309"/>
      <c r="AF229" s="309"/>
      <c r="AG229" s="309"/>
    </row>
    <row r="230" spans="20:33" s="279" customFormat="1">
      <c r="T230" s="309"/>
      <c r="U230" s="309"/>
      <c r="V230" s="309"/>
      <c r="W230" s="309"/>
      <c r="X230" s="309"/>
      <c r="Y230" s="309"/>
      <c r="Z230" s="309"/>
      <c r="AA230" s="309"/>
      <c r="AB230" s="309"/>
      <c r="AC230" s="309"/>
      <c r="AD230" s="309"/>
      <c r="AE230" s="309"/>
      <c r="AF230" s="309"/>
      <c r="AG230" s="309"/>
    </row>
    <row r="231" spans="20:33" s="279" customFormat="1">
      <c r="T231" s="309"/>
      <c r="U231" s="309"/>
      <c r="V231" s="309"/>
      <c r="W231" s="309"/>
      <c r="X231" s="309"/>
      <c r="Y231" s="309"/>
      <c r="Z231" s="309"/>
      <c r="AA231" s="309"/>
      <c r="AB231" s="309"/>
      <c r="AC231" s="309"/>
      <c r="AD231" s="309"/>
      <c r="AE231" s="309"/>
      <c r="AF231" s="309"/>
      <c r="AG231" s="309"/>
    </row>
    <row r="232" spans="20:33" s="279" customFormat="1">
      <c r="T232" s="309"/>
      <c r="U232" s="309"/>
      <c r="V232" s="309"/>
      <c r="W232" s="309"/>
      <c r="X232" s="309"/>
      <c r="Y232" s="309"/>
      <c r="Z232" s="309"/>
      <c r="AA232" s="309"/>
      <c r="AB232" s="309"/>
      <c r="AC232" s="309"/>
      <c r="AD232" s="309"/>
      <c r="AE232" s="309"/>
      <c r="AF232" s="309"/>
      <c r="AG232" s="309"/>
    </row>
    <row r="233" spans="20:33" s="279" customFormat="1">
      <c r="T233" s="309"/>
      <c r="U233" s="309"/>
      <c r="V233" s="309"/>
      <c r="W233" s="309"/>
      <c r="X233" s="309"/>
      <c r="Y233" s="309"/>
      <c r="Z233" s="309"/>
      <c r="AA233" s="309"/>
      <c r="AB233" s="309"/>
      <c r="AC233" s="309"/>
      <c r="AD233" s="309"/>
      <c r="AE233" s="309"/>
      <c r="AF233" s="309"/>
      <c r="AG233" s="309"/>
    </row>
    <row r="234" spans="20:33" s="279" customFormat="1">
      <c r="T234" s="309"/>
      <c r="U234" s="309"/>
      <c r="V234" s="309"/>
      <c r="W234" s="309"/>
      <c r="X234" s="309"/>
      <c r="Y234" s="309"/>
      <c r="Z234" s="309"/>
      <c r="AA234" s="309"/>
      <c r="AB234" s="309"/>
      <c r="AC234" s="309"/>
      <c r="AD234" s="309"/>
      <c r="AE234" s="309"/>
      <c r="AF234" s="309"/>
      <c r="AG234" s="309"/>
    </row>
    <row r="235" spans="20:33" s="279" customFormat="1">
      <c r="T235" s="309"/>
      <c r="U235" s="309"/>
      <c r="V235" s="309"/>
      <c r="W235" s="309"/>
      <c r="X235" s="309"/>
      <c r="Y235" s="309"/>
      <c r="Z235" s="309"/>
      <c r="AA235" s="309"/>
      <c r="AB235" s="309"/>
      <c r="AC235" s="309"/>
      <c r="AD235" s="309"/>
      <c r="AE235" s="309"/>
      <c r="AF235" s="309"/>
      <c r="AG235" s="309"/>
    </row>
    <row r="236" spans="20:33" s="279" customFormat="1">
      <c r="T236" s="309"/>
      <c r="U236" s="309"/>
      <c r="V236" s="309"/>
      <c r="W236" s="309"/>
      <c r="X236" s="309"/>
      <c r="Y236" s="309"/>
      <c r="Z236" s="309"/>
      <c r="AA236" s="309"/>
      <c r="AB236" s="309"/>
      <c r="AC236" s="309"/>
      <c r="AD236" s="309"/>
      <c r="AE236" s="309"/>
      <c r="AF236" s="309"/>
      <c r="AG236" s="309"/>
    </row>
    <row r="237" spans="20:33" s="279" customFormat="1">
      <c r="T237" s="309"/>
      <c r="U237" s="309"/>
      <c r="V237" s="309"/>
      <c r="W237" s="309"/>
      <c r="X237" s="309"/>
      <c r="Y237" s="309"/>
      <c r="Z237" s="309"/>
      <c r="AA237" s="309"/>
      <c r="AB237" s="309"/>
      <c r="AC237" s="309"/>
      <c r="AD237" s="309"/>
      <c r="AE237" s="309"/>
      <c r="AF237" s="309"/>
      <c r="AG237" s="309"/>
    </row>
    <row r="238" spans="20:33" s="279" customFormat="1">
      <c r="T238" s="309"/>
      <c r="U238" s="309"/>
      <c r="V238" s="309"/>
      <c r="W238" s="309"/>
      <c r="X238" s="309"/>
      <c r="Y238" s="309"/>
      <c r="Z238" s="309"/>
      <c r="AA238" s="309"/>
      <c r="AB238" s="309"/>
      <c r="AC238" s="309"/>
      <c r="AD238" s="309"/>
      <c r="AE238" s="309"/>
      <c r="AF238" s="309"/>
      <c r="AG238" s="309"/>
    </row>
    <row r="239" spans="20:33" s="279" customFormat="1">
      <c r="T239" s="309"/>
      <c r="U239" s="309"/>
      <c r="V239" s="309"/>
      <c r="W239" s="309"/>
      <c r="X239" s="309"/>
      <c r="Y239" s="309"/>
      <c r="Z239" s="309"/>
      <c r="AA239" s="309"/>
      <c r="AB239" s="309"/>
      <c r="AC239" s="309"/>
      <c r="AD239" s="309"/>
      <c r="AE239" s="309"/>
      <c r="AF239" s="309"/>
      <c r="AG239" s="309"/>
    </row>
    <row r="240" spans="20:33" s="279" customFormat="1">
      <c r="T240" s="309"/>
      <c r="U240" s="309"/>
      <c r="V240" s="309"/>
      <c r="W240" s="309"/>
      <c r="X240" s="309"/>
      <c r="Y240" s="309"/>
      <c r="Z240" s="309"/>
      <c r="AA240" s="309"/>
      <c r="AB240" s="309"/>
      <c r="AC240" s="309"/>
      <c r="AD240" s="309"/>
      <c r="AE240" s="309"/>
      <c r="AF240" s="309"/>
      <c r="AG240" s="309"/>
    </row>
    <row r="241" spans="20:33" s="279" customFormat="1">
      <c r="T241" s="309"/>
      <c r="U241" s="309"/>
      <c r="V241" s="309"/>
      <c r="W241" s="309"/>
      <c r="X241" s="309"/>
      <c r="Y241" s="309"/>
      <c r="Z241" s="309"/>
      <c r="AA241" s="309"/>
      <c r="AB241" s="309"/>
      <c r="AC241" s="309"/>
      <c r="AD241" s="309"/>
      <c r="AE241" s="309"/>
      <c r="AF241" s="309"/>
      <c r="AG241" s="309"/>
    </row>
    <row r="242" spans="20:33" s="279" customFormat="1">
      <c r="T242" s="309"/>
      <c r="U242" s="309"/>
      <c r="V242" s="309"/>
      <c r="W242" s="309"/>
      <c r="X242" s="309"/>
      <c r="Y242" s="309"/>
      <c r="Z242" s="309"/>
      <c r="AA242" s="309"/>
      <c r="AB242" s="309"/>
      <c r="AC242" s="309"/>
      <c r="AD242" s="309"/>
      <c r="AE242" s="309"/>
      <c r="AF242" s="309"/>
      <c r="AG242" s="309"/>
    </row>
    <row r="243" spans="20:33" s="279" customFormat="1">
      <c r="T243" s="309"/>
      <c r="U243" s="309"/>
      <c r="V243" s="309"/>
      <c r="W243" s="309"/>
      <c r="X243" s="309"/>
      <c r="Y243" s="309"/>
      <c r="Z243" s="309"/>
      <c r="AA243" s="309"/>
      <c r="AB243" s="309"/>
      <c r="AC243" s="309"/>
      <c r="AD243" s="309"/>
      <c r="AE243" s="309"/>
      <c r="AF243" s="309"/>
      <c r="AG243" s="309"/>
    </row>
    <row r="244" spans="20:33" s="279" customFormat="1">
      <c r="T244" s="309"/>
      <c r="U244" s="309"/>
      <c r="V244" s="309"/>
      <c r="W244" s="309"/>
      <c r="X244" s="309"/>
      <c r="Y244" s="309"/>
      <c r="Z244" s="309"/>
      <c r="AA244" s="309"/>
      <c r="AB244" s="309"/>
      <c r="AC244" s="309"/>
      <c r="AD244" s="309"/>
      <c r="AE244" s="309"/>
      <c r="AF244" s="309"/>
      <c r="AG244" s="309"/>
    </row>
    <row r="245" spans="20:33" s="279" customFormat="1">
      <c r="T245" s="309"/>
      <c r="U245" s="309"/>
      <c r="V245" s="309"/>
      <c r="W245" s="309"/>
      <c r="X245" s="309"/>
      <c r="Y245" s="309"/>
      <c r="Z245" s="309"/>
      <c r="AA245" s="309"/>
      <c r="AB245" s="309"/>
      <c r="AC245" s="309"/>
      <c r="AD245" s="309"/>
      <c r="AE245" s="309"/>
      <c r="AF245" s="309"/>
      <c r="AG245" s="309"/>
    </row>
    <row r="246" spans="20:33" s="279" customFormat="1">
      <c r="T246" s="309"/>
      <c r="U246" s="309"/>
      <c r="V246" s="309"/>
      <c r="W246" s="309"/>
      <c r="X246" s="309"/>
      <c r="Y246" s="309"/>
      <c r="Z246" s="309"/>
      <c r="AA246" s="309"/>
      <c r="AB246" s="309"/>
      <c r="AC246" s="309"/>
      <c r="AD246" s="309"/>
      <c r="AE246" s="309"/>
      <c r="AF246" s="309"/>
      <c r="AG246" s="309"/>
    </row>
    <row r="247" spans="20:33" s="279" customFormat="1">
      <c r="T247" s="309"/>
      <c r="U247" s="309"/>
      <c r="V247" s="309"/>
      <c r="W247" s="309"/>
      <c r="X247" s="309"/>
      <c r="Y247" s="309"/>
      <c r="Z247" s="309"/>
      <c r="AA247" s="309"/>
      <c r="AB247" s="309"/>
      <c r="AC247" s="309"/>
      <c r="AD247" s="309"/>
      <c r="AE247" s="309"/>
      <c r="AF247" s="309"/>
      <c r="AG247" s="309"/>
    </row>
    <row r="248" spans="20:33" s="279" customFormat="1">
      <c r="T248" s="309"/>
      <c r="U248" s="309"/>
      <c r="V248" s="309"/>
      <c r="W248" s="309"/>
      <c r="X248" s="309"/>
      <c r="Y248" s="309"/>
      <c r="Z248" s="309"/>
      <c r="AA248" s="309"/>
      <c r="AB248" s="309"/>
      <c r="AC248" s="309"/>
      <c r="AD248" s="309"/>
      <c r="AE248" s="309"/>
      <c r="AF248" s="309"/>
      <c r="AG248" s="309"/>
    </row>
    <row r="249" spans="20:33" s="279" customFormat="1">
      <c r="T249" s="309"/>
      <c r="U249" s="309"/>
      <c r="V249" s="309"/>
      <c r="W249" s="309"/>
      <c r="X249" s="309"/>
      <c r="Y249" s="309"/>
      <c r="Z249" s="309"/>
      <c r="AA249" s="309"/>
      <c r="AB249" s="309"/>
      <c r="AC249" s="309"/>
      <c r="AD249" s="309"/>
      <c r="AE249" s="309"/>
      <c r="AF249" s="309"/>
      <c r="AG249" s="309"/>
    </row>
    <row r="250" spans="20:33" s="279" customFormat="1">
      <c r="T250" s="309"/>
      <c r="U250" s="309"/>
      <c r="V250" s="309"/>
      <c r="W250" s="309"/>
      <c r="X250" s="309"/>
      <c r="Y250" s="309"/>
      <c r="Z250" s="309"/>
      <c r="AA250" s="309"/>
      <c r="AB250" s="309"/>
      <c r="AC250" s="309"/>
      <c r="AD250" s="309"/>
      <c r="AE250" s="309"/>
      <c r="AF250" s="309"/>
      <c r="AG250" s="309"/>
    </row>
    <row r="251" spans="20:33" s="279" customFormat="1">
      <c r="T251" s="309"/>
      <c r="U251" s="309"/>
      <c r="V251" s="309"/>
      <c r="W251" s="309"/>
      <c r="X251" s="309"/>
      <c r="Y251" s="309"/>
      <c r="Z251" s="309"/>
      <c r="AA251" s="309"/>
      <c r="AB251" s="309"/>
      <c r="AC251" s="309"/>
      <c r="AD251" s="309"/>
      <c r="AE251" s="309"/>
      <c r="AF251" s="309"/>
      <c r="AG251" s="309"/>
    </row>
    <row r="252" spans="20:33" s="279" customFormat="1">
      <c r="T252" s="309"/>
      <c r="U252" s="309"/>
      <c r="V252" s="309"/>
      <c r="W252" s="309"/>
      <c r="X252" s="309"/>
      <c r="Y252" s="309"/>
      <c r="Z252" s="309"/>
      <c r="AA252" s="309"/>
      <c r="AB252" s="309"/>
      <c r="AC252" s="309"/>
      <c r="AD252" s="309"/>
      <c r="AE252" s="309"/>
      <c r="AF252" s="309"/>
      <c r="AG252" s="309"/>
    </row>
    <row r="253" spans="20:33" s="279" customFormat="1">
      <c r="T253" s="309"/>
      <c r="U253" s="309"/>
      <c r="V253" s="309"/>
      <c r="W253" s="309"/>
      <c r="X253" s="309"/>
      <c r="Y253" s="309"/>
      <c r="Z253" s="309"/>
      <c r="AA253" s="309"/>
      <c r="AB253" s="309"/>
      <c r="AC253" s="309"/>
      <c r="AD253" s="309"/>
      <c r="AE253" s="309"/>
      <c r="AF253" s="309"/>
      <c r="AG253" s="309"/>
    </row>
    <row r="254" spans="20:33" s="279" customFormat="1">
      <c r="T254" s="309"/>
      <c r="U254" s="309"/>
      <c r="V254" s="309"/>
      <c r="W254" s="309"/>
      <c r="X254" s="309"/>
      <c r="Y254" s="309"/>
      <c r="Z254" s="309"/>
      <c r="AA254" s="309"/>
      <c r="AB254" s="309"/>
      <c r="AC254" s="309"/>
      <c r="AD254" s="309"/>
      <c r="AE254" s="309"/>
      <c r="AF254" s="309"/>
      <c r="AG254" s="309"/>
    </row>
    <row r="255" spans="20:33" s="279" customFormat="1">
      <c r="T255" s="309"/>
      <c r="U255" s="309"/>
      <c r="V255" s="309"/>
      <c r="W255" s="309"/>
      <c r="X255" s="309"/>
      <c r="Y255" s="309"/>
      <c r="Z255" s="309"/>
      <c r="AA255" s="309"/>
      <c r="AB255" s="309"/>
      <c r="AC255" s="309"/>
      <c r="AD255" s="309"/>
      <c r="AE255" s="309"/>
      <c r="AF255" s="309"/>
      <c r="AG255" s="309"/>
    </row>
    <row r="256" spans="20:33" s="279" customFormat="1">
      <c r="T256" s="309"/>
      <c r="U256" s="309"/>
      <c r="V256" s="309"/>
      <c r="W256" s="309"/>
      <c r="X256" s="309"/>
      <c r="Y256" s="309"/>
      <c r="Z256" s="309"/>
      <c r="AA256" s="309"/>
      <c r="AB256" s="309"/>
      <c r="AC256" s="309"/>
      <c r="AD256" s="309"/>
      <c r="AE256" s="309"/>
      <c r="AF256" s="309"/>
      <c r="AG256" s="309"/>
    </row>
    <row r="257" spans="20:33" s="279" customFormat="1">
      <c r="T257" s="309"/>
      <c r="U257" s="309"/>
      <c r="V257" s="309"/>
      <c r="W257" s="309"/>
      <c r="X257" s="309"/>
      <c r="Y257" s="309"/>
      <c r="Z257" s="309"/>
      <c r="AA257" s="309"/>
      <c r="AB257" s="309"/>
      <c r="AC257" s="309"/>
      <c r="AD257" s="309"/>
      <c r="AE257" s="309"/>
      <c r="AF257" s="309"/>
      <c r="AG257" s="309"/>
    </row>
    <row r="258" spans="20:33" s="279" customFormat="1">
      <c r="T258" s="309"/>
      <c r="U258" s="309"/>
      <c r="V258" s="309"/>
      <c r="W258" s="309"/>
      <c r="X258" s="309"/>
      <c r="Y258" s="309"/>
      <c r="Z258" s="309"/>
      <c r="AA258" s="309"/>
      <c r="AB258" s="309"/>
      <c r="AC258" s="309"/>
      <c r="AD258" s="309"/>
      <c r="AE258" s="309"/>
      <c r="AF258" s="309"/>
      <c r="AG258" s="309"/>
    </row>
    <row r="259" spans="20:33" s="279" customFormat="1">
      <c r="T259" s="309"/>
      <c r="U259" s="309"/>
      <c r="V259" s="309"/>
      <c r="W259" s="309"/>
      <c r="X259" s="309"/>
      <c r="Y259" s="309"/>
      <c r="Z259" s="309"/>
      <c r="AA259" s="309"/>
      <c r="AB259" s="309"/>
      <c r="AC259" s="309"/>
      <c r="AD259" s="309"/>
      <c r="AE259" s="309"/>
      <c r="AF259" s="309"/>
      <c r="AG259" s="309"/>
    </row>
  </sheetData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9"/>
  <sheetViews>
    <sheetView zoomScale="70" zoomScaleNormal="70" workbookViewId="0">
      <selection activeCell="E19" sqref="E19"/>
    </sheetView>
  </sheetViews>
  <sheetFormatPr defaultColWidth="9.140625" defaultRowHeight="16.5"/>
  <cols>
    <col min="1" max="1" width="59.7109375" style="307" customWidth="1"/>
    <col min="2" max="2" width="7" style="305" customWidth="1"/>
    <col min="3" max="4" width="11.7109375" style="279" bestFit="1" customWidth="1"/>
    <col min="5" max="6" width="11.42578125" style="279" bestFit="1" customWidth="1"/>
    <col min="7" max="8" width="11.7109375" style="279" bestFit="1" customWidth="1"/>
    <col min="9" max="9" width="11.42578125" style="279" bestFit="1" customWidth="1"/>
    <col min="10" max="10" width="11.7109375" style="279" bestFit="1" customWidth="1"/>
    <col min="11" max="11" width="11.42578125" style="279" bestFit="1" customWidth="1"/>
    <col min="12" max="15" width="11.7109375" style="279" bestFit="1" customWidth="1"/>
    <col min="16" max="17" width="11.42578125" style="279" bestFit="1" customWidth="1"/>
    <col min="18" max="19" width="11.7109375" style="279" bestFit="1" customWidth="1"/>
    <col min="20" max="20" width="4.85546875" style="309" customWidth="1"/>
    <col min="21" max="33" width="9.140625" style="309"/>
    <col min="34" max="16384" width="9.140625" style="307"/>
  </cols>
  <sheetData>
    <row r="1" spans="1:33" ht="20.25">
      <c r="A1" s="402" t="s">
        <v>143</v>
      </c>
      <c r="B1" s="279"/>
    </row>
    <row r="2" spans="1:33">
      <c r="A2" s="271"/>
      <c r="B2" s="279"/>
    </row>
    <row r="3" spans="1:33">
      <c r="A3" s="271"/>
      <c r="B3" s="279"/>
    </row>
    <row r="4" spans="1:33">
      <c r="A4" s="279"/>
      <c r="B4" s="279"/>
    </row>
    <row r="5" spans="1:33" ht="17.25" thickBot="1">
      <c r="A5" s="279"/>
      <c r="B5" s="279"/>
    </row>
    <row r="6" spans="1:33" s="371" customFormat="1" ht="18" thickTop="1" thickBot="1">
      <c r="A6" s="368" t="s">
        <v>7</v>
      </c>
      <c r="B6" s="372" t="s">
        <v>8</v>
      </c>
      <c r="C6" s="369">
        <v>1</v>
      </c>
      <c r="D6" s="369">
        <f>C6+1</f>
        <v>2</v>
      </c>
      <c r="E6" s="369">
        <f t="shared" ref="E6:S6" si="0">D6+1</f>
        <v>3</v>
      </c>
      <c r="F6" s="369">
        <f t="shared" si="0"/>
        <v>4</v>
      </c>
      <c r="G6" s="369">
        <f t="shared" si="0"/>
        <v>5</v>
      </c>
      <c r="H6" s="369">
        <f t="shared" si="0"/>
        <v>6</v>
      </c>
      <c r="I6" s="369">
        <f t="shared" si="0"/>
        <v>7</v>
      </c>
      <c r="J6" s="369">
        <f t="shared" si="0"/>
        <v>8</v>
      </c>
      <c r="K6" s="369">
        <f t="shared" si="0"/>
        <v>9</v>
      </c>
      <c r="L6" s="369">
        <f t="shared" si="0"/>
        <v>10</v>
      </c>
      <c r="M6" s="369">
        <f t="shared" si="0"/>
        <v>11</v>
      </c>
      <c r="N6" s="369">
        <f t="shared" si="0"/>
        <v>12</v>
      </c>
      <c r="O6" s="369">
        <f t="shared" si="0"/>
        <v>13</v>
      </c>
      <c r="P6" s="369">
        <f t="shared" si="0"/>
        <v>14</v>
      </c>
      <c r="Q6" s="369">
        <f t="shared" si="0"/>
        <v>15</v>
      </c>
      <c r="R6" s="369">
        <f t="shared" si="0"/>
        <v>16</v>
      </c>
      <c r="S6" s="369">
        <f t="shared" si="0"/>
        <v>17</v>
      </c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</row>
    <row r="7" spans="1:33" ht="17.25" thickTop="1">
      <c r="A7" s="277" t="s">
        <v>13</v>
      </c>
      <c r="B7" s="273">
        <v>1</v>
      </c>
      <c r="C7" s="378">
        <f>I!C7:S23-A!C7:S23</f>
        <v>0.87798911139343083</v>
      </c>
      <c r="D7" s="378">
        <f>I!D7:T23-A!D7:T23</f>
        <v>-6.3209408561863412E-3</v>
      </c>
      <c r="E7" s="378">
        <f>I!E7:U23-A!E7:U23</f>
        <v>0</v>
      </c>
      <c r="F7" s="378">
        <f>I!F7:V23-A!F7:V23</f>
        <v>-2.2123737552087012E-2</v>
      </c>
      <c r="G7" s="378">
        <f>I!G7:W23-A!G7:W23</f>
        <v>0</v>
      </c>
      <c r="H7" s="378">
        <f>I!H7:X23-A!H7:X23</f>
        <v>0</v>
      </c>
      <c r="I7" s="378">
        <f>I!I7:Y23-A!I7:Y23</f>
        <v>0</v>
      </c>
      <c r="J7" s="378">
        <f>I!J7:Z23-A!J7:Z23</f>
        <v>0</v>
      </c>
      <c r="K7" s="378">
        <f>I!K7:AA23-A!K7:AA23</f>
        <v>-0.17928590927070048</v>
      </c>
      <c r="L7" s="378">
        <f>I!L7:AB23-A!L7:AB23</f>
        <v>0</v>
      </c>
      <c r="M7" s="378">
        <f>I!M7:AC23-A!M7:AC23</f>
        <v>0</v>
      </c>
      <c r="N7" s="378">
        <f>I!N7:AD23-A!N7:AD23</f>
        <v>0</v>
      </c>
      <c r="O7" s="378">
        <f>I!O7:AE23-A!O7:AE23</f>
        <v>0</v>
      </c>
      <c r="P7" s="378">
        <f>I!P7:AF23-A!P7:AF23</f>
        <v>-3.6089433459958755E-3</v>
      </c>
      <c r="Q7" s="378">
        <f>I!Q7:AG23-A!Q7:AG23</f>
        <v>0</v>
      </c>
      <c r="R7" s="378">
        <f>I!R7:AH23-A!R7:AH23</f>
        <v>0</v>
      </c>
      <c r="S7" s="378">
        <f>I!S7:AI23-A!S7:AI23</f>
        <v>0</v>
      </c>
      <c r="T7" s="376"/>
    </row>
    <row r="8" spans="1:33">
      <c r="A8" s="277" t="s">
        <v>14</v>
      </c>
      <c r="B8" s="273">
        <v>2</v>
      </c>
      <c r="C8" s="378">
        <f>I!C8:S24-A!C8:S24</f>
        <v>0</v>
      </c>
      <c r="D8" s="378">
        <f>I!D8:T24-A!D8:T24</f>
        <v>0.9060146690450247</v>
      </c>
      <c r="E8" s="378">
        <f>I!E8:U24-A!E8:U24</f>
        <v>0</v>
      </c>
      <c r="F8" s="378">
        <f>I!F8:V24-A!F8:V24</f>
        <v>0</v>
      </c>
      <c r="G8" s="378">
        <f>I!G8:W24-A!G8:W24</f>
        <v>0</v>
      </c>
      <c r="H8" s="378">
        <f>I!H8:X24-A!H8:X24</f>
        <v>0</v>
      </c>
      <c r="I8" s="378">
        <f>I!I8:Y24-A!I8:Y24</f>
        <v>0</v>
      </c>
      <c r="J8" s="378">
        <f>I!J8:Z24-A!J8:Z24</f>
        <v>0</v>
      </c>
      <c r="K8" s="378">
        <f>I!K8:AA24-A!K8:AA24</f>
        <v>-6.1253140651027015E-2</v>
      </c>
      <c r="L8" s="378">
        <f>I!L8:AB24-A!L8:AB24</f>
        <v>0</v>
      </c>
      <c r="M8" s="378">
        <f>I!M8:AC24-A!M8:AC24</f>
        <v>0</v>
      </c>
      <c r="N8" s="378">
        <f>I!N8:AD24-A!N8:AD24</f>
        <v>0</v>
      </c>
      <c r="O8" s="378">
        <f>I!O8:AE24-A!O8:AE24</f>
        <v>0</v>
      </c>
      <c r="P8" s="378">
        <f>I!P8:AF24-A!P8:AF24</f>
        <v>0</v>
      </c>
      <c r="Q8" s="378">
        <f>I!Q8:AG24-A!Q8:AG24</f>
        <v>0</v>
      </c>
      <c r="R8" s="378">
        <f>I!R8:AH24-A!R8:AH24</f>
        <v>0</v>
      </c>
      <c r="S8" s="378">
        <f>I!S8:AI24-A!S8:AI24</f>
        <v>0</v>
      </c>
      <c r="T8" s="376"/>
    </row>
    <row r="9" spans="1:33">
      <c r="A9" s="277" t="s">
        <v>15</v>
      </c>
      <c r="B9" s="274">
        <v>3</v>
      </c>
      <c r="C9" s="378">
        <f>I!C9:S25-A!C9:S25</f>
        <v>0</v>
      </c>
      <c r="D9" s="378">
        <f>I!D9:T25-A!D9:T25</f>
        <v>0</v>
      </c>
      <c r="E9" s="378">
        <f>I!E9:U25-A!E9:U25</f>
        <v>1</v>
      </c>
      <c r="F9" s="378">
        <f>I!F9:V25-A!F9:V25</f>
        <v>-4.270378255122941E-3</v>
      </c>
      <c r="G9" s="378">
        <f>I!G9:W25-A!G9:W25</f>
        <v>-0.29312523695185139</v>
      </c>
      <c r="H9" s="378">
        <f>I!H9:X25-A!H9:X25</f>
        <v>0</v>
      </c>
      <c r="I9" s="378">
        <f>I!I9:Y25-A!I9:Y25</f>
        <v>-7.2038427310390341E-2</v>
      </c>
      <c r="J9" s="378">
        <f>I!J9:Z25-A!J9:Z25</f>
        <v>0</v>
      </c>
      <c r="K9" s="378">
        <f>I!K9:AA25-A!K9:AA25</f>
        <v>0</v>
      </c>
      <c r="L9" s="378">
        <f>I!L9:AB25-A!L9:AB25</f>
        <v>0</v>
      </c>
      <c r="M9" s="378">
        <f>I!M9:AC25-A!M9:AC25</f>
        <v>0</v>
      </c>
      <c r="N9" s="378">
        <f>I!N9:AD25-A!N9:AD25</f>
        <v>0</v>
      </c>
      <c r="O9" s="378">
        <f>I!O9:AE25-A!O9:AE25</f>
        <v>0</v>
      </c>
      <c r="P9" s="378">
        <f>I!P9:AF25-A!P9:AF25</f>
        <v>0</v>
      </c>
      <c r="Q9" s="378">
        <f>I!Q9:AG25-A!Q9:AG25</f>
        <v>0</v>
      </c>
      <c r="R9" s="378">
        <f>I!R9:AH25-A!R9:AH25</f>
        <v>0</v>
      </c>
      <c r="S9" s="378">
        <f>I!S9:AI25-A!S9:AI25</f>
        <v>0</v>
      </c>
      <c r="T9" s="376"/>
    </row>
    <row r="10" spans="1:33">
      <c r="A10" s="280" t="s">
        <v>16</v>
      </c>
      <c r="B10" s="273">
        <v>4</v>
      </c>
      <c r="C10" s="378">
        <f>I!C10:S26-A!C10:S26</f>
        <v>-0.1422079234365019</v>
      </c>
      <c r="D10" s="378">
        <f>I!D10:T26-A!D10:T26</f>
        <v>0</v>
      </c>
      <c r="E10" s="378">
        <f>I!E10:U26-A!E10:U26</f>
        <v>0</v>
      </c>
      <c r="F10" s="378">
        <f>I!F10:V26-A!F10:V26</f>
        <v>0.65486364049115653</v>
      </c>
      <c r="G10" s="378">
        <f>I!G10:W26-A!G10:W26</f>
        <v>-5.1813471502590676E-3</v>
      </c>
      <c r="H10" s="378">
        <f>I!H10:X26-A!H10:X26</f>
        <v>-8.658536585365853E-2</v>
      </c>
      <c r="I10" s="378">
        <f>I!I10:Y26-A!I10:Y26</f>
        <v>0</v>
      </c>
      <c r="J10" s="378">
        <f>I!J10:Z26-A!J10:Z26</f>
        <v>0</v>
      </c>
      <c r="K10" s="378">
        <f>I!K10:AA26-A!K10:AA26</f>
        <v>0</v>
      </c>
      <c r="L10" s="378">
        <f>I!L10:AB26-A!L10:AB26</f>
        <v>-0.21627539920656363</v>
      </c>
      <c r="M10" s="378">
        <f>I!M10:AC26-A!M10:AC26</f>
        <v>0</v>
      </c>
      <c r="N10" s="378">
        <f>I!N10:AD26-A!N10:AD26</f>
        <v>-9.5158796241227566E-3</v>
      </c>
      <c r="O10" s="378">
        <f>I!O10:AE26-A!O10:AE26</f>
        <v>-3.0331272812394339E-2</v>
      </c>
      <c r="P10" s="378">
        <f>I!P10:AF26-A!P10:AF26</f>
        <v>0</v>
      </c>
      <c r="Q10" s="378">
        <f>I!Q10:AG26-A!Q10:AG26</f>
        <v>0</v>
      </c>
      <c r="R10" s="378">
        <f>I!R10:AH26-A!R10:AH26</f>
        <v>0</v>
      </c>
      <c r="S10" s="378">
        <f>I!S10:AI26-A!S10:AI26</f>
        <v>-0.40935334872979212</v>
      </c>
      <c r="T10" s="376"/>
    </row>
    <row r="11" spans="1:33">
      <c r="A11" s="277" t="s">
        <v>17</v>
      </c>
      <c r="B11" s="273">
        <v>5</v>
      </c>
      <c r="C11" s="378">
        <f>I!C11:S27-A!C11:S27</f>
        <v>0</v>
      </c>
      <c r="D11" s="378">
        <f>I!D11:T27-A!D11:T27</f>
        <v>0</v>
      </c>
      <c r="E11" s="378">
        <f>I!E11:U27-A!E11:U27</f>
        <v>0</v>
      </c>
      <c r="F11" s="378">
        <f>I!F11:V27-A!F11:V27</f>
        <v>-9.3126027867181903E-3</v>
      </c>
      <c r="G11" s="378">
        <f>I!G11:W27-A!G11:W27</f>
        <v>0.96271957538228237</v>
      </c>
      <c r="H11" s="378">
        <f>I!H11:X27-A!H11:X27</f>
        <v>-1.1585365853658536E-2</v>
      </c>
      <c r="I11" s="378">
        <f>I!I11:Y27-A!I11:Y27</f>
        <v>0</v>
      </c>
      <c r="J11" s="378">
        <f>I!J11:Z27-A!J11:Z27</f>
        <v>0</v>
      </c>
      <c r="K11" s="378">
        <f>I!K11:AA27-A!K11:AA27</f>
        <v>-7.2422994857967375E-5</v>
      </c>
      <c r="L11" s="378">
        <f>I!L11:AB27-A!L11:AB27</f>
        <v>-2.7277337769751782E-3</v>
      </c>
      <c r="M11" s="378">
        <f>I!M11:AC27-A!M11:AC27</f>
        <v>0</v>
      </c>
      <c r="N11" s="378">
        <f>I!N11:AD27-A!N11:AD27</f>
        <v>-1.6992642185933491E-4</v>
      </c>
      <c r="O11" s="378">
        <f>I!O11:AE27-A!O11:AE27</f>
        <v>-5.2883573342118732E-2</v>
      </c>
      <c r="P11" s="378">
        <f>I!P11:AF27-A!P11:AF27</f>
        <v>-9.4909752688911929E-6</v>
      </c>
      <c r="Q11" s="378">
        <f>I!Q11:AG27-A!Q11:AG27</f>
        <v>0</v>
      </c>
      <c r="R11" s="378">
        <f>I!R11:AH27-A!R11:AH27</f>
        <v>0</v>
      </c>
      <c r="S11" s="378">
        <f>I!S11:AI27-A!S11:AI27</f>
        <v>-3.5948705481949679E-2</v>
      </c>
      <c r="T11" s="376"/>
    </row>
    <row r="12" spans="1:33">
      <c r="A12" s="277" t="s">
        <v>18</v>
      </c>
      <c r="B12" s="274">
        <v>6</v>
      </c>
      <c r="C12" s="378">
        <f>I!C12:S28-A!C12:S28</f>
        <v>-1.4278474945135517E-3</v>
      </c>
      <c r="D12" s="378">
        <f>I!D12:T28-A!D12:T28</f>
        <v>0</v>
      </c>
      <c r="E12" s="378">
        <f>I!E12:U28-A!E12:U28</f>
        <v>0</v>
      </c>
      <c r="F12" s="378">
        <f>I!F12:V28-A!F12:V28</f>
        <v>0</v>
      </c>
      <c r="G12" s="378">
        <f>I!G12:W28-A!G12:W28</f>
        <v>0</v>
      </c>
      <c r="H12" s="378">
        <f>I!H12:X28-A!H12:X28</f>
        <v>1</v>
      </c>
      <c r="I12" s="378">
        <f>I!I12:Y28-A!I12:Y28</f>
        <v>0</v>
      </c>
      <c r="J12" s="378">
        <f>I!J12:Z28-A!J12:Z28</f>
        <v>0</v>
      </c>
      <c r="K12" s="378">
        <f>I!K12:AA28-A!K12:AA28</f>
        <v>-1.5041698932039379E-4</v>
      </c>
      <c r="L12" s="378">
        <f>I!L12:AB28-A!L12:AB28</f>
        <v>-3.4600272062413202E-4</v>
      </c>
      <c r="M12" s="378">
        <f>I!M12:AC28-A!M12:AC28</f>
        <v>0</v>
      </c>
      <c r="N12" s="378">
        <f>I!N12:AD28-A!N12:AD28</f>
        <v>0</v>
      </c>
      <c r="O12" s="378">
        <f>I!O12:AE28-A!O12:AE28</f>
        <v>0</v>
      </c>
      <c r="P12" s="378">
        <f>I!P12:AF28-A!P12:AF28</f>
        <v>0</v>
      </c>
      <c r="Q12" s="378">
        <f>I!Q12:AG28-A!Q12:AG28</f>
        <v>0</v>
      </c>
      <c r="R12" s="378">
        <f>I!R12:AH28-A!R12:AH28</f>
        <v>0</v>
      </c>
      <c r="S12" s="378">
        <f>I!S12:AI28-A!S12:AI28</f>
        <v>-1.8840403549288925E-3</v>
      </c>
      <c r="T12" s="376"/>
    </row>
    <row r="13" spans="1:33">
      <c r="A13" s="281" t="s">
        <v>19</v>
      </c>
      <c r="B13" s="274">
        <v>7</v>
      </c>
      <c r="C13" s="378">
        <f>I!C13:S29-A!C13:S29</f>
        <v>-6.3085267680783666E-3</v>
      </c>
      <c r="D13" s="378">
        <f>I!D13:T29-A!D13:T29</f>
        <v>0</v>
      </c>
      <c r="E13" s="378">
        <f>I!E13:U29-A!E13:U29</f>
        <v>0</v>
      </c>
      <c r="F13" s="378">
        <f>I!F13:V29-A!F13:V29</f>
        <v>0</v>
      </c>
      <c r="G13" s="378">
        <f>I!G13:W29-A!G13:W29</f>
        <v>0</v>
      </c>
      <c r="H13" s="378">
        <f>I!H13:X29-A!H13:X29</f>
        <v>0</v>
      </c>
      <c r="I13" s="378">
        <f>I!I13:Y29-A!I13:Y29</f>
        <v>0.99648210497454526</v>
      </c>
      <c r="J13" s="378">
        <f>I!J13:Z29-A!J13:Z29</f>
        <v>0</v>
      </c>
      <c r="K13" s="378">
        <f>I!K13:AA29-A!K13:AA29</f>
        <v>0</v>
      </c>
      <c r="L13" s="378">
        <f>I!L13:AB29-A!L13:AB29</f>
        <v>0</v>
      </c>
      <c r="M13" s="378">
        <f>I!M13:AC29-A!M13:AC29</f>
        <v>0</v>
      </c>
      <c r="N13" s="378">
        <f>I!N13:AD29-A!N13:AD29</f>
        <v>0</v>
      </c>
      <c r="O13" s="378">
        <f>I!O13:AE29-A!O13:AE29</f>
        <v>0</v>
      </c>
      <c r="P13" s="378">
        <f>I!P13:AF29-A!P13:AF29</f>
        <v>0</v>
      </c>
      <c r="Q13" s="378">
        <f>I!Q13:AG29-A!Q13:AG29</f>
        <v>0</v>
      </c>
      <c r="R13" s="378">
        <f>I!R13:AH29-A!R13:AH29</f>
        <v>0</v>
      </c>
      <c r="S13" s="378">
        <f>I!S13:AI29-A!S13:AI29</f>
        <v>0</v>
      </c>
      <c r="T13" s="376"/>
    </row>
    <row r="14" spans="1:33">
      <c r="A14" s="281" t="s">
        <v>20</v>
      </c>
      <c r="B14" s="274">
        <v>8</v>
      </c>
      <c r="C14" s="378">
        <f>I!C14:S30-A!C14:S30</f>
        <v>-0.13588619466456245</v>
      </c>
      <c r="D14" s="378">
        <f>I!D14:T30-A!D14:T30</f>
        <v>-3.6486685965471739E-3</v>
      </c>
      <c r="E14" s="378">
        <f>I!E14:U30-A!E14:U30</f>
        <v>-2.6499203568143639E-2</v>
      </c>
      <c r="F14" s="378">
        <f>I!F14:V30-A!F14:V30</f>
        <v>-4.0577421730751767E-2</v>
      </c>
      <c r="G14" s="378">
        <f>I!G14:W30-A!G14:W30</f>
        <v>-2.5653987109819285E-2</v>
      </c>
      <c r="H14" s="378">
        <f>I!H14:X30-A!H14:X30</f>
        <v>-2.7439024390243903E-2</v>
      </c>
      <c r="I14" s="378">
        <f>I!I14:Y30-A!I14:Y30</f>
        <v>-2.8787371825703869E-2</v>
      </c>
      <c r="J14" s="378">
        <f>I!J14:Z30-A!J14:Z30</f>
        <v>0.9791951400310408</v>
      </c>
      <c r="K14" s="378">
        <f>I!K14:AA30-A!K14:AA30</f>
        <v>-1.8824407663467057E-2</v>
      </c>
      <c r="L14" s="378">
        <f>I!L14:AB30-A!L14:AB30</f>
        <v>-3.5377593242993451E-2</v>
      </c>
      <c r="M14" s="378">
        <f>I!M14:AC30-A!M14:AC30</f>
        <v>-6.6690656111311015E-3</v>
      </c>
      <c r="N14" s="378">
        <f>I!N14:AD30-A!N14:AD30</f>
        <v>-1.9201685670104847E-3</v>
      </c>
      <c r="O14" s="378">
        <f>I!O14:AE30-A!O14:AE30</f>
        <v>-1.6557138274537687E-2</v>
      </c>
      <c r="P14" s="378">
        <f>I!P14:AF30-A!P14:AF30</f>
        <v>-5.9672134259336151E-2</v>
      </c>
      <c r="Q14" s="378">
        <f>I!Q14:AG30-A!Q14:AG30</f>
        <v>-7.7825242718446604E-3</v>
      </c>
      <c r="R14" s="378">
        <f>I!R14:AH30-A!R14:AH30</f>
        <v>-1.5638686066675417E-3</v>
      </c>
      <c r="S14" s="378">
        <f>I!S14:AI30-A!S14:AI30</f>
        <v>-4.3241764920384104E-2</v>
      </c>
      <c r="T14" s="376"/>
    </row>
    <row r="15" spans="1:33">
      <c r="A15" s="277" t="s">
        <v>21</v>
      </c>
      <c r="B15" s="274">
        <v>9</v>
      </c>
      <c r="C15" s="378">
        <f>I!C15:S31-A!C15:S31</f>
        <v>0</v>
      </c>
      <c r="D15" s="378">
        <f>I!D15:T31-A!D15:T31</f>
        <v>0</v>
      </c>
      <c r="E15" s="378">
        <f>I!E15:U31-A!E15:U31</f>
        <v>-1.5275967230599419E-4</v>
      </c>
      <c r="F15" s="378">
        <f>I!F15:V31-A!F15:V31</f>
        <v>-4.086244993088697E-4</v>
      </c>
      <c r="G15" s="378">
        <f>I!G15:W31-A!G15:W31</f>
        <v>-2.5274864147605209E-4</v>
      </c>
      <c r="H15" s="378">
        <f>I!H15:X31-A!H15:X31</f>
        <v>0</v>
      </c>
      <c r="I15" s="378">
        <f>I!I15:Y31-A!I15:Y31</f>
        <v>0</v>
      </c>
      <c r="J15" s="378">
        <f>I!J15:Z31-A!J15:Z31</f>
        <v>-9.3382983159211478E-4</v>
      </c>
      <c r="K15" s="378">
        <f>I!K15:AA31-A!K15:AA31</f>
        <v>1</v>
      </c>
      <c r="L15" s="378">
        <f>I!L15:AB31-A!L15:AB31</f>
        <v>-3.931633654215309E-3</v>
      </c>
      <c r="M15" s="378">
        <f>I!M15:AC31-A!M15:AC31</f>
        <v>0</v>
      </c>
      <c r="N15" s="378">
        <f>I!N15:AD31-A!N15:AD31</f>
        <v>-3.5412666315485397E-2</v>
      </c>
      <c r="O15" s="378">
        <f>I!O15:AE31-A!O15:AE31</f>
        <v>-2.1340696878007336E-2</v>
      </c>
      <c r="P15" s="378">
        <f>I!P15:AF31-A!P15:AF31</f>
        <v>-2.1141147411455133E-3</v>
      </c>
      <c r="Q15" s="378">
        <f>I!Q15:AG31-A!Q15:AG31</f>
        <v>0</v>
      </c>
      <c r="R15" s="378">
        <f>I!R15:AH31-A!R15:AH31</f>
        <v>-0.57423765838159124</v>
      </c>
      <c r="S15" s="378">
        <f>I!S15:AI31-A!S15:AI31</f>
        <v>0</v>
      </c>
      <c r="T15" s="376"/>
    </row>
    <row r="16" spans="1:33">
      <c r="A16" s="280" t="s">
        <v>22</v>
      </c>
      <c r="B16" s="273">
        <v>10</v>
      </c>
      <c r="C16" s="378">
        <f>I!C16:S32-A!C16:S32</f>
        <v>-3.3261940958607655E-2</v>
      </c>
      <c r="D16" s="378">
        <f>I!D16:T32-A!D16:T32</f>
        <v>0</v>
      </c>
      <c r="E16" s="378">
        <f>I!E16:U32-A!E16:U32</f>
        <v>-8.2220291668239024E-3</v>
      </c>
      <c r="F16" s="378">
        <f>I!F16:V32-A!F16:V32</f>
        <v>-0.16445622673110491</v>
      </c>
      <c r="G16" s="378">
        <f>I!G16:W32-A!G16:W32</f>
        <v>0</v>
      </c>
      <c r="H16" s="378">
        <f>I!H16:X32-A!H16:X32</f>
        <v>-1.2804878048780489E-2</v>
      </c>
      <c r="I16" s="378">
        <f>I!I16:Y32-A!I16:Y32</f>
        <v>0</v>
      </c>
      <c r="J16" s="378">
        <f>I!J16:Z32-A!J16:Z32</f>
        <v>-5.934524774722603E-3</v>
      </c>
      <c r="K16" s="378">
        <f>I!K16:AA32-A!K16:AA32</f>
        <v>0</v>
      </c>
      <c r="L16" s="378">
        <f>I!L16:AB32-A!L16:AB32</f>
        <v>0.83088524559083521</v>
      </c>
      <c r="M16" s="378">
        <f>I!M16:AC32-A!M16:AC32</f>
        <v>0</v>
      </c>
      <c r="N16" s="378">
        <f>I!N16:AD32-A!N16:AD32</f>
        <v>-2.4384441536814561E-2</v>
      </c>
      <c r="O16" s="378">
        <f>I!O16:AE32-A!O16:AE32</f>
        <v>-0.26557528415248433</v>
      </c>
      <c r="P16" s="378">
        <f>I!P16:AF32-A!P16:AF32</f>
        <v>-1.6300750024320625E-3</v>
      </c>
      <c r="Q16" s="378">
        <f>I!Q16:AG32-A!Q16:AG32</f>
        <v>0</v>
      </c>
      <c r="R16" s="378">
        <f>I!R16:AH32-A!R16:AH32</f>
        <v>-1.4184749266825777E-4</v>
      </c>
      <c r="S16" s="378">
        <f>I!S16:AI32-A!S16:AI32</f>
        <v>-4.2238969247599366E-2</v>
      </c>
      <c r="T16" s="376"/>
    </row>
    <row r="17" spans="1:33">
      <c r="A17" s="277" t="s">
        <v>23</v>
      </c>
      <c r="B17" s="274">
        <v>11</v>
      </c>
      <c r="C17" s="378">
        <f>I!C17:S33-A!C17:S33</f>
        <v>0</v>
      </c>
      <c r="D17" s="378">
        <f>I!D17:T33-A!D17:T33</f>
        <v>0</v>
      </c>
      <c r="E17" s="378">
        <f>I!E17:U33-A!E17:U33</f>
        <v>-1.2020003929448801E-3</v>
      </c>
      <c r="F17" s="378">
        <f>I!F17:V33-A!F17:V33</f>
        <v>-8.8283070838336036E-4</v>
      </c>
      <c r="G17" s="378">
        <f>I!G17:W33-A!G17:W33</f>
        <v>-2.4642992543915075E-3</v>
      </c>
      <c r="H17" s="378">
        <f>I!H17:X33-A!H17:X33</f>
        <v>-2.0731707317073172E-2</v>
      </c>
      <c r="I17" s="378">
        <f>I!I17:Y33-A!I17:Y33</f>
        <v>-1.578289429352814E-3</v>
      </c>
      <c r="J17" s="378">
        <f>I!J17:Z33-A!J17:Z33</f>
        <v>-3.6875419861474674E-3</v>
      </c>
      <c r="K17" s="378">
        <f>I!K17:AA33-A!K17:AA33</f>
        <v>-4.3453796914780425E-4</v>
      </c>
      <c r="L17" s="378">
        <f>I!L17:AB33-A!L17:AB33</f>
        <v>-6.1925007465127189E-3</v>
      </c>
      <c r="M17" s="378">
        <f>I!M17:AC33-A!M17:AC33</f>
        <v>0.94139378673383711</v>
      </c>
      <c r="N17" s="378">
        <f>I!N17:AD33-A!N17:AD33</f>
        <v>-6.117351186936057E-4</v>
      </c>
      <c r="O17" s="378">
        <f>I!O17:AE33-A!O17:AE33</f>
        <v>-4.9901164353276753E-2</v>
      </c>
      <c r="P17" s="378">
        <f>I!P17:AF33-A!P17:AF33</f>
        <v>-9.439249453675734E-2</v>
      </c>
      <c r="Q17" s="378">
        <f>I!Q17:AG33-A!Q17:AG33</f>
        <v>-1.6900970873786409E-2</v>
      </c>
      <c r="R17" s="378">
        <f>I!R17:AH33-A!R17:AH33</f>
        <v>-5.2306262921420054E-3</v>
      </c>
      <c r="S17" s="378">
        <f>I!S17:AI33-A!S17:AI33</f>
        <v>-1.2884405007900814E-2</v>
      </c>
      <c r="T17" s="376"/>
    </row>
    <row r="18" spans="1:33">
      <c r="A18" s="277" t="s">
        <v>24</v>
      </c>
      <c r="B18" s="274">
        <v>12</v>
      </c>
      <c r="C18" s="378">
        <f>I!C18:S34-A!C18:S34</f>
        <v>-2.1895015634219189E-3</v>
      </c>
      <c r="D18" s="378">
        <f>I!D18:T34-A!D18:T34</f>
        <v>0</v>
      </c>
      <c r="E18" s="378">
        <f>I!E18:U34-A!E18:U34</f>
        <v>0</v>
      </c>
      <c r="F18" s="378">
        <f>I!F18:V34-A!F18:V34</f>
        <v>-4.9463743403993423E-3</v>
      </c>
      <c r="G18" s="378">
        <f>I!G18:W34-A!G18:W34</f>
        <v>-2.1799570327309492E-3</v>
      </c>
      <c r="H18" s="378">
        <f>I!H18:X34-A!H18:X34</f>
        <v>-3.0487804878048783E-2</v>
      </c>
      <c r="I18" s="378">
        <f>I!I18:Y34-A!I18:Y34</f>
        <v>0</v>
      </c>
      <c r="J18" s="378">
        <f>I!J18:Z34-A!J18:Z34</f>
        <v>0</v>
      </c>
      <c r="K18" s="378">
        <f>I!K18:AA34-A!K18:AA34</f>
        <v>0</v>
      </c>
      <c r="L18" s="378">
        <f>I!L18:AB34-A!L18:AB34</f>
        <v>-7.2058621392447661E-2</v>
      </c>
      <c r="M18" s="378">
        <f>I!M18:AC34-A!M18:AC34</f>
        <v>0</v>
      </c>
      <c r="N18" s="378">
        <f>I!N18:AD34-A!N18:AD34</f>
        <v>0.58864211796292198</v>
      </c>
      <c r="O18" s="378">
        <f>I!O18:AE34-A!O18:AE34</f>
        <v>0</v>
      </c>
      <c r="P18" s="378">
        <f>I!P18:AF34-A!P18:AF34</f>
        <v>0</v>
      </c>
      <c r="Q18" s="378">
        <f>I!Q18:AG34-A!Q18:AG34</f>
        <v>0</v>
      </c>
      <c r="R18" s="378">
        <f>I!R18:AH34-A!R18:AH34</f>
        <v>0</v>
      </c>
      <c r="S18" s="378">
        <f>I!S18:AI34-A!S18:AI34</f>
        <v>0</v>
      </c>
      <c r="T18" s="376"/>
    </row>
    <row r="19" spans="1:33">
      <c r="A19" s="277" t="s">
        <v>25</v>
      </c>
      <c r="B19" s="274">
        <v>13</v>
      </c>
      <c r="C19" s="378">
        <f>I!C19:S35-A!C19:S35</f>
        <v>-1.860873221156922E-2</v>
      </c>
      <c r="D19" s="378">
        <f>I!D19:T35-A!D19:T35</f>
        <v>0</v>
      </c>
      <c r="E19" s="378">
        <f>I!E19:U35-A!E19:U35</f>
        <v>-8.5992616235338257E-3</v>
      </c>
      <c r="F19" s="378">
        <f>I!F19:V35-A!F19:V35</f>
        <v>-2.1114788171077457E-2</v>
      </c>
      <c r="G19" s="378">
        <f>I!G19:W35-A!G19:W35</f>
        <v>-0.11519019335271072</v>
      </c>
      <c r="H19" s="378">
        <f>I!H19:X35-A!H19:X35</f>
        <v>-9.0853658536585363E-2</v>
      </c>
      <c r="I19" s="378">
        <f>I!I19:Y35-A!I19:Y35</f>
        <v>-3.423267366992664E-2</v>
      </c>
      <c r="J19" s="378">
        <f>I!J19:Z35-A!J19:Z35</f>
        <v>-2.3893013505061504E-2</v>
      </c>
      <c r="K19" s="378">
        <f>I!K19:AA35-A!K19:AA35</f>
        <v>-0.19570364510504121</v>
      </c>
      <c r="L19" s="378">
        <f>I!L19:AB35-A!L19:AB35</f>
        <v>-0.13036244969926203</v>
      </c>
      <c r="M19" s="378">
        <f>I!M19:AC35-A!M19:AC35</f>
        <v>-9.5318060053576417E-3</v>
      </c>
      <c r="N19" s="378">
        <f>I!N19:AD35-A!N19:AD35</f>
        <v>-4.8887831568930652E-2</v>
      </c>
      <c r="O19" s="378">
        <f>I!O19:AE35-A!O19:AE35</f>
        <v>0.72678879515878725</v>
      </c>
      <c r="P19" s="378">
        <f>I!P19:AF35-A!P19:AF35</f>
        <v>0</v>
      </c>
      <c r="Q19" s="378">
        <f>I!Q19:AG35-A!Q19:AG35</f>
        <v>0</v>
      </c>
      <c r="R19" s="378">
        <f>I!R19:AH35-A!R19:AH35</f>
        <v>-2.5259492256899999E-2</v>
      </c>
      <c r="S19" s="378">
        <f>I!S19:AI35-A!S19:AI35</f>
        <v>0</v>
      </c>
      <c r="T19" s="376"/>
    </row>
    <row r="20" spans="1:33">
      <c r="A20" s="284" t="s">
        <v>26</v>
      </c>
      <c r="B20" s="274">
        <v>14</v>
      </c>
      <c r="C20" s="378">
        <f>I!C20:S36-A!C20:S36</f>
        <v>0</v>
      </c>
      <c r="D20" s="378">
        <f>I!D20:T36-A!D20:T36</f>
        <v>0</v>
      </c>
      <c r="E20" s="378">
        <f>I!E20:U36-A!E20:U36</f>
        <v>0</v>
      </c>
      <c r="F20" s="378">
        <f>I!F20:V36-A!F20:V36</f>
        <v>0</v>
      </c>
      <c r="G20" s="378">
        <f>I!G20:W36-A!G20:W36</f>
        <v>0</v>
      </c>
      <c r="H20" s="378">
        <f>I!H20:X36-A!H20:X36</f>
        <v>0</v>
      </c>
      <c r="I20" s="378">
        <f>I!I20:Y36-A!I20:Y36</f>
        <v>0</v>
      </c>
      <c r="J20" s="378">
        <f>I!J20:Z36-A!J20:Z36</f>
        <v>0</v>
      </c>
      <c r="K20" s="378">
        <f>I!K20:AA36-A!K20:AA36</f>
        <v>0</v>
      </c>
      <c r="L20" s="378">
        <f>I!L20:AB36-A!L20:AB36</f>
        <v>0</v>
      </c>
      <c r="M20" s="378">
        <f>I!M20:AC36-A!M20:AC36</f>
        <v>0</v>
      </c>
      <c r="N20" s="378">
        <f>I!N20:AD36-A!N20:AD36</f>
        <v>0</v>
      </c>
      <c r="O20" s="378">
        <f>I!O20:AE36-A!O20:AE36</f>
        <v>0</v>
      </c>
      <c r="P20" s="378">
        <f>I!P20:AF36-A!P20:AF36</f>
        <v>1</v>
      </c>
      <c r="Q20" s="378">
        <f>I!Q20:AG36-A!Q20:AG36</f>
        <v>-3.7949514563106794E-2</v>
      </c>
      <c r="R20" s="378">
        <f>I!R20:AH36-A!R20:AH36</f>
        <v>0</v>
      </c>
      <c r="S20" s="378">
        <f>I!S20:AI36-A!S20:AI36</f>
        <v>0</v>
      </c>
      <c r="T20" s="376"/>
    </row>
    <row r="21" spans="1:33">
      <c r="A21" s="277" t="s">
        <v>27</v>
      </c>
      <c r="B21" s="273">
        <v>15</v>
      </c>
      <c r="C21" s="378">
        <f>I!C21:S37-A!C21:S37</f>
        <v>0</v>
      </c>
      <c r="D21" s="378">
        <f>I!D21:T37-A!D21:T37</f>
        <v>0</v>
      </c>
      <c r="E21" s="378">
        <f>I!E21:U37-A!E21:U37</f>
        <v>0</v>
      </c>
      <c r="F21" s="378">
        <f>I!F21:V37-A!F21:V37</f>
        <v>0</v>
      </c>
      <c r="G21" s="378">
        <f>I!G21:W37-A!G21:W37</f>
        <v>-7.2665234424364969E-4</v>
      </c>
      <c r="H21" s="378">
        <f>I!H21:X37-A!H21:X37</f>
        <v>-4.8780487804878049E-3</v>
      </c>
      <c r="I21" s="378">
        <f>I!I21:Y37-A!I21:Y37</f>
        <v>0</v>
      </c>
      <c r="J21" s="378">
        <f>I!J21:Z37-A!J21:Z37</f>
        <v>0</v>
      </c>
      <c r="K21" s="378">
        <f>I!K21:AA37-A!K21:AA37</f>
        <v>0</v>
      </c>
      <c r="L21" s="378">
        <f>I!L21:AB37-A!L21:AB37</f>
        <v>0</v>
      </c>
      <c r="M21" s="378">
        <f>I!M21:AC37-A!M21:AC37</f>
        <v>0</v>
      </c>
      <c r="N21" s="378">
        <f>I!N21:AD37-A!N21:AD37</f>
        <v>-7.476762561810736E-4</v>
      </c>
      <c r="O21" s="378">
        <f>I!O21:AE37-A!O21:AE37</f>
        <v>0</v>
      </c>
      <c r="P21" s="378">
        <f>I!P21:AF37-A!P21:AF37</f>
        <v>-1.6585479282387357E-3</v>
      </c>
      <c r="Q21" s="378">
        <f>I!Q21:AG37-A!Q21:AG37</f>
        <v>0.988147572815534</v>
      </c>
      <c r="R21" s="378">
        <f>I!R21:AH37-A!R21:AH37</f>
        <v>0</v>
      </c>
      <c r="S21" s="378">
        <f>I!S21:AI37-A!S21:AI37</f>
        <v>0</v>
      </c>
      <c r="T21" s="376"/>
    </row>
    <row r="22" spans="1:33">
      <c r="A22" s="284" t="s">
        <v>28</v>
      </c>
      <c r="B22" s="274">
        <v>16</v>
      </c>
      <c r="C22" s="378">
        <f>I!C22:S38-A!C22:S38</f>
        <v>0</v>
      </c>
      <c r="D22" s="378">
        <f>I!D22:T38-A!D22:T38</f>
        <v>0</v>
      </c>
      <c r="E22" s="378">
        <f>I!E22:U38-A!E22:U38</f>
        <v>0</v>
      </c>
      <c r="F22" s="378">
        <f>I!F22:V38-A!F22:V38</f>
        <v>0</v>
      </c>
      <c r="G22" s="378">
        <f>I!G22:W38-A!G22:W38</f>
        <v>0</v>
      </c>
      <c r="H22" s="378">
        <f>I!H22:X38-A!H22:X38</f>
        <v>0</v>
      </c>
      <c r="I22" s="378">
        <f>I!I22:Y38-A!I22:Y38</f>
        <v>0</v>
      </c>
      <c r="J22" s="378">
        <f>I!J22:Z38-A!J22:Z38</f>
        <v>0</v>
      </c>
      <c r="K22" s="378">
        <f>I!K22:AA38-A!K22:AA38</f>
        <v>-2.622826613779311E-2</v>
      </c>
      <c r="L22" s="378">
        <f>I!L22:AB38-A!L22:AB38</f>
        <v>0</v>
      </c>
      <c r="M22" s="378">
        <f>I!M22:AC38-A!M22:AC38</f>
        <v>0</v>
      </c>
      <c r="N22" s="378">
        <f>I!N22:AD38-A!N22:AD38</f>
        <v>-4.7749324542473116E-3</v>
      </c>
      <c r="O22" s="378">
        <f>I!O22:AE38-A!O22:AE38</f>
        <v>0</v>
      </c>
      <c r="P22" s="378">
        <f>I!P22:AF38-A!P22:AF38</f>
        <v>0</v>
      </c>
      <c r="Q22" s="378">
        <f>I!Q22:AG38-A!Q22:AG38</f>
        <v>0</v>
      </c>
      <c r="R22" s="378">
        <f>I!R22:AH38-A!R22:AH38</f>
        <v>0.73466362640207383</v>
      </c>
      <c r="S22" s="378">
        <f>I!S22:AI38-A!S22:AI38</f>
        <v>0</v>
      </c>
      <c r="T22" s="376"/>
    </row>
    <row r="23" spans="1:33">
      <c r="A23" s="277" t="s">
        <v>29</v>
      </c>
      <c r="B23" s="273">
        <v>17</v>
      </c>
      <c r="C23" s="378">
        <f>I!C23:S39-A!C23:S39</f>
        <v>-4.2033149216156411E-3</v>
      </c>
      <c r="D23" s="378">
        <f>I!D23:T39-A!D23:T39</f>
        <v>0</v>
      </c>
      <c r="E23" s="378">
        <f>I!E23:U39-A!E23:U39</f>
        <v>0</v>
      </c>
      <c r="F23" s="378">
        <f>I!F23:V39-A!F23:V39</f>
        <v>-5.4634608981667387E-3</v>
      </c>
      <c r="G23" s="378">
        <f>I!G23:W39-A!G23:W39</f>
        <v>-7.5824592442815615E-4</v>
      </c>
      <c r="H23" s="378">
        <f>I!H23:X39-A!H23:X39</f>
        <v>-1.2195121951219512E-3</v>
      </c>
      <c r="I23" s="378">
        <f>I!I23:Y39-A!I23:Y39</f>
        <v>0</v>
      </c>
      <c r="J23" s="378">
        <f>I!J23:Z39-A!J23:Z39</f>
        <v>0</v>
      </c>
      <c r="K23" s="378">
        <f>I!K23:AA39-A!K23:AA39</f>
        <v>0</v>
      </c>
      <c r="L23" s="378">
        <f>I!L23:AB39-A!L23:AB39</f>
        <v>-2.718491238547547E-2</v>
      </c>
      <c r="M23" s="378">
        <f>I!M23:AC39-A!M23:AC39</f>
        <v>0</v>
      </c>
      <c r="N23" s="378">
        <f>I!N23:AD39-A!N23:AD39</f>
        <v>-6.4741966728406606E-3</v>
      </c>
      <c r="O23" s="378">
        <f>I!O23:AE39-A!O23:AE39</f>
        <v>-2.7548269075713311E-2</v>
      </c>
      <c r="P23" s="378">
        <f>I!P23:AF39-A!P23:AF39</f>
        <v>0</v>
      </c>
      <c r="Q23" s="378">
        <f>I!Q23:AG39-A!Q23:AG39</f>
        <v>0</v>
      </c>
      <c r="R23" s="378">
        <f>I!R23:AH39-A!R23:AH39</f>
        <v>0</v>
      </c>
      <c r="S23" s="378">
        <f>I!S23:AI39-A!S23:AI39</f>
        <v>0.93876868846481099</v>
      </c>
      <c r="T23" s="376"/>
    </row>
    <row r="24" spans="1:33" s="279" customFormat="1"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309"/>
      <c r="AG24" s="309"/>
    </row>
    <row r="25" spans="1:33" s="279" customFormat="1"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</row>
    <row r="26" spans="1:33" s="279" customFormat="1"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  <c r="AG26" s="309"/>
    </row>
    <row r="27" spans="1:33" s="279" customFormat="1"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</row>
    <row r="28" spans="1:33" s="279" customFormat="1"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</row>
    <row r="29" spans="1:33" s="279" customFormat="1"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</row>
    <row r="30" spans="1:33" s="279" customFormat="1"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</row>
    <row r="31" spans="1:33" s="279" customFormat="1"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</row>
    <row r="32" spans="1:33" s="279" customFormat="1"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</row>
    <row r="33" spans="20:33" s="279" customFormat="1"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</row>
    <row r="34" spans="20:33" s="279" customFormat="1"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</row>
    <row r="35" spans="20:33" s="279" customFormat="1"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</row>
    <row r="36" spans="20:33" s="279" customFormat="1"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</row>
    <row r="37" spans="20:33" s="279" customFormat="1"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</row>
    <row r="38" spans="20:33" s="279" customFormat="1"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</row>
    <row r="39" spans="20:33" s="279" customFormat="1"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</row>
    <row r="40" spans="20:33" s="279" customFormat="1"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</row>
    <row r="41" spans="20:33" s="279" customFormat="1"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</row>
    <row r="42" spans="20:33" s="279" customFormat="1"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</row>
    <row r="43" spans="20:33" s="279" customFormat="1"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</row>
    <row r="44" spans="20:33" s="279" customFormat="1"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</row>
    <row r="45" spans="20:33" s="279" customFormat="1"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</row>
    <row r="46" spans="20:33" s="279" customFormat="1"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</row>
    <row r="47" spans="20:33" s="279" customFormat="1"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</row>
    <row r="48" spans="20:33" s="279" customFormat="1"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</row>
    <row r="49" spans="20:33" s="279" customFormat="1"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</row>
    <row r="50" spans="20:33" s="279" customFormat="1"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</row>
    <row r="51" spans="20:33" s="279" customFormat="1"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</row>
    <row r="52" spans="20:33" s="279" customFormat="1"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</row>
    <row r="53" spans="20:33" s="279" customFormat="1"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</row>
    <row r="54" spans="20:33" s="279" customFormat="1"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</row>
    <row r="55" spans="20:33" s="279" customFormat="1"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</row>
    <row r="56" spans="20:33" s="279" customFormat="1"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</row>
    <row r="57" spans="20:33" s="279" customFormat="1"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</row>
    <row r="58" spans="20:33" s="279" customFormat="1">
      <c r="T58" s="309"/>
      <c r="U58" s="309"/>
      <c r="V58" s="309"/>
      <c r="W58" s="309"/>
      <c r="X58" s="309"/>
      <c r="Y58" s="309"/>
      <c r="Z58" s="309"/>
      <c r="AA58" s="309"/>
      <c r="AB58" s="309"/>
      <c r="AC58" s="309"/>
      <c r="AD58" s="309"/>
      <c r="AE58" s="309"/>
      <c r="AF58" s="309"/>
      <c r="AG58" s="309"/>
    </row>
    <row r="59" spans="20:33" s="279" customFormat="1"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</row>
    <row r="60" spans="20:33" s="279" customFormat="1"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</row>
    <row r="61" spans="20:33" s="279" customFormat="1"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</row>
    <row r="62" spans="20:33" s="279" customFormat="1"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</row>
    <row r="63" spans="20:33" s="279" customFormat="1"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</row>
    <row r="64" spans="20:33" s="279" customFormat="1"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</row>
    <row r="65" spans="20:33" s="279" customFormat="1"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</row>
    <row r="66" spans="20:33" s="279" customFormat="1"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</row>
    <row r="67" spans="20:33" s="279" customFormat="1"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</row>
    <row r="68" spans="20:33" s="279" customFormat="1"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</row>
    <row r="69" spans="20:33" s="279" customFormat="1">
      <c r="T69" s="309"/>
      <c r="U69" s="309"/>
      <c r="V69" s="309"/>
      <c r="W69" s="309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</row>
    <row r="70" spans="20:33" s="279" customFormat="1">
      <c r="T70" s="309"/>
      <c r="U70" s="309"/>
      <c r="V70" s="309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309"/>
    </row>
    <row r="71" spans="20:33" s="279" customFormat="1"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309"/>
    </row>
    <row r="72" spans="20:33" s="279" customFormat="1">
      <c r="T72" s="309"/>
      <c r="U72" s="309"/>
      <c r="V72" s="309"/>
      <c r="W72" s="309"/>
      <c r="X72" s="309"/>
      <c r="Y72" s="309"/>
      <c r="Z72" s="309"/>
      <c r="AA72" s="309"/>
      <c r="AB72" s="309"/>
      <c r="AC72" s="309"/>
      <c r="AD72" s="309"/>
      <c r="AE72" s="309"/>
      <c r="AF72" s="309"/>
      <c r="AG72" s="309"/>
    </row>
    <row r="73" spans="20:33" s="279" customFormat="1">
      <c r="T73" s="309"/>
      <c r="U73" s="309"/>
      <c r="V73" s="309"/>
      <c r="W73" s="309"/>
      <c r="X73" s="309"/>
      <c r="Y73" s="309"/>
      <c r="Z73" s="309"/>
      <c r="AA73" s="309"/>
      <c r="AB73" s="309"/>
      <c r="AC73" s="309"/>
      <c r="AD73" s="309"/>
      <c r="AE73" s="309"/>
      <c r="AF73" s="309"/>
      <c r="AG73" s="309"/>
    </row>
    <row r="74" spans="20:33" s="279" customFormat="1"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09"/>
    </row>
    <row r="75" spans="20:33" s="279" customFormat="1"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</row>
    <row r="76" spans="20:33" s="279" customFormat="1">
      <c r="T76" s="309"/>
      <c r="U76" s="309"/>
      <c r="V76" s="309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309"/>
    </row>
    <row r="77" spans="20:33" s="279" customFormat="1"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</row>
    <row r="78" spans="20:33" s="279" customFormat="1"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</row>
    <row r="79" spans="20:33" s="279" customFormat="1"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</row>
    <row r="80" spans="20:33" s="279" customFormat="1"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</row>
    <row r="81" spans="20:33" s="279" customFormat="1"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</row>
    <row r="82" spans="20:33" s="279" customFormat="1">
      <c r="T82" s="309"/>
      <c r="U82" s="309"/>
      <c r="V82" s="309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</row>
    <row r="83" spans="20:33" s="279" customFormat="1"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</row>
    <row r="84" spans="20:33" s="279" customFormat="1">
      <c r="T84" s="309"/>
      <c r="U84" s="309"/>
      <c r="V84" s="309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</row>
    <row r="85" spans="20:33" s="279" customFormat="1"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</row>
    <row r="86" spans="20:33" s="279" customFormat="1"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</row>
    <row r="87" spans="20:33" s="279" customFormat="1"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</row>
    <row r="88" spans="20:33" s="279" customFormat="1">
      <c r="T88" s="309"/>
      <c r="U88" s="309"/>
      <c r="V88" s="309"/>
      <c r="W88" s="309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</row>
    <row r="89" spans="20:33" s="279" customFormat="1">
      <c r="T89" s="309"/>
      <c r="U89" s="309"/>
      <c r="V89" s="309"/>
      <c r="W89" s="309"/>
      <c r="X89" s="309"/>
      <c r="Y89" s="309"/>
      <c r="Z89" s="309"/>
      <c r="AA89" s="309"/>
      <c r="AB89" s="309"/>
      <c r="AC89" s="309"/>
      <c r="AD89" s="309"/>
      <c r="AE89" s="309"/>
      <c r="AF89" s="309"/>
      <c r="AG89" s="309"/>
    </row>
    <row r="90" spans="20:33" s="279" customFormat="1">
      <c r="T90" s="309"/>
      <c r="U90" s="309"/>
      <c r="V90" s="309"/>
      <c r="W90" s="309"/>
      <c r="X90" s="309"/>
      <c r="Y90" s="309"/>
      <c r="Z90" s="309"/>
      <c r="AA90" s="309"/>
      <c r="AB90" s="309"/>
      <c r="AC90" s="309"/>
      <c r="AD90" s="309"/>
      <c r="AE90" s="309"/>
      <c r="AF90" s="309"/>
      <c r="AG90" s="309"/>
    </row>
    <row r="91" spans="20:33" s="279" customFormat="1">
      <c r="T91" s="309"/>
      <c r="U91" s="309"/>
      <c r="V91" s="309"/>
      <c r="W91" s="309"/>
      <c r="X91" s="309"/>
      <c r="Y91" s="309"/>
      <c r="Z91" s="309"/>
      <c r="AA91" s="309"/>
      <c r="AB91" s="309"/>
      <c r="AC91" s="309"/>
      <c r="AD91" s="309"/>
      <c r="AE91" s="309"/>
      <c r="AF91" s="309"/>
      <c r="AG91" s="309"/>
    </row>
    <row r="92" spans="20:33" s="279" customFormat="1">
      <c r="T92" s="309"/>
      <c r="U92" s="309"/>
      <c r="V92" s="309"/>
      <c r="W92" s="309"/>
      <c r="X92" s="309"/>
      <c r="Y92" s="309"/>
      <c r="Z92" s="309"/>
      <c r="AA92" s="309"/>
      <c r="AB92" s="309"/>
      <c r="AC92" s="309"/>
      <c r="AD92" s="309"/>
      <c r="AE92" s="309"/>
      <c r="AF92" s="309"/>
      <c r="AG92" s="309"/>
    </row>
    <row r="93" spans="20:33" s="279" customFormat="1">
      <c r="T93" s="309"/>
      <c r="U93" s="309"/>
      <c r="V93" s="309"/>
      <c r="W93" s="309"/>
      <c r="X93" s="309"/>
      <c r="Y93" s="309"/>
      <c r="Z93" s="309"/>
      <c r="AA93" s="309"/>
      <c r="AB93" s="309"/>
      <c r="AC93" s="309"/>
      <c r="AD93" s="309"/>
      <c r="AE93" s="309"/>
      <c r="AF93" s="309"/>
      <c r="AG93" s="309"/>
    </row>
    <row r="94" spans="20:33" s="279" customFormat="1"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</row>
    <row r="95" spans="20:33" s="279" customFormat="1"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309"/>
    </row>
    <row r="96" spans="20:33" s="279" customFormat="1"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309"/>
    </row>
    <row r="97" spans="20:33" s="279" customFormat="1">
      <c r="T97" s="309"/>
      <c r="U97" s="309"/>
      <c r="V97" s="309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309"/>
    </row>
    <row r="98" spans="20:33" s="279" customFormat="1"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309"/>
    </row>
    <row r="99" spans="20:33" s="279" customFormat="1">
      <c r="T99" s="309"/>
      <c r="U99" s="309"/>
      <c r="V99" s="309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309"/>
    </row>
    <row r="100" spans="20:33" s="279" customFormat="1">
      <c r="T100" s="309"/>
      <c r="U100" s="309"/>
      <c r="V100" s="309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309"/>
    </row>
    <row r="101" spans="20:33" s="279" customFormat="1"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</row>
    <row r="102" spans="20:33" s="279" customFormat="1">
      <c r="T102" s="309"/>
      <c r="U102" s="309"/>
      <c r="V102" s="309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309"/>
    </row>
    <row r="103" spans="20:33" s="279" customFormat="1">
      <c r="T103" s="309"/>
      <c r="U103" s="309"/>
      <c r="V103" s="309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309"/>
    </row>
    <row r="104" spans="20:33" s="279" customFormat="1">
      <c r="T104" s="309"/>
      <c r="U104" s="309"/>
      <c r="V104" s="309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309"/>
    </row>
    <row r="105" spans="20:33" s="279" customFormat="1"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</row>
    <row r="106" spans="20:33" s="279" customFormat="1"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309"/>
    </row>
    <row r="107" spans="20:33" s="279" customFormat="1"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309"/>
    </row>
    <row r="108" spans="20:33" s="279" customFormat="1"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309"/>
    </row>
    <row r="109" spans="20:33" s="279" customFormat="1"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</row>
    <row r="110" spans="20:33" s="279" customFormat="1">
      <c r="T110" s="309"/>
      <c r="U110" s="309"/>
      <c r="V110" s="309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309"/>
    </row>
    <row r="111" spans="20:33" s="279" customFormat="1">
      <c r="T111" s="309"/>
      <c r="U111" s="309"/>
      <c r="V111" s="309"/>
      <c r="W111" s="309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309"/>
    </row>
    <row r="112" spans="20:33" s="279" customFormat="1">
      <c r="T112" s="309"/>
      <c r="U112" s="309"/>
      <c r="V112" s="309"/>
      <c r="W112" s="30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309"/>
    </row>
    <row r="113" spans="20:33" s="279" customFormat="1"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</row>
    <row r="114" spans="20:33" s="279" customFormat="1">
      <c r="T114" s="309"/>
      <c r="U114" s="309"/>
      <c r="V114" s="309"/>
      <c r="W114" s="309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309"/>
    </row>
    <row r="115" spans="20:33" s="279" customFormat="1"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</row>
    <row r="116" spans="20:33" s="279" customFormat="1">
      <c r="T116" s="309"/>
      <c r="U116" s="309"/>
      <c r="V116" s="309"/>
      <c r="W116" s="309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309"/>
    </row>
    <row r="117" spans="20:33" s="279" customFormat="1">
      <c r="T117" s="309"/>
      <c r="U117" s="309"/>
      <c r="V117" s="309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</row>
    <row r="118" spans="20:33" s="279" customFormat="1"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</row>
    <row r="119" spans="20:33" s="279" customFormat="1">
      <c r="T119" s="309"/>
      <c r="U119" s="309"/>
      <c r="V119" s="309"/>
      <c r="W119" s="309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309"/>
    </row>
    <row r="120" spans="20:33" s="279" customFormat="1"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</row>
    <row r="121" spans="20:33" s="279" customFormat="1">
      <c r="T121" s="309"/>
      <c r="U121" s="309"/>
      <c r="V121" s="309"/>
      <c r="W121" s="30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309"/>
    </row>
    <row r="122" spans="20:33" s="279" customFormat="1"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</row>
    <row r="123" spans="20:33" s="279" customFormat="1">
      <c r="T123" s="309"/>
      <c r="U123" s="309"/>
      <c r="V123" s="309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309"/>
      <c r="AG123" s="309"/>
    </row>
    <row r="124" spans="20:33" s="279" customFormat="1"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</row>
    <row r="125" spans="20:33" s="279" customFormat="1">
      <c r="T125" s="309"/>
      <c r="U125" s="309"/>
      <c r="V125" s="309"/>
      <c r="W125" s="309"/>
      <c r="X125" s="309"/>
      <c r="Y125" s="309"/>
      <c r="Z125" s="309"/>
      <c r="AA125" s="309"/>
      <c r="AB125" s="309"/>
      <c r="AC125" s="309"/>
      <c r="AD125" s="309"/>
      <c r="AE125" s="309"/>
      <c r="AF125" s="309"/>
      <c r="AG125" s="309"/>
    </row>
    <row r="126" spans="20:33" s="279" customFormat="1">
      <c r="T126" s="309"/>
      <c r="U126" s="309"/>
      <c r="V126" s="309"/>
      <c r="W126" s="309"/>
      <c r="X126" s="309"/>
      <c r="Y126" s="309"/>
      <c r="Z126" s="309"/>
      <c r="AA126" s="309"/>
      <c r="AB126" s="309"/>
      <c r="AC126" s="309"/>
      <c r="AD126" s="309"/>
      <c r="AE126" s="309"/>
      <c r="AF126" s="309"/>
      <c r="AG126" s="309"/>
    </row>
    <row r="127" spans="20:33" s="279" customFormat="1">
      <c r="T127" s="309"/>
      <c r="U127" s="309"/>
      <c r="V127" s="309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309"/>
    </row>
    <row r="128" spans="20:33" s="279" customFormat="1">
      <c r="T128" s="309"/>
      <c r="U128" s="309"/>
      <c r="V128" s="309"/>
      <c r="W128" s="309"/>
      <c r="X128" s="309"/>
      <c r="Y128" s="309"/>
      <c r="Z128" s="309"/>
      <c r="AA128" s="309"/>
      <c r="AB128" s="309"/>
      <c r="AC128" s="309"/>
      <c r="AD128" s="309"/>
      <c r="AE128" s="309"/>
      <c r="AF128" s="309"/>
      <c r="AG128" s="309"/>
    </row>
    <row r="129" spans="20:33" s="279" customFormat="1"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309"/>
    </row>
    <row r="130" spans="20:33" s="279" customFormat="1">
      <c r="T130" s="309"/>
      <c r="U130" s="309"/>
      <c r="V130" s="309"/>
      <c r="W130" s="309"/>
      <c r="X130" s="309"/>
      <c r="Y130" s="309"/>
      <c r="Z130" s="309"/>
      <c r="AA130" s="309"/>
      <c r="AB130" s="309"/>
      <c r="AC130" s="309"/>
      <c r="AD130" s="309"/>
      <c r="AE130" s="309"/>
      <c r="AF130" s="309"/>
      <c r="AG130" s="309"/>
    </row>
    <row r="131" spans="20:33" s="279" customFormat="1">
      <c r="T131" s="309"/>
      <c r="U131" s="309"/>
      <c r="V131" s="309"/>
      <c r="W131" s="309"/>
      <c r="X131" s="309"/>
      <c r="Y131" s="309"/>
      <c r="Z131" s="309"/>
      <c r="AA131" s="309"/>
      <c r="AB131" s="309"/>
      <c r="AC131" s="309"/>
      <c r="AD131" s="309"/>
      <c r="AE131" s="309"/>
      <c r="AF131" s="309"/>
      <c r="AG131" s="309"/>
    </row>
    <row r="132" spans="20:33" s="279" customFormat="1">
      <c r="T132" s="309"/>
      <c r="U132" s="309"/>
      <c r="V132" s="309"/>
      <c r="W132" s="309"/>
      <c r="X132" s="309"/>
      <c r="Y132" s="309"/>
      <c r="Z132" s="309"/>
      <c r="AA132" s="309"/>
      <c r="AB132" s="309"/>
      <c r="AC132" s="309"/>
      <c r="AD132" s="309"/>
      <c r="AE132" s="309"/>
      <c r="AF132" s="309"/>
      <c r="AG132" s="309"/>
    </row>
    <row r="133" spans="20:33" s="279" customFormat="1">
      <c r="T133" s="309"/>
      <c r="U133" s="309"/>
      <c r="V133" s="309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309"/>
    </row>
    <row r="134" spans="20:33" s="279" customFormat="1"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</row>
    <row r="135" spans="20:33" s="279" customFormat="1"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</row>
    <row r="136" spans="20:33" s="279" customFormat="1">
      <c r="T136" s="309"/>
      <c r="U136" s="309"/>
      <c r="V136" s="309"/>
      <c r="W136" s="309"/>
      <c r="X136" s="309"/>
      <c r="Y136" s="309"/>
      <c r="Z136" s="309"/>
      <c r="AA136" s="309"/>
      <c r="AB136" s="309"/>
      <c r="AC136" s="309"/>
      <c r="AD136" s="309"/>
      <c r="AE136" s="309"/>
      <c r="AF136" s="309"/>
      <c r="AG136" s="309"/>
    </row>
    <row r="137" spans="20:33" s="279" customFormat="1">
      <c r="T137" s="309"/>
      <c r="U137" s="309"/>
      <c r="V137" s="309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</row>
    <row r="138" spans="20:33" s="279" customFormat="1">
      <c r="T138" s="309"/>
      <c r="U138" s="309"/>
      <c r="V138" s="309"/>
      <c r="W138" s="309"/>
      <c r="X138" s="309"/>
      <c r="Y138" s="309"/>
      <c r="Z138" s="309"/>
      <c r="AA138" s="309"/>
      <c r="AB138" s="309"/>
      <c r="AC138" s="309"/>
      <c r="AD138" s="309"/>
      <c r="AE138" s="309"/>
      <c r="AF138" s="309"/>
      <c r="AG138" s="309"/>
    </row>
    <row r="139" spans="20:33" s="279" customFormat="1">
      <c r="T139" s="309"/>
      <c r="U139" s="309"/>
      <c r="V139" s="309"/>
      <c r="W139" s="309"/>
      <c r="X139" s="309"/>
      <c r="Y139" s="309"/>
      <c r="Z139" s="309"/>
      <c r="AA139" s="309"/>
      <c r="AB139" s="309"/>
      <c r="AC139" s="309"/>
      <c r="AD139" s="309"/>
      <c r="AE139" s="309"/>
      <c r="AF139" s="309"/>
      <c r="AG139" s="309"/>
    </row>
    <row r="140" spans="20:33" s="279" customFormat="1">
      <c r="T140" s="309"/>
      <c r="U140" s="309"/>
      <c r="V140" s="309"/>
      <c r="W140" s="309"/>
      <c r="X140" s="309"/>
      <c r="Y140" s="309"/>
      <c r="Z140" s="309"/>
      <c r="AA140" s="309"/>
      <c r="AB140" s="309"/>
      <c r="AC140" s="309"/>
      <c r="AD140" s="309"/>
      <c r="AE140" s="309"/>
      <c r="AF140" s="309"/>
      <c r="AG140" s="309"/>
    </row>
    <row r="141" spans="20:33" s="279" customFormat="1">
      <c r="T141" s="309"/>
      <c r="U141" s="309"/>
      <c r="V141" s="309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309"/>
    </row>
    <row r="142" spans="20:33" s="279" customFormat="1">
      <c r="T142" s="309"/>
      <c r="U142" s="309"/>
      <c r="V142" s="309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309"/>
    </row>
    <row r="143" spans="20:33" s="279" customFormat="1"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</row>
    <row r="144" spans="20:33" s="279" customFormat="1">
      <c r="T144" s="309"/>
      <c r="U144" s="309"/>
      <c r="V144" s="309"/>
      <c r="W144" s="309"/>
      <c r="X144" s="309"/>
      <c r="Y144" s="309"/>
      <c r="Z144" s="309"/>
      <c r="AA144" s="309"/>
      <c r="AB144" s="309"/>
      <c r="AC144" s="309"/>
      <c r="AD144" s="309"/>
      <c r="AE144" s="309"/>
      <c r="AF144" s="309"/>
      <c r="AG144" s="309"/>
    </row>
    <row r="145" spans="20:33" s="279" customFormat="1"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</row>
    <row r="146" spans="20:33" s="279" customFormat="1">
      <c r="T146" s="309"/>
      <c r="U146" s="309"/>
      <c r="V146" s="309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309"/>
    </row>
    <row r="147" spans="20:33" s="279" customFormat="1"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</row>
    <row r="148" spans="20:33" s="279" customFormat="1">
      <c r="T148" s="309"/>
      <c r="U148" s="309"/>
      <c r="V148" s="309"/>
      <c r="W148" s="309"/>
      <c r="X148" s="309"/>
      <c r="Y148" s="309"/>
      <c r="Z148" s="309"/>
      <c r="AA148" s="309"/>
      <c r="AB148" s="309"/>
      <c r="AC148" s="309"/>
      <c r="AD148" s="309"/>
      <c r="AE148" s="309"/>
      <c r="AF148" s="309"/>
      <c r="AG148" s="309"/>
    </row>
    <row r="149" spans="20:33" s="279" customFormat="1"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</row>
    <row r="150" spans="20:33" s="279" customFormat="1">
      <c r="T150" s="309"/>
      <c r="U150" s="309"/>
      <c r="V150" s="309"/>
      <c r="W150" s="309"/>
      <c r="X150" s="309"/>
      <c r="Y150" s="309"/>
      <c r="Z150" s="309"/>
      <c r="AA150" s="309"/>
      <c r="AB150" s="309"/>
      <c r="AC150" s="309"/>
      <c r="AD150" s="309"/>
      <c r="AE150" s="309"/>
      <c r="AF150" s="309"/>
      <c r="AG150" s="309"/>
    </row>
    <row r="151" spans="20:33" s="279" customFormat="1">
      <c r="T151" s="309"/>
      <c r="U151" s="309"/>
      <c r="V151" s="309"/>
      <c r="W151" s="309"/>
      <c r="X151" s="309"/>
      <c r="Y151" s="309"/>
      <c r="Z151" s="309"/>
      <c r="AA151" s="309"/>
      <c r="AB151" s="309"/>
      <c r="AC151" s="309"/>
      <c r="AD151" s="309"/>
      <c r="AE151" s="309"/>
      <c r="AF151" s="309"/>
      <c r="AG151" s="309"/>
    </row>
    <row r="152" spans="20:33" s="279" customFormat="1">
      <c r="T152" s="309"/>
      <c r="U152" s="309"/>
      <c r="V152" s="309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309"/>
    </row>
    <row r="153" spans="20:33" s="279" customFormat="1">
      <c r="T153" s="309"/>
      <c r="U153" s="309"/>
      <c r="V153" s="309"/>
      <c r="W153" s="309"/>
      <c r="X153" s="309"/>
      <c r="Y153" s="309"/>
      <c r="Z153" s="309"/>
      <c r="AA153" s="309"/>
      <c r="AB153" s="309"/>
      <c r="AC153" s="309"/>
      <c r="AD153" s="309"/>
      <c r="AE153" s="309"/>
      <c r="AF153" s="309"/>
      <c r="AG153" s="309"/>
    </row>
    <row r="154" spans="20:33" s="279" customFormat="1">
      <c r="T154" s="309"/>
      <c r="U154" s="309"/>
      <c r="V154" s="309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309"/>
    </row>
    <row r="155" spans="20:33" s="279" customFormat="1">
      <c r="T155" s="309"/>
      <c r="U155" s="309"/>
      <c r="V155" s="309"/>
      <c r="W155" s="309"/>
      <c r="X155" s="309"/>
      <c r="Y155" s="309"/>
      <c r="Z155" s="309"/>
      <c r="AA155" s="309"/>
      <c r="AB155" s="309"/>
      <c r="AC155" s="309"/>
      <c r="AD155" s="309"/>
      <c r="AE155" s="309"/>
      <c r="AF155" s="309"/>
      <c r="AG155" s="309"/>
    </row>
    <row r="156" spans="20:33" s="279" customFormat="1">
      <c r="T156" s="309"/>
      <c r="U156" s="309"/>
      <c r="V156" s="309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309"/>
    </row>
    <row r="157" spans="20:33" s="279" customFormat="1"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</row>
    <row r="158" spans="20:33" s="279" customFormat="1">
      <c r="T158" s="309"/>
      <c r="U158" s="309"/>
      <c r="V158" s="309"/>
      <c r="W158" s="309"/>
      <c r="X158" s="309"/>
      <c r="Y158" s="309"/>
      <c r="Z158" s="309"/>
      <c r="AA158" s="309"/>
      <c r="AB158" s="309"/>
      <c r="AC158" s="309"/>
      <c r="AD158" s="309"/>
      <c r="AE158" s="309"/>
      <c r="AF158" s="309"/>
      <c r="AG158" s="309"/>
    </row>
    <row r="159" spans="20:33" s="279" customFormat="1"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</row>
    <row r="160" spans="20:33" s="279" customFormat="1"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</row>
    <row r="161" spans="20:33" s="279" customFormat="1"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</row>
    <row r="162" spans="20:33" s="279" customFormat="1">
      <c r="T162" s="309"/>
      <c r="U162" s="309"/>
      <c r="V162" s="309"/>
      <c r="W162" s="309"/>
      <c r="X162" s="309"/>
      <c r="Y162" s="309"/>
      <c r="Z162" s="309"/>
      <c r="AA162" s="309"/>
      <c r="AB162" s="309"/>
      <c r="AC162" s="309"/>
      <c r="AD162" s="309"/>
      <c r="AE162" s="309"/>
      <c r="AF162" s="309"/>
      <c r="AG162" s="309"/>
    </row>
    <row r="163" spans="20:33" s="279" customFormat="1"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</row>
    <row r="164" spans="20:33" s="279" customFormat="1">
      <c r="T164" s="309"/>
      <c r="U164" s="309"/>
      <c r="V164" s="309"/>
      <c r="W164" s="309"/>
      <c r="X164" s="309"/>
      <c r="Y164" s="309"/>
      <c r="Z164" s="309"/>
      <c r="AA164" s="309"/>
      <c r="AB164" s="309"/>
      <c r="AC164" s="309"/>
      <c r="AD164" s="309"/>
      <c r="AE164" s="309"/>
      <c r="AF164" s="309"/>
      <c r="AG164" s="309"/>
    </row>
    <row r="165" spans="20:33" s="279" customFormat="1"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</row>
    <row r="166" spans="20:33" s="279" customFormat="1">
      <c r="T166" s="309"/>
      <c r="U166" s="309"/>
      <c r="V166" s="309"/>
      <c r="W166" s="309"/>
      <c r="X166" s="309"/>
      <c r="Y166" s="309"/>
      <c r="Z166" s="309"/>
      <c r="AA166" s="309"/>
      <c r="AB166" s="309"/>
      <c r="AC166" s="309"/>
      <c r="AD166" s="309"/>
      <c r="AE166" s="309"/>
      <c r="AF166" s="309"/>
      <c r="AG166" s="309"/>
    </row>
    <row r="167" spans="20:33" s="279" customFormat="1"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</row>
    <row r="168" spans="20:33" s="279" customFormat="1"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</row>
    <row r="169" spans="20:33" s="279" customFormat="1"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</row>
    <row r="170" spans="20:33" s="279" customFormat="1"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</row>
    <row r="171" spans="20:33" s="279" customFormat="1"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</row>
    <row r="172" spans="20:33" s="279" customFormat="1">
      <c r="T172" s="309"/>
      <c r="U172" s="309"/>
      <c r="V172" s="309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</row>
    <row r="173" spans="20:33" s="279" customFormat="1">
      <c r="T173" s="309"/>
      <c r="U173" s="309"/>
      <c r="V173" s="309"/>
      <c r="W173" s="309"/>
      <c r="X173" s="309"/>
      <c r="Y173" s="309"/>
      <c r="Z173" s="309"/>
      <c r="AA173" s="309"/>
      <c r="AB173" s="309"/>
      <c r="AC173" s="309"/>
      <c r="AD173" s="309"/>
      <c r="AE173" s="309"/>
      <c r="AF173" s="309"/>
      <c r="AG173" s="309"/>
    </row>
    <row r="174" spans="20:33" s="279" customFormat="1">
      <c r="T174" s="309"/>
      <c r="U174" s="309"/>
      <c r="V174" s="309"/>
      <c r="W174" s="309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</row>
    <row r="175" spans="20:33" s="279" customFormat="1">
      <c r="T175" s="309"/>
      <c r="U175" s="309"/>
      <c r="V175" s="309"/>
      <c r="W175" s="309"/>
      <c r="X175" s="309"/>
      <c r="Y175" s="309"/>
      <c r="Z175" s="309"/>
      <c r="AA175" s="309"/>
      <c r="AB175" s="309"/>
      <c r="AC175" s="309"/>
      <c r="AD175" s="309"/>
      <c r="AE175" s="309"/>
      <c r="AF175" s="309"/>
      <c r="AG175" s="309"/>
    </row>
    <row r="176" spans="20:33" s="279" customFormat="1">
      <c r="T176" s="309"/>
      <c r="U176" s="309"/>
      <c r="V176" s="309"/>
      <c r="W176" s="309"/>
      <c r="X176" s="309"/>
      <c r="Y176" s="309"/>
      <c r="Z176" s="309"/>
      <c r="AA176" s="309"/>
      <c r="AB176" s="309"/>
      <c r="AC176" s="309"/>
      <c r="AD176" s="309"/>
      <c r="AE176" s="309"/>
      <c r="AF176" s="309"/>
      <c r="AG176" s="309"/>
    </row>
    <row r="177" spans="20:33" s="279" customFormat="1">
      <c r="T177" s="309"/>
      <c r="U177" s="309"/>
      <c r="V177" s="309"/>
      <c r="W177" s="309"/>
      <c r="X177" s="309"/>
      <c r="Y177" s="309"/>
      <c r="Z177" s="309"/>
      <c r="AA177" s="309"/>
      <c r="AB177" s="309"/>
      <c r="AC177" s="309"/>
      <c r="AD177" s="309"/>
      <c r="AE177" s="309"/>
      <c r="AF177" s="309"/>
      <c r="AG177" s="309"/>
    </row>
    <row r="178" spans="20:33" s="279" customFormat="1">
      <c r="T178" s="309"/>
      <c r="U178" s="309"/>
      <c r="V178" s="309"/>
      <c r="W178" s="309"/>
      <c r="X178" s="309"/>
      <c r="Y178" s="309"/>
      <c r="Z178" s="309"/>
      <c r="AA178" s="309"/>
      <c r="AB178" s="309"/>
      <c r="AC178" s="309"/>
      <c r="AD178" s="309"/>
      <c r="AE178" s="309"/>
      <c r="AF178" s="309"/>
      <c r="AG178" s="309"/>
    </row>
    <row r="179" spans="20:33" s="279" customFormat="1">
      <c r="T179" s="309"/>
      <c r="U179" s="309"/>
      <c r="V179" s="309"/>
      <c r="W179" s="309"/>
      <c r="X179" s="309"/>
      <c r="Y179" s="309"/>
      <c r="Z179" s="309"/>
      <c r="AA179" s="309"/>
      <c r="AB179" s="309"/>
      <c r="AC179" s="309"/>
      <c r="AD179" s="309"/>
      <c r="AE179" s="309"/>
      <c r="AF179" s="309"/>
      <c r="AG179" s="309"/>
    </row>
    <row r="180" spans="20:33" s="279" customFormat="1">
      <c r="T180" s="309"/>
      <c r="U180" s="309"/>
      <c r="V180" s="309"/>
      <c r="W180" s="309"/>
      <c r="X180" s="309"/>
      <c r="Y180" s="309"/>
      <c r="Z180" s="309"/>
      <c r="AA180" s="309"/>
      <c r="AB180" s="309"/>
      <c r="AC180" s="309"/>
      <c r="AD180" s="309"/>
      <c r="AE180" s="309"/>
      <c r="AF180" s="309"/>
      <c r="AG180" s="309"/>
    </row>
    <row r="181" spans="20:33" s="279" customFormat="1">
      <c r="T181" s="309"/>
      <c r="U181" s="309"/>
      <c r="V181" s="309"/>
      <c r="W181" s="309"/>
      <c r="X181" s="309"/>
      <c r="Y181" s="309"/>
      <c r="Z181" s="309"/>
      <c r="AA181" s="309"/>
      <c r="AB181" s="309"/>
      <c r="AC181" s="309"/>
      <c r="AD181" s="309"/>
      <c r="AE181" s="309"/>
      <c r="AF181" s="309"/>
      <c r="AG181" s="309"/>
    </row>
    <row r="182" spans="20:33" s="279" customFormat="1">
      <c r="T182" s="309"/>
      <c r="U182" s="309"/>
      <c r="V182" s="309"/>
      <c r="W182" s="309"/>
      <c r="X182" s="309"/>
      <c r="Y182" s="309"/>
      <c r="Z182" s="309"/>
      <c r="AA182" s="309"/>
      <c r="AB182" s="309"/>
      <c r="AC182" s="309"/>
      <c r="AD182" s="309"/>
      <c r="AE182" s="309"/>
      <c r="AF182" s="309"/>
      <c r="AG182" s="309"/>
    </row>
    <row r="183" spans="20:33" s="279" customFormat="1">
      <c r="T183" s="309"/>
      <c r="U183" s="309"/>
      <c r="V183" s="309"/>
      <c r="W183" s="309"/>
      <c r="X183" s="309"/>
      <c r="Y183" s="309"/>
      <c r="Z183" s="309"/>
      <c r="AA183" s="309"/>
      <c r="AB183" s="309"/>
      <c r="AC183" s="309"/>
      <c r="AD183" s="309"/>
      <c r="AE183" s="309"/>
      <c r="AF183" s="309"/>
      <c r="AG183" s="309"/>
    </row>
    <row r="184" spans="20:33" s="279" customFormat="1">
      <c r="T184" s="309"/>
      <c r="U184" s="309"/>
      <c r="V184" s="309"/>
      <c r="W184" s="309"/>
      <c r="X184" s="309"/>
      <c r="Y184" s="309"/>
      <c r="Z184" s="309"/>
      <c r="AA184" s="309"/>
      <c r="AB184" s="309"/>
      <c r="AC184" s="309"/>
      <c r="AD184" s="309"/>
      <c r="AE184" s="309"/>
      <c r="AF184" s="309"/>
      <c r="AG184" s="309"/>
    </row>
    <row r="185" spans="20:33" s="279" customFormat="1">
      <c r="T185" s="309"/>
      <c r="U185" s="309"/>
      <c r="V185" s="309"/>
      <c r="W185" s="309"/>
      <c r="X185" s="309"/>
      <c r="Y185" s="309"/>
      <c r="Z185" s="309"/>
      <c r="AA185" s="309"/>
      <c r="AB185" s="309"/>
      <c r="AC185" s="309"/>
      <c r="AD185" s="309"/>
      <c r="AE185" s="309"/>
      <c r="AF185" s="309"/>
      <c r="AG185" s="309"/>
    </row>
    <row r="186" spans="20:33" s="279" customFormat="1">
      <c r="T186" s="309"/>
      <c r="U186" s="309"/>
      <c r="V186" s="309"/>
      <c r="W186" s="309"/>
      <c r="X186" s="309"/>
      <c r="Y186" s="309"/>
      <c r="Z186" s="309"/>
      <c r="AA186" s="309"/>
      <c r="AB186" s="309"/>
      <c r="AC186" s="309"/>
      <c r="AD186" s="309"/>
      <c r="AE186" s="309"/>
      <c r="AF186" s="309"/>
      <c r="AG186" s="309"/>
    </row>
    <row r="187" spans="20:33" s="279" customFormat="1">
      <c r="T187" s="309"/>
      <c r="U187" s="309"/>
      <c r="V187" s="309"/>
      <c r="W187" s="309"/>
      <c r="X187" s="309"/>
      <c r="Y187" s="309"/>
      <c r="Z187" s="309"/>
      <c r="AA187" s="309"/>
      <c r="AB187" s="309"/>
      <c r="AC187" s="309"/>
      <c r="AD187" s="309"/>
      <c r="AE187" s="309"/>
      <c r="AF187" s="309"/>
      <c r="AG187" s="309"/>
    </row>
    <row r="188" spans="20:33" s="279" customFormat="1">
      <c r="T188" s="309"/>
      <c r="U188" s="309"/>
      <c r="V188" s="309"/>
      <c r="W188" s="309"/>
      <c r="X188" s="309"/>
      <c r="Y188" s="309"/>
      <c r="Z188" s="309"/>
      <c r="AA188" s="309"/>
      <c r="AB188" s="309"/>
      <c r="AC188" s="309"/>
      <c r="AD188" s="309"/>
      <c r="AE188" s="309"/>
      <c r="AF188" s="309"/>
      <c r="AG188" s="309"/>
    </row>
    <row r="189" spans="20:33" s="279" customFormat="1">
      <c r="T189" s="309"/>
      <c r="U189" s="309"/>
      <c r="V189" s="309"/>
      <c r="W189" s="309"/>
      <c r="X189" s="309"/>
      <c r="Y189" s="309"/>
      <c r="Z189" s="309"/>
      <c r="AA189" s="309"/>
      <c r="AB189" s="309"/>
      <c r="AC189" s="309"/>
      <c r="AD189" s="309"/>
      <c r="AE189" s="309"/>
      <c r="AF189" s="309"/>
      <c r="AG189" s="309"/>
    </row>
    <row r="190" spans="20:33" s="279" customFormat="1">
      <c r="T190" s="309"/>
      <c r="U190" s="309"/>
      <c r="V190" s="309"/>
      <c r="W190" s="309"/>
      <c r="X190" s="309"/>
      <c r="Y190" s="309"/>
      <c r="Z190" s="309"/>
      <c r="AA190" s="309"/>
      <c r="AB190" s="309"/>
      <c r="AC190" s="309"/>
      <c r="AD190" s="309"/>
      <c r="AE190" s="309"/>
      <c r="AF190" s="309"/>
      <c r="AG190" s="309"/>
    </row>
    <row r="191" spans="20:33" s="279" customFormat="1">
      <c r="T191" s="309"/>
      <c r="U191" s="309"/>
      <c r="V191" s="309"/>
      <c r="W191" s="309"/>
      <c r="X191" s="309"/>
      <c r="Y191" s="309"/>
      <c r="Z191" s="309"/>
      <c r="AA191" s="309"/>
      <c r="AB191" s="309"/>
      <c r="AC191" s="309"/>
      <c r="AD191" s="309"/>
      <c r="AE191" s="309"/>
      <c r="AF191" s="309"/>
      <c r="AG191" s="309"/>
    </row>
    <row r="192" spans="20:33" s="279" customFormat="1">
      <c r="T192" s="309"/>
      <c r="U192" s="309"/>
      <c r="V192" s="309"/>
      <c r="W192" s="309"/>
      <c r="X192" s="309"/>
      <c r="Y192" s="309"/>
      <c r="Z192" s="309"/>
      <c r="AA192" s="309"/>
      <c r="AB192" s="309"/>
      <c r="AC192" s="309"/>
      <c r="AD192" s="309"/>
      <c r="AE192" s="309"/>
      <c r="AF192" s="309"/>
      <c r="AG192" s="309"/>
    </row>
    <row r="193" spans="20:33" s="279" customFormat="1">
      <c r="T193" s="309"/>
      <c r="U193" s="309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</row>
    <row r="194" spans="20:33" s="279" customFormat="1">
      <c r="T194" s="309"/>
      <c r="U194" s="309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</row>
    <row r="195" spans="20:33" s="279" customFormat="1">
      <c r="T195" s="309"/>
      <c r="U195" s="309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</row>
    <row r="196" spans="20:33" s="279" customFormat="1">
      <c r="T196" s="309"/>
      <c r="U196" s="309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</row>
    <row r="197" spans="20:33" s="279" customFormat="1">
      <c r="T197" s="309"/>
      <c r="U197" s="309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</row>
    <row r="198" spans="20:33" s="279" customFormat="1">
      <c r="T198" s="309"/>
      <c r="U198" s="309"/>
      <c r="V198" s="309"/>
      <c r="W198" s="309"/>
      <c r="X198" s="309"/>
      <c r="Y198" s="309"/>
      <c r="Z198" s="309"/>
      <c r="AA198" s="309"/>
      <c r="AB198" s="309"/>
      <c r="AC198" s="309"/>
      <c r="AD198" s="309"/>
      <c r="AE198" s="309"/>
      <c r="AF198" s="309"/>
      <c r="AG198" s="309"/>
    </row>
    <row r="199" spans="20:33" s="279" customFormat="1">
      <c r="T199" s="309"/>
      <c r="U199" s="309"/>
      <c r="V199" s="309"/>
      <c r="W199" s="309"/>
      <c r="X199" s="309"/>
      <c r="Y199" s="309"/>
      <c r="Z199" s="309"/>
      <c r="AA199" s="309"/>
      <c r="AB199" s="309"/>
      <c r="AC199" s="309"/>
      <c r="AD199" s="309"/>
      <c r="AE199" s="309"/>
      <c r="AF199" s="309"/>
      <c r="AG199" s="309"/>
    </row>
    <row r="200" spans="20:33" s="279" customFormat="1">
      <c r="T200" s="309"/>
      <c r="U200" s="309"/>
      <c r="V200" s="309"/>
      <c r="W200" s="309"/>
      <c r="X200" s="309"/>
      <c r="Y200" s="309"/>
      <c r="Z200" s="309"/>
      <c r="AA200" s="309"/>
      <c r="AB200" s="309"/>
      <c r="AC200" s="309"/>
      <c r="AD200" s="309"/>
      <c r="AE200" s="309"/>
      <c r="AF200" s="309"/>
      <c r="AG200" s="309"/>
    </row>
    <row r="201" spans="20:33" s="279" customFormat="1">
      <c r="T201" s="309"/>
      <c r="U201" s="309"/>
      <c r="V201" s="309"/>
      <c r="W201" s="309"/>
      <c r="X201" s="309"/>
      <c r="Y201" s="309"/>
      <c r="Z201" s="309"/>
      <c r="AA201" s="309"/>
      <c r="AB201" s="309"/>
      <c r="AC201" s="309"/>
      <c r="AD201" s="309"/>
      <c r="AE201" s="309"/>
      <c r="AF201" s="309"/>
      <c r="AG201" s="309"/>
    </row>
    <row r="202" spans="20:33" s="279" customFormat="1">
      <c r="T202" s="309"/>
      <c r="U202" s="309"/>
      <c r="V202" s="309"/>
      <c r="W202" s="309"/>
      <c r="X202" s="309"/>
      <c r="Y202" s="309"/>
      <c r="Z202" s="309"/>
      <c r="AA202" s="309"/>
      <c r="AB202" s="309"/>
      <c r="AC202" s="309"/>
      <c r="AD202" s="309"/>
      <c r="AE202" s="309"/>
      <c r="AF202" s="309"/>
      <c r="AG202" s="309"/>
    </row>
    <row r="203" spans="20:33" s="279" customFormat="1">
      <c r="T203" s="309"/>
      <c r="U203" s="309"/>
      <c r="V203" s="309"/>
      <c r="W203" s="309"/>
      <c r="X203" s="309"/>
      <c r="Y203" s="309"/>
      <c r="Z203" s="309"/>
      <c r="AA203" s="309"/>
      <c r="AB203" s="309"/>
      <c r="AC203" s="309"/>
      <c r="AD203" s="309"/>
      <c r="AE203" s="309"/>
      <c r="AF203" s="309"/>
      <c r="AG203" s="309"/>
    </row>
    <row r="204" spans="20:33" s="279" customFormat="1">
      <c r="T204" s="309"/>
      <c r="U204" s="309"/>
      <c r="V204" s="309"/>
      <c r="W204" s="309"/>
      <c r="X204" s="309"/>
      <c r="Y204" s="309"/>
      <c r="Z204" s="309"/>
      <c r="AA204" s="309"/>
      <c r="AB204" s="309"/>
      <c r="AC204" s="309"/>
      <c r="AD204" s="309"/>
      <c r="AE204" s="309"/>
      <c r="AF204" s="309"/>
      <c r="AG204" s="309"/>
    </row>
    <row r="205" spans="20:33" s="279" customFormat="1">
      <c r="T205" s="309"/>
      <c r="U205" s="309"/>
      <c r="V205" s="309"/>
      <c r="W205" s="309"/>
      <c r="X205" s="309"/>
      <c r="Y205" s="309"/>
      <c r="Z205" s="309"/>
      <c r="AA205" s="309"/>
      <c r="AB205" s="309"/>
      <c r="AC205" s="309"/>
      <c r="AD205" s="309"/>
      <c r="AE205" s="309"/>
      <c r="AF205" s="309"/>
      <c r="AG205" s="309"/>
    </row>
    <row r="206" spans="20:33" s="279" customFormat="1">
      <c r="T206" s="309"/>
      <c r="U206" s="309"/>
      <c r="V206" s="309"/>
      <c r="W206" s="309"/>
      <c r="X206" s="309"/>
      <c r="Y206" s="309"/>
      <c r="Z206" s="309"/>
      <c r="AA206" s="309"/>
      <c r="AB206" s="309"/>
      <c r="AC206" s="309"/>
      <c r="AD206" s="309"/>
      <c r="AE206" s="309"/>
      <c r="AF206" s="309"/>
      <c r="AG206" s="309"/>
    </row>
    <row r="207" spans="20:33" s="279" customFormat="1">
      <c r="T207" s="309"/>
      <c r="U207" s="309"/>
      <c r="V207" s="309"/>
      <c r="W207" s="309"/>
      <c r="X207" s="309"/>
      <c r="Y207" s="309"/>
      <c r="Z207" s="309"/>
      <c r="AA207" s="309"/>
      <c r="AB207" s="309"/>
      <c r="AC207" s="309"/>
      <c r="AD207" s="309"/>
      <c r="AE207" s="309"/>
      <c r="AF207" s="309"/>
      <c r="AG207" s="309"/>
    </row>
    <row r="208" spans="20:33" s="279" customFormat="1">
      <c r="T208" s="309"/>
      <c r="U208" s="309"/>
      <c r="V208" s="309"/>
      <c r="W208" s="309"/>
      <c r="X208" s="309"/>
      <c r="Y208" s="309"/>
      <c r="Z208" s="309"/>
      <c r="AA208" s="309"/>
      <c r="AB208" s="309"/>
      <c r="AC208" s="309"/>
      <c r="AD208" s="309"/>
      <c r="AE208" s="309"/>
      <c r="AF208" s="309"/>
      <c r="AG208" s="309"/>
    </row>
    <row r="209" spans="20:33" s="279" customFormat="1">
      <c r="T209" s="309"/>
      <c r="U209" s="309"/>
      <c r="V209" s="309"/>
      <c r="W209" s="309"/>
      <c r="X209" s="309"/>
      <c r="Y209" s="309"/>
      <c r="Z209" s="309"/>
      <c r="AA209" s="309"/>
      <c r="AB209" s="309"/>
      <c r="AC209" s="309"/>
      <c r="AD209" s="309"/>
      <c r="AE209" s="309"/>
      <c r="AF209" s="309"/>
      <c r="AG209" s="309"/>
    </row>
    <row r="210" spans="20:33" s="279" customFormat="1">
      <c r="T210" s="309"/>
      <c r="U210" s="309"/>
      <c r="V210" s="309"/>
      <c r="W210" s="309"/>
      <c r="X210" s="309"/>
      <c r="Y210" s="309"/>
      <c r="Z210" s="309"/>
      <c r="AA210" s="309"/>
      <c r="AB210" s="309"/>
      <c r="AC210" s="309"/>
      <c r="AD210" s="309"/>
      <c r="AE210" s="309"/>
      <c r="AF210" s="309"/>
      <c r="AG210" s="309"/>
    </row>
    <row r="211" spans="20:33" s="279" customFormat="1">
      <c r="T211" s="309"/>
      <c r="U211" s="309"/>
      <c r="V211" s="309"/>
      <c r="W211" s="309"/>
      <c r="X211" s="309"/>
      <c r="Y211" s="309"/>
      <c r="Z211" s="309"/>
      <c r="AA211" s="309"/>
      <c r="AB211" s="309"/>
      <c r="AC211" s="309"/>
      <c r="AD211" s="309"/>
      <c r="AE211" s="309"/>
      <c r="AF211" s="309"/>
      <c r="AG211" s="309"/>
    </row>
    <row r="212" spans="20:33" s="279" customFormat="1">
      <c r="T212" s="309"/>
      <c r="U212" s="309"/>
      <c r="V212" s="309"/>
      <c r="W212" s="309"/>
      <c r="X212" s="309"/>
      <c r="Y212" s="309"/>
      <c r="Z212" s="309"/>
      <c r="AA212" s="309"/>
      <c r="AB212" s="309"/>
      <c r="AC212" s="309"/>
      <c r="AD212" s="309"/>
      <c r="AE212" s="309"/>
      <c r="AF212" s="309"/>
      <c r="AG212" s="309"/>
    </row>
    <row r="213" spans="20:33" s="279" customFormat="1">
      <c r="T213" s="309"/>
      <c r="U213" s="309"/>
      <c r="V213" s="309"/>
      <c r="W213" s="309"/>
      <c r="X213" s="309"/>
      <c r="Y213" s="309"/>
      <c r="Z213" s="309"/>
      <c r="AA213" s="309"/>
      <c r="AB213" s="309"/>
      <c r="AC213" s="309"/>
      <c r="AD213" s="309"/>
      <c r="AE213" s="309"/>
      <c r="AF213" s="309"/>
      <c r="AG213" s="309"/>
    </row>
    <row r="214" spans="20:33" s="279" customFormat="1">
      <c r="T214" s="309"/>
      <c r="U214" s="309"/>
      <c r="V214" s="309"/>
      <c r="W214" s="309"/>
      <c r="X214" s="309"/>
      <c r="Y214" s="309"/>
      <c r="Z214" s="309"/>
      <c r="AA214" s="309"/>
      <c r="AB214" s="309"/>
      <c r="AC214" s="309"/>
      <c r="AD214" s="309"/>
      <c r="AE214" s="309"/>
      <c r="AF214" s="309"/>
      <c r="AG214" s="309"/>
    </row>
    <row r="215" spans="20:33" s="279" customFormat="1">
      <c r="T215" s="309"/>
      <c r="U215" s="309"/>
      <c r="V215" s="309"/>
      <c r="W215" s="309"/>
      <c r="X215" s="309"/>
      <c r="Y215" s="309"/>
      <c r="Z215" s="309"/>
      <c r="AA215" s="309"/>
      <c r="AB215" s="309"/>
      <c r="AC215" s="309"/>
      <c r="AD215" s="309"/>
      <c r="AE215" s="309"/>
      <c r="AF215" s="309"/>
      <c r="AG215" s="309"/>
    </row>
    <row r="216" spans="20:33" s="279" customFormat="1">
      <c r="T216" s="309"/>
      <c r="U216" s="309"/>
      <c r="V216" s="309"/>
      <c r="W216" s="309"/>
      <c r="X216" s="309"/>
      <c r="Y216" s="309"/>
      <c r="Z216" s="309"/>
      <c r="AA216" s="309"/>
      <c r="AB216" s="309"/>
      <c r="AC216" s="309"/>
      <c r="AD216" s="309"/>
      <c r="AE216" s="309"/>
      <c r="AF216" s="309"/>
      <c r="AG216" s="309"/>
    </row>
    <row r="217" spans="20:33" s="279" customFormat="1">
      <c r="T217" s="309"/>
      <c r="U217" s="309"/>
      <c r="V217" s="309"/>
      <c r="W217" s="309"/>
      <c r="X217" s="309"/>
      <c r="Y217" s="309"/>
      <c r="Z217" s="309"/>
      <c r="AA217" s="309"/>
      <c r="AB217" s="309"/>
      <c r="AC217" s="309"/>
      <c r="AD217" s="309"/>
      <c r="AE217" s="309"/>
      <c r="AF217" s="309"/>
      <c r="AG217" s="309"/>
    </row>
    <row r="218" spans="20:33" s="279" customFormat="1">
      <c r="T218" s="309"/>
      <c r="U218" s="309"/>
      <c r="V218" s="309"/>
      <c r="W218" s="309"/>
      <c r="X218" s="309"/>
      <c r="Y218" s="309"/>
      <c r="Z218" s="309"/>
      <c r="AA218" s="309"/>
      <c r="AB218" s="309"/>
      <c r="AC218" s="309"/>
      <c r="AD218" s="309"/>
      <c r="AE218" s="309"/>
      <c r="AF218" s="309"/>
      <c r="AG218" s="309"/>
    </row>
    <row r="219" spans="20:33" s="279" customFormat="1">
      <c r="T219" s="309"/>
      <c r="U219" s="309"/>
      <c r="V219" s="309"/>
      <c r="W219" s="309"/>
      <c r="X219" s="309"/>
      <c r="Y219" s="309"/>
      <c r="Z219" s="309"/>
      <c r="AA219" s="309"/>
      <c r="AB219" s="309"/>
      <c r="AC219" s="309"/>
      <c r="AD219" s="309"/>
      <c r="AE219" s="309"/>
      <c r="AF219" s="309"/>
      <c r="AG219" s="309"/>
    </row>
    <row r="220" spans="20:33" s="279" customFormat="1">
      <c r="T220" s="309"/>
      <c r="U220" s="309"/>
      <c r="V220" s="309"/>
      <c r="W220" s="309"/>
      <c r="X220" s="309"/>
      <c r="Y220" s="309"/>
      <c r="Z220" s="309"/>
      <c r="AA220" s="309"/>
      <c r="AB220" s="309"/>
      <c r="AC220" s="309"/>
      <c r="AD220" s="309"/>
      <c r="AE220" s="309"/>
      <c r="AF220" s="309"/>
      <c r="AG220" s="309"/>
    </row>
    <row r="221" spans="20:33" s="279" customFormat="1">
      <c r="T221" s="309"/>
      <c r="U221" s="309"/>
      <c r="V221" s="309"/>
      <c r="W221" s="309"/>
      <c r="X221" s="309"/>
      <c r="Y221" s="309"/>
      <c r="Z221" s="309"/>
      <c r="AA221" s="309"/>
      <c r="AB221" s="309"/>
      <c r="AC221" s="309"/>
      <c r="AD221" s="309"/>
      <c r="AE221" s="309"/>
      <c r="AF221" s="309"/>
      <c r="AG221" s="309"/>
    </row>
    <row r="222" spans="20:33" s="279" customFormat="1">
      <c r="T222" s="309"/>
      <c r="U222" s="309"/>
      <c r="V222" s="309"/>
      <c r="W222" s="309"/>
      <c r="X222" s="309"/>
      <c r="Y222" s="309"/>
      <c r="Z222" s="309"/>
      <c r="AA222" s="309"/>
      <c r="AB222" s="309"/>
      <c r="AC222" s="309"/>
      <c r="AD222" s="309"/>
      <c r="AE222" s="309"/>
      <c r="AF222" s="309"/>
      <c r="AG222" s="309"/>
    </row>
    <row r="223" spans="20:33" s="279" customFormat="1">
      <c r="T223" s="309"/>
      <c r="U223" s="309"/>
      <c r="V223" s="309"/>
      <c r="W223" s="309"/>
      <c r="X223" s="309"/>
      <c r="Y223" s="309"/>
      <c r="Z223" s="309"/>
      <c r="AA223" s="309"/>
      <c r="AB223" s="309"/>
      <c r="AC223" s="309"/>
      <c r="AD223" s="309"/>
      <c r="AE223" s="309"/>
      <c r="AF223" s="309"/>
      <c r="AG223" s="309"/>
    </row>
    <row r="224" spans="20:33" s="279" customFormat="1">
      <c r="T224" s="309"/>
      <c r="U224" s="309"/>
      <c r="V224" s="309"/>
      <c r="W224" s="309"/>
      <c r="X224" s="309"/>
      <c r="Y224" s="309"/>
      <c r="Z224" s="309"/>
      <c r="AA224" s="309"/>
      <c r="AB224" s="309"/>
      <c r="AC224" s="309"/>
      <c r="AD224" s="309"/>
      <c r="AE224" s="309"/>
      <c r="AF224" s="309"/>
      <c r="AG224" s="309"/>
    </row>
    <row r="225" spans="20:33" s="279" customFormat="1">
      <c r="T225" s="309"/>
      <c r="U225" s="309"/>
      <c r="V225" s="309"/>
      <c r="W225" s="309"/>
      <c r="X225" s="309"/>
      <c r="Y225" s="309"/>
      <c r="Z225" s="309"/>
      <c r="AA225" s="309"/>
      <c r="AB225" s="309"/>
      <c r="AC225" s="309"/>
      <c r="AD225" s="309"/>
      <c r="AE225" s="309"/>
      <c r="AF225" s="309"/>
      <c r="AG225" s="309"/>
    </row>
    <row r="226" spans="20:33" s="279" customFormat="1">
      <c r="T226" s="309"/>
      <c r="U226" s="309"/>
      <c r="V226" s="309"/>
      <c r="W226" s="309"/>
      <c r="X226" s="309"/>
      <c r="Y226" s="309"/>
      <c r="Z226" s="309"/>
      <c r="AA226" s="309"/>
      <c r="AB226" s="309"/>
      <c r="AC226" s="309"/>
      <c r="AD226" s="309"/>
      <c r="AE226" s="309"/>
      <c r="AF226" s="309"/>
      <c r="AG226" s="309"/>
    </row>
    <row r="227" spans="20:33" s="279" customFormat="1">
      <c r="T227" s="309"/>
      <c r="U227" s="309"/>
      <c r="V227" s="309"/>
      <c r="W227" s="309"/>
      <c r="X227" s="309"/>
      <c r="Y227" s="309"/>
      <c r="Z227" s="309"/>
      <c r="AA227" s="309"/>
      <c r="AB227" s="309"/>
      <c r="AC227" s="309"/>
      <c r="AD227" s="309"/>
      <c r="AE227" s="309"/>
      <c r="AF227" s="309"/>
      <c r="AG227" s="309"/>
    </row>
    <row r="228" spans="20:33" s="279" customFormat="1">
      <c r="T228" s="309"/>
      <c r="U228" s="309"/>
      <c r="V228" s="309"/>
      <c r="W228" s="309"/>
      <c r="X228" s="309"/>
      <c r="Y228" s="309"/>
      <c r="Z228" s="309"/>
      <c r="AA228" s="309"/>
      <c r="AB228" s="309"/>
      <c r="AC228" s="309"/>
      <c r="AD228" s="309"/>
      <c r="AE228" s="309"/>
      <c r="AF228" s="309"/>
      <c r="AG228" s="309"/>
    </row>
    <row r="229" spans="20:33" s="279" customFormat="1">
      <c r="T229" s="309"/>
      <c r="U229" s="309"/>
      <c r="V229" s="309"/>
      <c r="W229" s="309"/>
      <c r="X229" s="309"/>
      <c r="Y229" s="309"/>
      <c r="Z229" s="309"/>
      <c r="AA229" s="309"/>
      <c r="AB229" s="309"/>
      <c r="AC229" s="309"/>
      <c r="AD229" s="309"/>
      <c r="AE229" s="309"/>
      <c r="AF229" s="309"/>
      <c r="AG229" s="309"/>
    </row>
    <row r="230" spans="20:33" s="279" customFormat="1">
      <c r="T230" s="309"/>
      <c r="U230" s="309"/>
      <c r="V230" s="309"/>
      <c r="W230" s="309"/>
      <c r="X230" s="309"/>
      <c r="Y230" s="309"/>
      <c r="Z230" s="309"/>
      <c r="AA230" s="309"/>
      <c r="AB230" s="309"/>
      <c r="AC230" s="309"/>
      <c r="AD230" s="309"/>
      <c r="AE230" s="309"/>
      <c r="AF230" s="309"/>
      <c r="AG230" s="309"/>
    </row>
    <row r="231" spans="20:33" s="279" customFormat="1">
      <c r="T231" s="309"/>
      <c r="U231" s="309"/>
      <c r="V231" s="309"/>
      <c r="W231" s="309"/>
      <c r="X231" s="309"/>
      <c r="Y231" s="309"/>
      <c r="Z231" s="309"/>
      <c r="AA231" s="309"/>
      <c r="AB231" s="309"/>
      <c r="AC231" s="309"/>
      <c r="AD231" s="309"/>
      <c r="AE231" s="309"/>
      <c r="AF231" s="309"/>
      <c r="AG231" s="309"/>
    </row>
    <row r="232" spans="20:33" s="279" customFormat="1">
      <c r="T232" s="309"/>
      <c r="U232" s="309"/>
      <c r="V232" s="309"/>
      <c r="W232" s="309"/>
      <c r="X232" s="309"/>
      <c r="Y232" s="309"/>
      <c r="Z232" s="309"/>
      <c r="AA232" s="309"/>
      <c r="AB232" s="309"/>
      <c r="AC232" s="309"/>
      <c r="AD232" s="309"/>
      <c r="AE232" s="309"/>
      <c r="AF232" s="309"/>
      <c r="AG232" s="309"/>
    </row>
    <row r="233" spans="20:33" s="279" customFormat="1">
      <c r="T233" s="309"/>
      <c r="U233" s="309"/>
      <c r="V233" s="309"/>
      <c r="W233" s="309"/>
      <c r="X233" s="309"/>
      <c r="Y233" s="309"/>
      <c r="Z233" s="309"/>
      <c r="AA233" s="309"/>
      <c r="AB233" s="309"/>
      <c r="AC233" s="309"/>
      <c r="AD233" s="309"/>
      <c r="AE233" s="309"/>
      <c r="AF233" s="309"/>
      <c r="AG233" s="309"/>
    </row>
    <row r="234" spans="20:33" s="279" customFormat="1">
      <c r="T234" s="309"/>
      <c r="U234" s="309"/>
      <c r="V234" s="309"/>
      <c r="W234" s="309"/>
      <c r="X234" s="309"/>
      <c r="Y234" s="309"/>
      <c r="Z234" s="309"/>
      <c r="AA234" s="309"/>
      <c r="AB234" s="309"/>
      <c r="AC234" s="309"/>
      <c r="AD234" s="309"/>
      <c r="AE234" s="309"/>
      <c r="AF234" s="309"/>
      <c r="AG234" s="309"/>
    </row>
    <row r="235" spans="20:33" s="279" customFormat="1">
      <c r="T235" s="309"/>
      <c r="U235" s="309"/>
      <c r="V235" s="309"/>
      <c r="W235" s="309"/>
      <c r="X235" s="309"/>
      <c r="Y235" s="309"/>
      <c r="Z235" s="309"/>
      <c r="AA235" s="309"/>
      <c r="AB235" s="309"/>
      <c r="AC235" s="309"/>
      <c r="AD235" s="309"/>
      <c r="AE235" s="309"/>
      <c r="AF235" s="309"/>
      <c r="AG235" s="309"/>
    </row>
    <row r="236" spans="20:33" s="279" customFormat="1">
      <c r="T236" s="309"/>
      <c r="U236" s="309"/>
      <c r="V236" s="309"/>
      <c r="W236" s="309"/>
      <c r="X236" s="309"/>
      <c r="Y236" s="309"/>
      <c r="Z236" s="309"/>
      <c r="AA236" s="309"/>
      <c r="AB236" s="309"/>
      <c r="AC236" s="309"/>
      <c r="AD236" s="309"/>
      <c r="AE236" s="309"/>
      <c r="AF236" s="309"/>
      <c r="AG236" s="309"/>
    </row>
    <row r="237" spans="20:33" s="279" customFormat="1">
      <c r="T237" s="309"/>
      <c r="U237" s="309"/>
      <c r="V237" s="309"/>
      <c r="W237" s="309"/>
      <c r="X237" s="309"/>
      <c r="Y237" s="309"/>
      <c r="Z237" s="309"/>
      <c r="AA237" s="309"/>
      <c r="AB237" s="309"/>
      <c r="AC237" s="309"/>
      <c r="AD237" s="309"/>
      <c r="AE237" s="309"/>
      <c r="AF237" s="309"/>
      <c r="AG237" s="309"/>
    </row>
    <row r="238" spans="20:33" s="279" customFormat="1">
      <c r="T238" s="309"/>
      <c r="U238" s="309"/>
      <c r="V238" s="309"/>
      <c r="W238" s="309"/>
      <c r="X238" s="309"/>
      <c r="Y238" s="309"/>
      <c r="Z238" s="309"/>
      <c r="AA238" s="309"/>
      <c r="AB238" s="309"/>
      <c r="AC238" s="309"/>
      <c r="AD238" s="309"/>
      <c r="AE238" s="309"/>
      <c r="AF238" s="309"/>
      <c r="AG238" s="309"/>
    </row>
    <row r="239" spans="20:33" s="279" customFormat="1">
      <c r="T239" s="309"/>
      <c r="U239" s="309"/>
      <c r="V239" s="309"/>
      <c r="W239" s="309"/>
      <c r="X239" s="309"/>
      <c r="Y239" s="309"/>
      <c r="Z239" s="309"/>
      <c r="AA239" s="309"/>
      <c r="AB239" s="309"/>
      <c r="AC239" s="309"/>
      <c r="AD239" s="309"/>
      <c r="AE239" s="309"/>
      <c r="AF239" s="309"/>
      <c r="AG239" s="309"/>
    </row>
    <row r="240" spans="20:33" s="279" customFormat="1">
      <c r="T240" s="309"/>
      <c r="U240" s="309"/>
      <c r="V240" s="309"/>
      <c r="W240" s="309"/>
      <c r="X240" s="309"/>
      <c r="Y240" s="309"/>
      <c r="Z240" s="309"/>
      <c r="AA240" s="309"/>
      <c r="AB240" s="309"/>
      <c r="AC240" s="309"/>
      <c r="AD240" s="309"/>
      <c r="AE240" s="309"/>
      <c r="AF240" s="309"/>
      <c r="AG240" s="309"/>
    </row>
    <row r="241" spans="20:33" s="279" customFormat="1">
      <c r="T241" s="309"/>
      <c r="U241" s="309"/>
      <c r="V241" s="309"/>
      <c r="W241" s="309"/>
      <c r="X241" s="309"/>
      <c r="Y241" s="309"/>
      <c r="Z241" s="309"/>
      <c r="AA241" s="309"/>
      <c r="AB241" s="309"/>
      <c r="AC241" s="309"/>
      <c r="AD241" s="309"/>
      <c r="AE241" s="309"/>
      <c r="AF241" s="309"/>
      <c r="AG241" s="309"/>
    </row>
    <row r="242" spans="20:33" s="279" customFormat="1">
      <c r="T242" s="309"/>
      <c r="U242" s="309"/>
      <c r="V242" s="309"/>
      <c r="W242" s="309"/>
      <c r="X242" s="309"/>
      <c r="Y242" s="309"/>
      <c r="Z242" s="309"/>
      <c r="AA242" s="309"/>
      <c r="AB242" s="309"/>
      <c r="AC242" s="309"/>
      <c r="AD242" s="309"/>
      <c r="AE242" s="309"/>
      <c r="AF242" s="309"/>
      <c r="AG242" s="309"/>
    </row>
    <row r="243" spans="20:33" s="279" customFormat="1">
      <c r="T243" s="309"/>
      <c r="U243" s="309"/>
      <c r="V243" s="309"/>
      <c r="W243" s="309"/>
      <c r="X243" s="309"/>
      <c r="Y243" s="309"/>
      <c r="Z243" s="309"/>
      <c r="AA243" s="309"/>
      <c r="AB243" s="309"/>
      <c r="AC243" s="309"/>
      <c r="AD243" s="309"/>
      <c r="AE243" s="309"/>
      <c r="AF243" s="309"/>
      <c r="AG243" s="309"/>
    </row>
    <row r="244" spans="20:33" s="279" customFormat="1">
      <c r="T244" s="309"/>
      <c r="U244" s="309"/>
      <c r="V244" s="309"/>
      <c r="W244" s="309"/>
      <c r="X244" s="309"/>
      <c r="Y244" s="309"/>
      <c r="Z244" s="309"/>
      <c r="AA244" s="309"/>
      <c r="AB244" s="309"/>
      <c r="AC244" s="309"/>
      <c r="AD244" s="309"/>
      <c r="AE244" s="309"/>
      <c r="AF244" s="309"/>
      <c r="AG244" s="309"/>
    </row>
    <row r="245" spans="20:33" s="279" customFormat="1">
      <c r="T245" s="309"/>
      <c r="U245" s="309"/>
      <c r="V245" s="309"/>
      <c r="W245" s="309"/>
      <c r="X245" s="309"/>
      <c r="Y245" s="309"/>
      <c r="Z245" s="309"/>
      <c r="AA245" s="309"/>
      <c r="AB245" s="309"/>
      <c r="AC245" s="309"/>
      <c r="AD245" s="309"/>
      <c r="AE245" s="309"/>
      <c r="AF245" s="309"/>
      <c r="AG245" s="309"/>
    </row>
    <row r="246" spans="20:33" s="279" customFormat="1">
      <c r="T246" s="309"/>
      <c r="U246" s="309"/>
      <c r="V246" s="309"/>
      <c r="W246" s="309"/>
      <c r="X246" s="309"/>
      <c r="Y246" s="309"/>
      <c r="Z246" s="309"/>
      <c r="AA246" s="309"/>
      <c r="AB246" s="309"/>
      <c r="AC246" s="309"/>
      <c r="AD246" s="309"/>
      <c r="AE246" s="309"/>
      <c r="AF246" s="309"/>
      <c r="AG246" s="309"/>
    </row>
    <row r="247" spans="20:33" s="279" customFormat="1">
      <c r="T247" s="309"/>
      <c r="U247" s="309"/>
      <c r="V247" s="309"/>
      <c r="W247" s="309"/>
      <c r="X247" s="309"/>
      <c r="Y247" s="309"/>
      <c r="Z247" s="309"/>
      <c r="AA247" s="309"/>
      <c r="AB247" s="309"/>
      <c r="AC247" s="309"/>
      <c r="AD247" s="309"/>
      <c r="AE247" s="309"/>
      <c r="AF247" s="309"/>
      <c r="AG247" s="309"/>
    </row>
    <row r="248" spans="20:33" s="279" customFormat="1">
      <c r="T248" s="309"/>
      <c r="U248" s="309"/>
      <c r="V248" s="309"/>
      <c r="W248" s="309"/>
      <c r="X248" s="309"/>
      <c r="Y248" s="309"/>
      <c r="Z248" s="309"/>
      <c r="AA248" s="309"/>
      <c r="AB248" s="309"/>
      <c r="AC248" s="309"/>
      <c r="AD248" s="309"/>
      <c r="AE248" s="309"/>
      <c r="AF248" s="309"/>
      <c r="AG248" s="309"/>
    </row>
    <row r="249" spans="20:33" s="279" customFormat="1">
      <c r="T249" s="309"/>
      <c r="U249" s="309"/>
      <c r="V249" s="309"/>
      <c r="W249" s="309"/>
      <c r="X249" s="309"/>
      <c r="Y249" s="309"/>
      <c r="Z249" s="309"/>
      <c r="AA249" s="309"/>
      <c r="AB249" s="309"/>
      <c r="AC249" s="309"/>
      <c r="AD249" s="309"/>
      <c r="AE249" s="309"/>
      <c r="AF249" s="309"/>
      <c r="AG249" s="309"/>
    </row>
    <row r="250" spans="20:33" s="279" customFormat="1">
      <c r="T250" s="309"/>
      <c r="U250" s="309"/>
      <c r="V250" s="309"/>
      <c r="W250" s="309"/>
      <c r="X250" s="309"/>
      <c r="Y250" s="309"/>
      <c r="Z250" s="309"/>
      <c r="AA250" s="309"/>
      <c r="AB250" s="309"/>
      <c r="AC250" s="309"/>
      <c r="AD250" s="309"/>
      <c r="AE250" s="309"/>
      <c r="AF250" s="309"/>
      <c r="AG250" s="309"/>
    </row>
    <row r="251" spans="20:33" s="279" customFormat="1">
      <c r="T251" s="309"/>
      <c r="U251" s="309"/>
      <c r="V251" s="309"/>
      <c r="W251" s="309"/>
      <c r="X251" s="309"/>
      <c r="Y251" s="309"/>
      <c r="Z251" s="309"/>
      <c r="AA251" s="309"/>
      <c r="AB251" s="309"/>
      <c r="AC251" s="309"/>
      <c r="AD251" s="309"/>
      <c r="AE251" s="309"/>
      <c r="AF251" s="309"/>
      <c r="AG251" s="309"/>
    </row>
    <row r="252" spans="20:33" s="279" customFormat="1">
      <c r="T252" s="309"/>
      <c r="U252" s="309"/>
      <c r="V252" s="309"/>
      <c r="W252" s="309"/>
      <c r="X252" s="309"/>
      <c r="Y252" s="309"/>
      <c r="Z252" s="309"/>
      <c r="AA252" s="309"/>
      <c r="AB252" s="309"/>
      <c r="AC252" s="309"/>
      <c r="AD252" s="309"/>
      <c r="AE252" s="309"/>
      <c r="AF252" s="309"/>
      <c r="AG252" s="309"/>
    </row>
    <row r="253" spans="20:33" s="279" customFormat="1">
      <c r="T253" s="309"/>
      <c r="U253" s="309"/>
      <c r="V253" s="309"/>
      <c r="W253" s="309"/>
      <c r="X253" s="309"/>
      <c r="Y253" s="309"/>
      <c r="Z253" s="309"/>
      <c r="AA253" s="309"/>
      <c r="AB253" s="309"/>
      <c r="AC253" s="309"/>
      <c r="AD253" s="309"/>
      <c r="AE253" s="309"/>
      <c r="AF253" s="309"/>
      <c r="AG253" s="309"/>
    </row>
    <row r="254" spans="20:33" s="279" customFormat="1">
      <c r="T254" s="309"/>
      <c r="U254" s="309"/>
      <c r="V254" s="309"/>
      <c r="W254" s="309"/>
      <c r="X254" s="309"/>
      <c r="Y254" s="309"/>
      <c r="Z254" s="309"/>
      <c r="AA254" s="309"/>
      <c r="AB254" s="309"/>
      <c r="AC254" s="309"/>
      <c r="AD254" s="309"/>
      <c r="AE254" s="309"/>
      <c r="AF254" s="309"/>
      <c r="AG254" s="309"/>
    </row>
    <row r="255" spans="20:33" s="279" customFormat="1">
      <c r="T255" s="309"/>
      <c r="U255" s="309"/>
      <c r="V255" s="309"/>
      <c r="W255" s="309"/>
      <c r="X255" s="309"/>
      <c r="Y255" s="309"/>
      <c r="Z255" s="309"/>
      <c r="AA255" s="309"/>
      <c r="AB255" s="309"/>
      <c r="AC255" s="309"/>
      <c r="AD255" s="309"/>
      <c r="AE255" s="309"/>
      <c r="AF255" s="309"/>
      <c r="AG255" s="309"/>
    </row>
    <row r="256" spans="20:33" s="279" customFormat="1">
      <c r="T256" s="309"/>
      <c r="U256" s="309"/>
      <c r="V256" s="309"/>
      <c r="W256" s="309"/>
      <c r="X256" s="309"/>
      <c r="Y256" s="309"/>
      <c r="Z256" s="309"/>
      <c r="AA256" s="309"/>
      <c r="AB256" s="309"/>
      <c r="AC256" s="309"/>
      <c r="AD256" s="309"/>
      <c r="AE256" s="309"/>
      <c r="AF256" s="309"/>
      <c r="AG256" s="309"/>
    </row>
    <row r="257" spans="20:33" s="279" customFormat="1">
      <c r="T257" s="309"/>
      <c r="U257" s="309"/>
      <c r="V257" s="309"/>
      <c r="W257" s="309"/>
      <c r="X257" s="309"/>
      <c r="Y257" s="309"/>
      <c r="Z257" s="309"/>
      <c r="AA257" s="309"/>
      <c r="AB257" s="309"/>
      <c r="AC257" s="309"/>
      <c r="AD257" s="309"/>
      <c r="AE257" s="309"/>
      <c r="AF257" s="309"/>
      <c r="AG257" s="309"/>
    </row>
    <row r="258" spans="20:33" s="279" customFormat="1">
      <c r="T258" s="309"/>
      <c r="U258" s="309"/>
      <c r="V258" s="309"/>
      <c r="W258" s="309"/>
      <c r="X258" s="309"/>
      <c r="Y258" s="309"/>
      <c r="Z258" s="309"/>
      <c r="AA258" s="309"/>
      <c r="AB258" s="309"/>
      <c r="AC258" s="309"/>
      <c r="AD258" s="309"/>
      <c r="AE258" s="309"/>
      <c r="AF258" s="309"/>
      <c r="AG258" s="309"/>
    </row>
    <row r="259" spans="20:33" s="279" customFormat="1">
      <c r="T259" s="309"/>
      <c r="U259" s="309"/>
      <c r="V259" s="309"/>
      <c r="W259" s="309"/>
      <c r="X259" s="309"/>
      <c r="Y259" s="309"/>
      <c r="Z259" s="309"/>
      <c r="AA259" s="309"/>
      <c r="AB259" s="309"/>
      <c r="AC259" s="309"/>
      <c r="AD259" s="309"/>
      <c r="AE259" s="309"/>
      <c r="AF259" s="309"/>
      <c r="AG259" s="309"/>
    </row>
  </sheetData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0"/>
  <sheetViews>
    <sheetView topLeftCell="B1" zoomScale="70" zoomScaleNormal="70" workbookViewId="0">
      <selection activeCell="C14" sqref="C14:S14"/>
    </sheetView>
  </sheetViews>
  <sheetFormatPr defaultColWidth="9.140625" defaultRowHeight="16.5"/>
  <cols>
    <col min="1" max="1" width="59.7109375" style="307" customWidth="1"/>
    <col min="2" max="2" width="7" style="305" customWidth="1"/>
    <col min="3" max="3" width="11.7109375" style="279" bestFit="1" customWidth="1"/>
    <col min="4" max="4" width="11.7109375" style="379" bestFit="1" customWidth="1"/>
    <col min="5" max="6" width="11.42578125" style="279" bestFit="1" customWidth="1"/>
    <col min="7" max="8" width="11.7109375" style="279" bestFit="1" customWidth="1"/>
    <col min="9" max="9" width="11.42578125" style="279" bestFit="1" customWidth="1"/>
    <col min="10" max="10" width="11.7109375" style="279" bestFit="1" customWidth="1"/>
    <col min="11" max="11" width="11.42578125" style="279" bestFit="1" customWidth="1"/>
    <col min="12" max="15" width="11.7109375" style="279" bestFit="1" customWidth="1"/>
    <col min="16" max="17" width="11.42578125" style="279" bestFit="1" customWidth="1"/>
    <col min="18" max="19" width="11.7109375" style="279" bestFit="1" customWidth="1"/>
    <col min="20" max="20" width="4.85546875" style="309" customWidth="1"/>
    <col min="21" max="33" width="9.140625" style="309"/>
    <col min="34" max="16384" width="9.140625" style="307"/>
  </cols>
  <sheetData>
    <row r="1" spans="1:33" ht="18.75">
      <c r="A1" s="403" t="s">
        <v>144</v>
      </c>
      <c r="B1" s="279"/>
    </row>
    <row r="2" spans="1:33">
      <c r="A2" s="271"/>
      <c r="B2" s="279"/>
    </row>
    <row r="3" spans="1:33">
      <c r="A3" s="271"/>
      <c r="B3" s="279"/>
    </row>
    <row r="4" spans="1:33">
      <c r="A4" s="279"/>
      <c r="B4" s="279"/>
    </row>
    <row r="5" spans="1:33" ht="17.25" thickBot="1">
      <c r="A5" s="279"/>
      <c r="B5" s="279"/>
    </row>
    <row r="6" spans="1:33" s="371" customFormat="1" ht="18" thickTop="1" thickBot="1">
      <c r="A6" s="368" t="s">
        <v>7</v>
      </c>
      <c r="B6" s="372" t="s">
        <v>8</v>
      </c>
      <c r="C6" s="369">
        <v>1</v>
      </c>
      <c r="D6" s="380">
        <f>C6+1</f>
        <v>2</v>
      </c>
      <c r="E6" s="369">
        <f t="shared" ref="E6:S6" si="0">D6+1</f>
        <v>3</v>
      </c>
      <c r="F6" s="369">
        <f t="shared" si="0"/>
        <v>4</v>
      </c>
      <c r="G6" s="369">
        <f t="shared" si="0"/>
        <v>5</v>
      </c>
      <c r="H6" s="369">
        <f t="shared" si="0"/>
        <v>6</v>
      </c>
      <c r="I6" s="369">
        <f t="shared" si="0"/>
        <v>7</v>
      </c>
      <c r="J6" s="369">
        <f t="shared" si="0"/>
        <v>8</v>
      </c>
      <c r="K6" s="369">
        <f t="shared" si="0"/>
        <v>9</v>
      </c>
      <c r="L6" s="369">
        <f t="shared" si="0"/>
        <v>10</v>
      </c>
      <c r="M6" s="369">
        <f t="shared" si="0"/>
        <v>11</v>
      </c>
      <c r="N6" s="369">
        <f t="shared" si="0"/>
        <v>12</v>
      </c>
      <c r="O6" s="369">
        <f t="shared" si="0"/>
        <v>13</v>
      </c>
      <c r="P6" s="369">
        <f t="shared" si="0"/>
        <v>14</v>
      </c>
      <c r="Q6" s="369">
        <f t="shared" si="0"/>
        <v>15</v>
      </c>
      <c r="R6" s="369">
        <f t="shared" si="0"/>
        <v>16</v>
      </c>
      <c r="S6" s="369">
        <f t="shared" si="0"/>
        <v>17</v>
      </c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</row>
    <row r="7" spans="1:33" ht="17.25" thickTop="1">
      <c r="A7" s="277" t="s">
        <v>13</v>
      </c>
      <c r="B7" s="273">
        <v>1</v>
      </c>
      <c r="C7" s="378">
        <f t="array" ref="C7:S23">MINVERSE('I-A'!C7:S23)</f>
        <v>1.1473291597043964</v>
      </c>
      <c r="D7" s="412">
        <v>8.0072483586293621E-3</v>
      </c>
      <c r="E7" s="378">
        <v>3.2268535926808877E-4</v>
      </c>
      <c r="F7" s="378">
        <v>4.40458895908113E-2</v>
      </c>
      <c r="G7" s="378">
        <v>2.2952230916205249E-3</v>
      </c>
      <c r="H7" s="378">
        <v>6.0181741799247481E-3</v>
      </c>
      <c r="I7" s="378">
        <v>5.6882872309135617E-4</v>
      </c>
      <c r="J7" s="378">
        <v>6.8099101622697965E-4</v>
      </c>
      <c r="K7" s="378">
        <v>0.21359121264048628</v>
      </c>
      <c r="L7" s="378">
        <v>1.7058972748276485E-2</v>
      </c>
      <c r="M7" s="378">
        <v>1.5972988827653824E-4</v>
      </c>
      <c r="N7" s="378">
        <v>1.712196302419456E-2</v>
      </c>
      <c r="O7" s="378">
        <v>1.5299005301770505E-2</v>
      </c>
      <c r="P7" s="378">
        <v>4.676056219538937E-3</v>
      </c>
      <c r="Q7" s="378">
        <v>1.8767792180576334E-4</v>
      </c>
      <c r="R7" s="378">
        <v>0.16748193148807458</v>
      </c>
      <c r="S7" s="378">
        <v>2.010744512359389E-2</v>
      </c>
      <c r="T7" s="376"/>
    </row>
    <row r="8" spans="1:33" s="400" customFormat="1">
      <c r="A8" s="391" t="s">
        <v>14</v>
      </c>
      <c r="B8" s="392">
        <v>2</v>
      </c>
      <c r="C8" s="413">
        <v>2.2491437670398603E-4</v>
      </c>
      <c r="D8" s="413">
        <v>1.1037370119443655</v>
      </c>
      <c r="E8" s="413">
        <v>4.7357204236338502E-5</v>
      </c>
      <c r="F8" s="413">
        <v>5.1789637069116462E-4</v>
      </c>
      <c r="G8" s="413">
        <v>3.6018076730242519E-4</v>
      </c>
      <c r="H8" s="413">
        <v>4.5536207569175913E-4</v>
      </c>
      <c r="I8" s="413">
        <v>9.6332984717587485E-5</v>
      </c>
      <c r="J8" s="413">
        <v>1.3756224569982264E-4</v>
      </c>
      <c r="K8" s="413">
        <v>6.9585697785402939E-2</v>
      </c>
      <c r="L8" s="413">
        <v>1.313316618564651E-3</v>
      </c>
      <c r="M8" s="413">
        <v>2.7174255310819047E-5</v>
      </c>
      <c r="N8" s="413">
        <v>4.9098409012966826E-3</v>
      </c>
      <c r="O8" s="413">
        <v>2.5875750568857647E-3</v>
      </c>
      <c r="P8" s="413">
        <v>1.6085456786930598E-4</v>
      </c>
      <c r="Q8" s="413">
        <v>7.72577476228537E-6</v>
      </c>
      <c r="R8" s="413">
        <v>5.4480215305594284E-2</v>
      </c>
      <c r="S8" s="413">
        <v>3.0633772588223345E-4</v>
      </c>
      <c r="T8" s="398"/>
      <c r="U8" s="399"/>
      <c r="V8" s="399"/>
      <c r="W8" s="399"/>
      <c r="X8" s="399"/>
      <c r="Y8" s="399"/>
      <c r="Z8" s="399"/>
      <c r="AA8" s="399"/>
      <c r="AB8" s="399"/>
      <c r="AC8" s="399"/>
      <c r="AD8" s="399"/>
      <c r="AE8" s="399"/>
      <c r="AF8" s="399"/>
      <c r="AG8" s="399"/>
    </row>
    <row r="9" spans="1:33">
      <c r="A9" s="277" t="s">
        <v>15</v>
      </c>
      <c r="B9" s="274">
        <v>3</v>
      </c>
      <c r="C9" s="378">
        <v>4.1112738225036445E-3</v>
      </c>
      <c r="D9" s="412">
        <v>3.1680501905190682E-5</v>
      </c>
      <c r="E9" s="378">
        <v>1.0003428512095183</v>
      </c>
      <c r="F9" s="378">
        <v>1.4727945321601751E-2</v>
      </c>
      <c r="G9" s="378">
        <v>0.30801748755190611</v>
      </c>
      <c r="H9" s="378">
        <v>7.6509023942974508E-3</v>
      </c>
      <c r="I9" s="378">
        <v>7.3290482293850046E-2</v>
      </c>
      <c r="J9" s="378">
        <v>7.4434843870145877E-4</v>
      </c>
      <c r="K9" s="378">
        <v>6.3494968100782445E-3</v>
      </c>
      <c r="L9" s="378">
        <v>1.0187675518643137E-2</v>
      </c>
      <c r="M9" s="378">
        <v>2.855652775013272E-4</v>
      </c>
      <c r="N9" s="378">
        <v>3.6868699204066864E-3</v>
      </c>
      <c r="O9" s="378">
        <v>2.7682610118493479E-2</v>
      </c>
      <c r="P9" s="378">
        <v>1.191884751371721E-4</v>
      </c>
      <c r="Q9" s="378">
        <v>1.5324011734751091E-5</v>
      </c>
      <c r="R9" s="378">
        <v>5.9203580310534217E-3</v>
      </c>
      <c r="S9" s="378">
        <v>1.8729173328148621E-2</v>
      </c>
      <c r="T9" s="376"/>
    </row>
    <row r="10" spans="1:33">
      <c r="A10" s="280" t="s">
        <v>16</v>
      </c>
      <c r="B10" s="273">
        <v>4</v>
      </c>
      <c r="C10" s="378">
        <v>0.30485981861156614</v>
      </c>
      <c r="D10" s="412">
        <v>2.1691715793854534E-3</v>
      </c>
      <c r="E10" s="378">
        <v>7.1158490068043961E-3</v>
      </c>
      <c r="F10" s="378">
        <v>1.6857518913514911</v>
      </c>
      <c r="G10" s="378">
        <v>4.7805787438795301E-2</v>
      </c>
      <c r="H10" s="378">
        <v>0.18409025127398554</v>
      </c>
      <c r="I10" s="378">
        <v>1.099962786596192E-2</v>
      </c>
      <c r="J10" s="378">
        <v>1.0497085913372407E-2</v>
      </c>
      <c r="K10" s="378">
        <v>0.1156380165163324</v>
      </c>
      <c r="L10" s="378">
        <v>0.51919428501761611</v>
      </c>
      <c r="M10" s="378">
        <v>3.0739127810275003E-3</v>
      </c>
      <c r="N10" s="378">
        <v>8.9559900334444123E-2</v>
      </c>
      <c r="O10" s="378">
        <v>0.29624571007339839</v>
      </c>
      <c r="P10" s="378">
        <v>3.1084333252852569E-3</v>
      </c>
      <c r="Q10" s="378">
        <v>2.5462742504605076E-4</v>
      </c>
      <c r="R10" s="378">
        <v>0.10071665228073352</v>
      </c>
      <c r="S10" s="378">
        <v>0.76116441650093514</v>
      </c>
      <c r="T10" s="376"/>
    </row>
    <row r="11" spans="1:33">
      <c r="A11" s="277" t="s">
        <v>17</v>
      </c>
      <c r="B11" s="273">
        <v>5</v>
      </c>
      <c r="C11" s="378">
        <v>7.799244249642413E-3</v>
      </c>
      <c r="D11" s="412">
        <v>6.4018804721014606E-5</v>
      </c>
      <c r="E11" s="378">
        <v>1.0654718160162183E-3</v>
      </c>
      <c r="F11" s="378">
        <v>2.5617239850017289E-2</v>
      </c>
      <c r="G11" s="378">
        <v>1.0501050513307459</v>
      </c>
      <c r="H11" s="378">
        <v>2.3409866740849439E-2</v>
      </c>
      <c r="I11" s="378">
        <v>3.2426573403525863E-3</v>
      </c>
      <c r="J11" s="378">
        <v>2.3853672419751333E-3</v>
      </c>
      <c r="K11" s="378">
        <v>1.9644395809708639E-2</v>
      </c>
      <c r="L11" s="378">
        <v>2.7164974565532823E-2</v>
      </c>
      <c r="M11" s="378">
        <v>9.2917847506882316E-4</v>
      </c>
      <c r="N11" s="378">
        <v>1.1246410063393414E-2</v>
      </c>
      <c r="O11" s="378">
        <v>9.009988999676595E-2</v>
      </c>
      <c r="P11" s="378">
        <v>3.540525018138589E-4</v>
      </c>
      <c r="Q11" s="378">
        <v>4.8276511209137884E-5</v>
      </c>
      <c r="R11" s="378">
        <v>1.8469504554211293E-2</v>
      </c>
      <c r="S11" s="378">
        <v>5.2774518155784121E-2</v>
      </c>
      <c r="T11" s="376"/>
    </row>
    <row r="12" spans="1:33">
      <c r="A12" s="277" t="s">
        <v>18</v>
      </c>
      <c r="B12" s="274">
        <v>6</v>
      </c>
      <c r="C12" s="378">
        <v>1.7089253823681504E-3</v>
      </c>
      <c r="D12" s="412">
        <v>1.1972745547737321E-5</v>
      </c>
      <c r="E12" s="378">
        <v>8.3734747268131351E-6</v>
      </c>
      <c r="F12" s="378">
        <v>2.4390803690332318E-4</v>
      </c>
      <c r="G12" s="378">
        <v>4.6523286622314094E-5</v>
      </c>
      <c r="H12" s="378">
        <v>1.0000666816040285</v>
      </c>
      <c r="I12" s="378">
        <v>1.2520559309825839E-5</v>
      </c>
      <c r="J12" s="378">
        <v>1.2461209947059476E-5</v>
      </c>
      <c r="K12" s="378">
        <v>5.3485452387167648E-4</v>
      </c>
      <c r="L12" s="378">
        <v>6.1618353403683707E-4</v>
      </c>
      <c r="M12" s="378">
        <v>3.4923840650630907E-6</v>
      </c>
      <c r="N12" s="378">
        <v>1.1668783290851062E-4</v>
      </c>
      <c r="O12" s="378">
        <v>3.36201138714572E-4</v>
      </c>
      <c r="P12" s="378">
        <v>9.3771266146958483E-6</v>
      </c>
      <c r="Q12" s="378">
        <v>5.1800132625868397E-7</v>
      </c>
      <c r="R12" s="378">
        <v>4.2978994360946311E-4</v>
      </c>
      <c r="S12" s="378">
        <v>2.1435459378356938E-3</v>
      </c>
      <c r="T12" s="376"/>
    </row>
    <row r="13" spans="1:33">
      <c r="A13" s="281" t="s">
        <v>19</v>
      </c>
      <c r="B13" s="274">
        <v>7</v>
      </c>
      <c r="C13" s="378">
        <v>7.2635089778927174E-3</v>
      </c>
      <c r="D13" s="412">
        <v>5.0692270695975287E-5</v>
      </c>
      <c r="E13" s="378">
        <v>2.0428557787916555E-6</v>
      </c>
      <c r="F13" s="378">
        <v>2.7884562313796419E-4</v>
      </c>
      <c r="G13" s="378">
        <v>1.4530593414489407E-5</v>
      </c>
      <c r="H13" s="378">
        <v>3.8099844161258835E-5</v>
      </c>
      <c r="I13" s="378">
        <v>1.0035339154402283</v>
      </c>
      <c r="J13" s="378">
        <v>4.3112164616328266E-6</v>
      </c>
      <c r="K13" s="378">
        <v>1.3522027898365983E-3</v>
      </c>
      <c r="L13" s="378">
        <v>1.0799690800385283E-4</v>
      </c>
      <c r="M13" s="378">
        <v>1.0112176333366758E-6</v>
      </c>
      <c r="N13" s="378">
        <v>1.0839568670722751E-4</v>
      </c>
      <c r="O13" s="378">
        <v>9.6854909876838686E-5</v>
      </c>
      <c r="P13" s="378">
        <v>2.9603166662741284E-5</v>
      </c>
      <c r="Q13" s="378">
        <v>1.1881509839248148E-6</v>
      </c>
      <c r="R13" s="378">
        <v>1.0602942518360377E-3</v>
      </c>
      <c r="S13" s="378">
        <v>1.2729617036434304E-4</v>
      </c>
      <c r="T13" s="376"/>
    </row>
    <row r="14" spans="1:33">
      <c r="A14" s="281" t="s">
        <v>20</v>
      </c>
      <c r="B14" s="274">
        <v>8</v>
      </c>
      <c r="C14" s="378">
        <v>0.17914604469894016</v>
      </c>
      <c r="D14" s="412">
        <v>5.3716037052317332E-3</v>
      </c>
      <c r="E14" s="378">
        <v>2.841101348717999E-2</v>
      </c>
      <c r="F14" s="378">
        <v>9.4551807118685813E-2</v>
      </c>
      <c r="G14" s="378">
        <v>4.4647036105885177E-2</v>
      </c>
      <c r="H14" s="378">
        <v>4.4900860392201328E-2</v>
      </c>
      <c r="I14" s="378">
        <v>3.3945502115076409E-2</v>
      </c>
      <c r="J14" s="378">
        <v>1.0234911999431191</v>
      </c>
      <c r="K14" s="378">
        <v>6.6375349088075131E-2</v>
      </c>
      <c r="L14" s="378">
        <v>8.4049606413338529E-2</v>
      </c>
      <c r="M14" s="378">
        <v>7.9319131572358967E-3</v>
      </c>
      <c r="N14" s="378">
        <v>1.9457037447856124E-2</v>
      </c>
      <c r="O14" s="378">
        <v>6.7282506372644324E-2</v>
      </c>
      <c r="P14" s="378">
        <v>6.2764493524576859E-2</v>
      </c>
      <c r="Q14" s="378">
        <v>1.0607002929747793E-2</v>
      </c>
      <c r="R14" s="378">
        <v>5.6445919396687812E-2</v>
      </c>
      <c r="S14" s="378">
        <v>9.4064310761844502E-2</v>
      </c>
      <c r="T14" s="376"/>
    </row>
    <row r="15" spans="1:33">
      <c r="A15" s="277" t="s">
        <v>21</v>
      </c>
      <c r="B15" s="274">
        <v>9</v>
      </c>
      <c r="C15" s="378">
        <v>3.3267800215157337E-3</v>
      </c>
      <c r="D15" s="412">
        <v>3.140393289817553E-5</v>
      </c>
      <c r="E15" s="378">
        <v>7.0047545753663281E-4</v>
      </c>
      <c r="F15" s="378">
        <v>7.6603698015198446E-3</v>
      </c>
      <c r="G15" s="378">
        <v>5.3275481912521058E-3</v>
      </c>
      <c r="H15" s="378">
        <v>6.735405171369075E-3</v>
      </c>
      <c r="I15" s="378">
        <v>1.4248917906801415E-3</v>
      </c>
      <c r="J15" s="378">
        <v>2.0347268921422318E-3</v>
      </c>
      <c r="K15" s="378">
        <v>1.029264169628368</v>
      </c>
      <c r="L15" s="378">
        <v>1.9425683464938101E-2</v>
      </c>
      <c r="M15" s="378">
        <v>4.0194304602671703E-4</v>
      </c>
      <c r="N15" s="378">
        <v>7.2623017072634868E-2</v>
      </c>
      <c r="O15" s="378">
        <v>3.8273644973569353E-2</v>
      </c>
      <c r="P15" s="378">
        <v>2.3792510314333765E-3</v>
      </c>
      <c r="Q15" s="378">
        <v>1.1427438968798446E-4</v>
      </c>
      <c r="R15" s="378">
        <v>0.80583417788834777</v>
      </c>
      <c r="S15" s="378">
        <v>4.5311386547906536E-3</v>
      </c>
      <c r="T15" s="376"/>
    </row>
    <row r="16" spans="1:33">
      <c r="A16" s="280" t="s">
        <v>22</v>
      </c>
      <c r="B16" s="273">
        <v>10</v>
      </c>
      <c r="C16" s="378">
        <v>0.13202870349176107</v>
      </c>
      <c r="D16" s="412">
        <v>1.0101688780079182E-3</v>
      </c>
      <c r="E16" s="378">
        <v>1.6930768251686414E-2</v>
      </c>
      <c r="F16" s="378">
        <v>0.38161775580192575</v>
      </c>
      <c r="G16" s="378">
        <v>7.4120574354822069E-2</v>
      </c>
      <c r="H16" s="378">
        <v>0.106653329325631</v>
      </c>
      <c r="I16" s="378">
        <v>2.0767270241337364E-2</v>
      </c>
      <c r="J16" s="378">
        <v>2.2112777157644505E-2</v>
      </c>
      <c r="K16" s="378">
        <v>0.13509040122075114</v>
      </c>
      <c r="L16" s="378">
        <v>1.4093164154455597</v>
      </c>
      <c r="M16" s="378">
        <v>5.7258028595498908E-3</v>
      </c>
      <c r="N16" s="378">
        <v>0.12204407436972307</v>
      </c>
      <c r="O16" s="378">
        <v>0.55002836517944198</v>
      </c>
      <c r="P16" s="378">
        <v>4.9208297892779952E-3</v>
      </c>
      <c r="Q16" s="378">
        <v>4.6107278567528653E-4</v>
      </c>
      <c r="R16" s="378">
        <v>0.12486241133278375</v>
      </c>
      <c r="S16" s="378">
        <v>0.23396607561793265</v>
      </c>
      <c r="T16" s="376"/>
    </row>
    <row r="17" spans="1:33">
      <c r="A17" s="277" t="s">
        <v>23</v>
      </c>
      <c r="B17" s="274">
        <v>11</v>
      </c>
      <c r="C17" s="378">
        <v>5.9547633284923619E-3</v>
      </c>
      <c r="D17" s="412">
        <v>6.6818677536139263E-5</v>
      </c>
      <c r="E17" s="378">
        <v>2.4033730402675279E-3</v>
      </c>
      <c r="F17" s="378">
        <v>1.196177155282846E-2</v>
      </c>
      <c r="G17" s="378">
        <v>1.4011276080275581E-2</v>
      </c>
      <c r="H17" s="378">
        <v>3.2019613168858867E-2</v>
      </c>
      <c r="I17" s="378">
        <v>4.9853996496834292E-3</v>
      </c>
      <c r="J17" s="378">
        <v>6.275986595114115E-3</v>
      </c>
      <c r="K17" s="378">
        <v>1.9110940868640888E-2</v>
      </c>
      <c r="L17" s="378">
        <v>2.6596220858853912E-2</v>
      </c>
      <c r="M17" s="378">
        <v>1.063167607271909</v>
      </c>
      <c r="N17" s="378">
        <v>1.1172954586336291E-2</v>
      </c>
      <c r="O17" s="378">
        <v>8.5768087980224353E-2</v>
      </c>
      <c r="P17" s="378">
        <v>0.100871590303099</v>
      </c>
      <c r="Q17" s="378">
        <v>2.2107462760272596E-2</v>
      </c>
      <c r="R17" s="378">
        <v>2.5474651909696833E-2</v>
      </c>
      <c r="S17" s="378">
        <v>2.1894284194138837E-2</v>
      </c>
      <c r="T17" s="376"/>
    </row>
    <row r="18" spans="1:33">
      <c r="A18" s="277" t="s">
        <v>24</v>
      </c>
      <c r="B18" s="274">
        <v>12</v>
      </c>
      <c r="C18" s="378">
        <v>2.3109014997118409E-2</v>
      </c>
      <c r="D18" s="412">
        <v>1.725282171246504E-4</v>
      </c>
      <c r="E18" s="378">
        <v>2.1379543284549057E-3</v>
      </c>
      <c r="F18" s="378">
        <v>6.1152485406801106E-2</v>
      </c>
      <c r="G18" s="378">
        <v>1.3375052793653034E-2</v>
      </c>
      <c r="H18" s="378">
        <v>6.6508863599528012E-2</v>
      </c>
      <c r="I18" s="378">
        <v>2.6494284430818005E-3</v>
      </c>
      <c r="J18" s="378">
        <v>2.807155055765365E-3</v>
      </c>
      <c r="K18" s="378">
        <v>1.8403721778610462E-2</v>
      </c>
      <c r="L18" s="378">
        <v>0.17708023146691917</v>
      </c>
      <c r="M18" s="378">
        <v>7.3097038712294921E-4</v>
      </c>
      <c r="N18" s="378">
        <v>1.7146290701137357</v>
      </c>
      <c r="O18" s="378">
        <v>7.0229070870744981E-2</v>
      </c>
      <c r="P18" s="378">
        <v>6.4769341774566929E-4</v>
      </c>
      <c r="Q18" s="378">
        <v>5.9485560643917613E-5</v>
      </c>
      <c r="R18" s="378">
        <v>1.6844977984764996E-2</v>
      </c>
      <c r="S18" s="378">
        <v>3.5418295495438845E-2</v>
      </c>
      <c r="T18" s="376"/>
    </row>
    <row r="19" spans="1:33">
      <c r="A19" s="277" t="s">
        <v>25</v>
      </c>
      <c r="B19" s="274">
        <v>13</v>
      </c>
      <c r="C19" s="378">
        <v>7.2182378224780325E-2</v>
      </c>
      <c r="D19" s="412">
        <v>6.6124029453257693E-4</v>
      </c>
      <c r="E19" s="378">
        <v>1.6557058731325063E-2</v>
      </c>
      <c r="F19" s="378">
        <v>0.13229515299656402</v>
      </c>
      <c r="G19" s="378">
        <v>0.18882200030636062</v>
      </c>
      <c r="H19" s="378">
        <v>0.16165719609132512</v>
      </c>
      <c r="I19" s="378">
        <v>5.4455086362949455E-2</v>
      </c>
      <c r="J19" s="378">
        <v>3.914657064980484E-2</v>
      </c>
      <c r="K19" s="378">
        <v>0.31848195184234523</v>
      </c>
      <c r="L19" s="378">
        <v>0.29313265895065704</v>
      </c>
      <c r="M19" s="378">
        <v>1.5633773394592057E-2</v>
      </c>
      <c r="N19" s="378">
        <v>0.16293120360100355</v>
      </c>
      <c r="O19" s="378">
        <v>1.5166555090015164</v>
      </c>
      <c r="P19" s="378">
        <v>5.2263878573764501E-3</v>
      </c>
      <c r="Q19" s="378">
        <v>7.7642650576053359E-4</v>
      </c>
      <c r="R19" s="378">
        <v>0.30133362404871483</v>
      </c>
      <c r="S19" s="378">
        <v>8.0449806248412054E-2</v>
      </c>
      <c r="T19" s="376"/>
    </row>
    <row r="20" spans="1:33">
      <c r="A20" s="284" t="s">
        <v>26</v>
      </c>
      <c r="B20" s="274">
        <v>14</v>
      </c>
      <c r="C20" s="378">
        <v>1.2014379571972572E-6</v>
      </c>
      <c r="D20" s="412">
        <v>8.9841353200116229E-9</v>
      </c>
      <c r="E20" s="378">
        <v>9.2698402360399724E-8</v>
      </c>
      <c r="F20" s="378">
        <v>2.5167008575949593E-6</v>
      </c>
      <c r="G20" s="378">
        <v>2.9699805395169713E-5</v>
      </c>
      <c r="H20" s="378">
        <v>1.89927657437378E-4</v>
      </c>
      <c r="I20" s="378">
        <v>1.6892521476138563E-7</v>
      </c>
      <c r="J20" s="378">
        <v>1.4951758548614316E-7</v>
      </c>
      <c r="K20" s="378">
        <v>1.1769378907792251E-6</v>
      </c>
      <c r="L20" s="378">
        <v>5.9586369547440498E-6</v>
      </c>
      <c r="M20" s="378">
        <v>4.7577046644332078E-8</v>
      </c>
      <c r="N20" s="378">
        <v>4.9573217689964268E-5</v>
      </c>
      <c r="O20" s="378">
        <v>4.5942598380496611E-6</v>
      </c>
      <c r="P20" s="378">
        <v>1.0000637303360804</v>
      </c>
      <c r="Q20" s="378">
        <v>3.8407153051046687E-2</v>
      </c>
      <c r="R20" s="378">
        <v>1.0797031485996432E-6</v>
      </c>
      <c r="S20" s="378">
        <v>2.8915386448478005E-6</v>
      </c>
      <c r="T20" s="376"/>
    </row>
    <row r="21" spans="1:33">
      <c r="A21" s="277" t="s">
        <v>27</v>
      </c>
      <c r="B21" s="273">
        <v>15</v>
      </c>
      <c r="C21" s="378">
        <v>3.1658849158646516E-5</v>
      </c>
      <c r="D21" s="412">
        <v>2.3673913680955722E-7</v>
      </c>
      <c r="E21" s="378">
        <v>2.4426768939626414E-6</v>
      </c>
      <c r="F21" s="378">
        <v>6.6317076425573276E-5</v>
      </c>
      <c r="G21" s="378">
        <v>7.8261357851577991E-4</v>
      </c>
      <c r="H21" s="378">
        <v>5.0047453735289436E-3</v>
      </c>
      <c r="I21" s="378">
        <v>4.451314244889153E-6</v>
      </c>
      <c r="J21" s="378">
        <v>3.9399077223374808E-6</v>
      </c>
      <c r="K21" s="378">
        <v>3.1013252852604431E-5</v>
      </c>
      <c r="L21" s="378">
        <v>1.5701483993518144E-4</v>
      </c>
      <c r="M21" s="378">
        <v>1.2536931550261473E-6</v>
      </c>
      <c r="N21" s="378">
        <v>1.3062938554201597E-3</v>
      </c>
      <c r="O21" s="378">
        <v>1.210624138659218E-4</v>
      </c>
      <c r="P21" s="378">
        <v>1.6793452252061535E-3</v>
      </c>
      <c r="Q21" s="378">
        <v>1.0120591394437701</v>
      </c>
      <c r="R21" s="378">
        <v>2.8451039783504723E-5</v>
      </c>
      <c r="S21" s="378">
        <v>7.6194351314808498E-5</v>
      </c>
      <c r="T21" s="376"/>
    </row>
    <row r="22" spans="1:33">
      <c r="A22" s="284" t="s">
        <v>28</v>
      </c>
      <c r="B22" s="274">
        <v>16</v>
      </c>
      <c r="C22" s="378">
        <v>2.6896616407886783E-4</v>
      </c>
      <c r="D22" s="412">
        <v>2.2424974285401941E-6</v>
      </c>
      <c r="E22" s="378">
        <v>3.8903306499427872E-5</v>
      </c>
      <c r="F22" s="378">
        <v>6.7094271089613894E-4</v>
      </c>
      <c r="G22" s="378">
        <v>2.7712999278439417E-4</v>
      </c>
      <c r="H22" s="378">
        <v>6.7273417781342731E-4</v>
      </c>
      <c r="I22" s="378">
        <v>6.8090049872994969E-5</v>
      </c>
      <c r="J22" s="378">
        <v>9.0886947202918012E-5</v>
      </c>
      <c r="K22" s="378">
        <v>3.6865430820559611E-2</v>
      </c>
      <c r="L22" s="378">
        <v>1.8444470249604247E-3</v>
      </c>
      <c r="M22" s="378">
        <v>1.9100718891874408E-5</v>
      </c>
      <c r="N22" s="378">
        <v>1.3736917754887284E-2</v>
      </c>
      <c r="O22" s="378">
        <v>1.8228620119946082E-3</v>
      </c>
      <c r="P22" s="378">
        <v>8.9151441868178278E-5</v>
      </c>
      <c r="Q22" s="378">
        <v>4.4663414951106845E-6</v>
      </c>
      <c r="R22" s="378">
        <v>1.3900457708978162</v>
      </c>
      <c r="S22" s="378">
        <v>3.9196697485984394E-4</v>
      </c>
      <c r="T22" s="376"/>
    </row>
    <row r="23" spans="1:33">
      <c r="A23" s="277" t="s">
        <v>29</v>
      </c>
      <c r="B23" s="273">
        <v>17</v>
      </c>
      <c r="C23" s="378">
        <v>1.3020751595961159E-2</v>
      </c>
      <c r="D23" s="412">
        <v>9.8390236342736395E-5</v>
      </c>
      <c r="E23" s="378">
        <v>1.0346243132270351E-3</v>
      </c>
      <c r="F23" s="378">
        <v>2.5383847099549141E-2</v>
      </c>
      <c r="G23" s="378">
        <v>8.9163609989919481E-3</v>
      </c>
      <c r="H23" s="378">
        <v>1.0707364931667461E-2</v>
      </c>
      <c r="I23" s="378">
        <v>2.2868399261088868E-3</v>
      </c>
      <c r="J23" s="378">
        <v>1.8745458775384907E-3</v>
      </c>
      <c r="K23" s="378">
        <v>1.5030666416100163E-2</v>
      </c>
      <c r="L23" s="378">
        <v>5.3755035282329618E-2</v>
      </c>
      <c r="M23" s="378">
        <v>6.4898382408127848E-4</v>
      </c>
      <c r="N23" s="378">
        <v>2.0747413105877275E-2</v>
      </c>
      <c r="O23" s="378">
        <v>6.2784310748259631E-2</v>
      </c>
      <c r="P23" s="378">
        <v>3.3965895897315198E-4</v>
      </c>
      <c r="Q23" s="378">
        <v>3.8908204772977201E-5</v>
      </c>
      <c r="R23" s="378">
        <v>1.3926136101603403E-2</v>
      </c>
      <c r="S23" s="378">
        <v>1.0791706814790789</v>
      </c>
      <c r="T23" s="376"/>
    </row>
    <row r="24" spans="1:33" s="279" customFormat="1">
      <c r="A24" s="279" t="s">
        <v>156</v>
      </c>
      <c r="C24" s="449">
        <f>SUM(C7:C23)</f>
        <v>1.9023671079348372</v>
      </c>
      <c r="D24" s="449">
        <f t="shared" ref="D24:S24" si="1">SUM(D7:D23)</f>
        <v>1.1214864383676244</v>
      </c>
      <c r="E24" s="449">
        <f t="shared" si="1"/>
        <v>1.0771213372178219</v>
      </c>
      <c r="F24" s="449">
        <f t="shared" si="1"/>
        <v>2.4865465824107069</v>
      </c>
      <c r="G24" s="449">
        <f t="shared" si="1"/>
        <v>1.7589540762683431</v>
      </c>
      <c r="H24" s="449">
        <f t="shared" si="1"/>
        <v>1.6567793780022992</v>
      </c>
      <c r="I24" s="449">
        <f t="shared" si="1"/>
        <v>1.2123314940257615</v>
      </c>
      <c r="J24" s="449">
        <f t="shared" si="1"/>
        <v>1.1123000658260236</v>
      </c>
      <c r="K24" s="449">
        <f t="shared" si="1"/>
        <v>2.0653506987299108</v>
      </c>
      <c r="L24" s="449">
        <f t="shared" si="1"/>
        <v>2.6410066772951208</v>
      </c>
      <c r="M24" s="449">
        <f t="shared" si="1"/>
        <v>1.0987414602084951</v>
      </c>
      <c r="N24" s="449">
        <f t="shared" si="1"/>
        <v>2.2654476228885154</v>
      </c>
      <c r="O24" s="449">
        <f t="shared" si="1"/>
        <v>2.8253178604080049</v>
      </c>
      <c r="P24" s="449">
        <f t="shared" si="1"/>
        <v>1.1874396972685595</v>
      </c>
      <c r="Q24" s="449">
        <f t="shared" si="1"/>
        <v>1.0851507297697411</v>
      </c>
      <c r="R24" s="449">
        <f t="shared" si="1"/>
        <v>3.0833559461584601</v>
      </c>
      <c r="S24" s="449">
        <f t="shared" si="1"/>
        <v>2.4053183782589995</v>
      </c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309"/>
      <c r="AG24" s="309"/>
    </row>
    <row r="25" spans="1:33" s="279" customFormat="1">
      <c r="D25" s="37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</row>
    <row r="26" spans="1:33" s="279" customFormat="1">
      <c r="C26" s="279" t="s">
        <v>147</v>
      </c>
      <c r="D26" s="379"/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  <c r="AG26" s="309"/>
    </row>
    <row r="27" spans="1:33" s="279" customFormat="1">
      <c r="C27" s="279" t="s">
        <v>145</v>
      </c>
      <c r="D27" s="379"/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</row>
    <row r="28" spans="1:33" s="279" customFormat="1">
      <c r="C28" s="279" t="s">
        <v>148</v>
      </c>
      <c r="D28" s="37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</row>
    <row r="29" spans="1:33" s="279" customFormat="1">
      <c r="C29" s="279" t="s">
        <v>146</v>
      </c>
      <c r="D29" s="37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</row>
    <row r="30" spans="1:33" s="279" customFormat="1">
      <c r="D30" s="37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</row>
    <row r="31" spans="1:33" s="279" customFormat="1">
      <c r="D31" s="37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</row>
    <row r="32" spans="1:33" s="279" customFormat="1">
      <c r="D32" s="379"/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</row>
    <row r="33" spans="4:33" s="279" customFormat="1">
      <c r="D33" s="37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</row>
    <row r="34" spans="4:33" s="279" customFormat="1">
      <c r="D34" s="37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</row>
    <row r="35" spans="4:33" s="279" customFormat="1">
      <c r="D35" s="37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</row>
    <row r="36" spans="4:33" s="279" customFormat="1">
      <c r="D36" s="37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</row>
    <row r="37" spans="4:33" s="279" customFormat="1">
      <c r="D37" s="37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</row>
    <row r="38" spans="4:33" s="279" customFormat="1">
      <c r="D38" s="379"/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</row>
    <row r="39" spans="4:33" s="279" customFormat="1">
      <c r="D39" s="37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</row>
    <row r="40" spans="4:33" s="279" customFormat="1">
      <c r="D40" s="379"/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</row>
    <row r="41" spans="4:33" s="279" customFormat="1">
      <c r="D41" s="379"/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</row>
    <row r="42" spans="4:33" s="279" customFormat="1">
      <c r="D42" s="37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</row>
    <row r="43" spans="4:33" s="279" customFormat="1">
      <c r="D43" s="37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</row>
    <row r="44" spans="4:33" s="279" customFormat="1">
      <c r="D44" s="379"/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</row>
    <row r="45" spans="4:33" s="279" customFormat="1">
      <c r="D45" s="37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</row>
    <row r="46" spans="4:33" s="279" customFormat="1">
      <c r="D46" s="37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</row>
    <row r="47" spans="4:33" s="279" customFormat="1">
      <c r="D47" s="37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</row>
    <row r="48" spans="4:33" s="279" customFormat="1">
      <c r="D48" s="379"/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</row>
    <row r="49" spans="4:33" s="279" customFormat="1">
      <c r="D49" s="37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</row>
    <row r="50" spans="4:33" s="279" customFormat="1">
      <c r="D50" s="37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</row>
    <row r="51" spans="4:33" s="279" customFormat="1">
      <c r="D51" s="379"/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</row>
    <row r="52" spans="4:33" s="279" customFormat="1">
      <c r="D52" s="37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</row>
    <row r="53" spans="4:33" s="279" customFormat="1">
      <c r="D53" s="37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</row>
    <row r="54" spans="4:33" s="279" customFormat="1">
      <c r="D54" s="37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</row>
    <row r="55" spans="4:33" s="279" customFormat="1">
      <c r="D55" s="379"/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</row>
    <row r="56" spans="4:33" s="279" customFormat="1">
      <c r="D56" s="379"/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</row>
    <row r="57" spans="4:33" s="279" customFormat="1">
      <c r="D57" s="379"/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</row>
    <row r="58" spans="4:33" s="279" customFormat="1">
      <c r="D58" s="379"/>
      <c r="T58" s="309"/>
      <c r="U58" s="309"/>
      <c r="V58" s="309"/>
      <c r="W58" s="309"/>
      <c r="X58" s="309"/>
      <c r="Y58" s="309"/>
      <c r="Z58" s="309"/>
      <c r="AA58" s="309"/>
      <c r="AB58" s="309"/>
      <c r="AC58" s="309"/>
      <c r="AD58" s="309"/>
      <c r="AE58" s="309"/>
      <c r="AF58" s="309"/>
      <c r="AG58" s="309"/>
    </row>
    <row r="59" spans="4:33" s="279" customFormat="1">
      <c r="D59" s="379"/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</row>
    <row r="60" spans="4:33" s="279" customFormat="1">
      <c r="D60" s="37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</row>
    <row r="61" spans="4:33" s="279" customFormat="1">
      <c r="D61" s="37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</row>
    <row r="62" spans="4:33" s="279" customFormat="1">
      <c r="D62" s="37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</row>
    <row r="63" spans="4:33" s="279" customFormat="1">
      <c r="D63" s="37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</row>
    <row r="64" spans="4:33" s="279" customFormat="1">
      <c r="D64" s="379"/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</row>
    <row r="65" spans="4:33" s="279" customFormat="1">
      <c r="D65" s="37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</row>
    <row r="66" spans="4:33" s="279" customFormat="1">
      <c r="D66" s="379"/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</row>
    <row r="67" spans="4:33" s="279" customFormat="1">
      <c r="D67" s="379"/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</row>
    <row r="68" spans="4:33" s="279" customFormat="1">
      <c r="D68" s="37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</row>
    <row r="69" spans="4:33" s="279" customFormat="1">
      <c r="D69" s="379"/>
      <c r="T69" s="309"/>
      <c r="U69" s="309"/>
      <c r="V69" s="309"/>
      <c r="W69" s="309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</row>
    <row r="70" spans="4:33" s="279" customFormat="1">
      <c r="D70" s="379"/>
      <c r="T70" s="309"/>
      <c r="U70" s="309"/>
      <c r="V70" s="309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309"/>
    </row>
    <row r="71" spans="4:33" s="279" customFormat="1">
      <c r="D71" s="379"/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309"/>
    </row>
    <row r="72" spans="4:33" s="279" customFormat="1">
      <c r="D72" s="379"/>
      <c r="T72" s="309"/>
      <c r="U72" s="309"/>
      <c r="V72" s="309"/>
      <c r="W72" s="309"/>
      <c r="X72" s="309"/>
      <c r="Y72" s="309"/>
      <c r="Z72" s="309"/>
      <c r="AA72" s="309"/>
      <c r="AB72" s="309"/>
      <c r="AC72" s="309"/>
      <c r="AD72" s="309"/>
      <c r="AE72" s="309"/>
      <c r="AF72" s="309"/>
      <c r="AG72" s="309"/>
    </row>
    <row r="73" spans="4:33" s="279" customFormat="1">
      <c r="D73" s="379"/>
      <c r="T73" s="309"/>
      <c r="U73" s="309"/>
      <c r="V73" s="309"/>
      <c r="W73" s="309"/>
      <c r="X73" s="309"/>
      <c r="Y73" s="309"/>
      <c r="Z73" s="309"/>
      <c r="AA73" s="309"/>
      <c r="AB73" s="309"/>
      <c r="AC73" s="309"/>
      <c r="AD73" s="309"/>
      <c r="AE73" s="309"/>
      <c r="AF73" s="309"/>
      <c r="AG73" s="309"/>
    </row>
    <row r="74" spans="4:33" s="279" customFormat="1">
      <c r="D74" s="379"/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09"/>
    </row>
    <row r="75" spans="4:33" s="279" customFormat="1">
      <c r="D75" s="37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</row>
    <row r="76" spans="4:33" s="279" customFormat="1">
      <c r="D76" s="379"/>
      <c r="T76" s="309"/>
      <c r="U76" s="309"/>
      <c r="V76" s="309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309"/>
    </row>
    <row r="77" spans="4:33" s="279" customFormat="1">
      <c r="D77" s="379"/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</row>
    <row r="78" spans="4:33" s="279" customFormat="1">
      <c r="D78" s="379"/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</row>
    <row r="79" spans="4:33" s="279" customFormat="1">
      <c r="D79" s="37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</row>
    <row r="80" spans="4:33" s="279" customFormat="1">
      <c r="D80" s="379"/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</row>
    <row r="81" spans="4:33" s="279" customFormat="1">
      <c r="D81" s="379"/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</row>
    <row r="82" spans="4:33" s="279" customFormat="1">
      <c r="D82" s="379"/>
      <c r="T82" s="309"/>
      <c r="U82" s="309"/>
      <c r="V82" s="309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</row>
    <row r="83" spans="4:33" s="279" customFormat="1">
      <c r="D83" s="379"/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</row>
    <row r="84" spans="4:33" s="279" customFormat="1">
      <c r="D84" s="379"/>
      <c r="T84" s="309"/>
      <c r="U84" s="309"/>
      <c r="V84" s="309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</row>
    <row r="85" spans="4:33" s="279" customFormat="1">
      <c r="D85" s="379"/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</row>
    <row r="86" spans="4:33" s="279" customFormat="1">
      <c r="D86" s="379"/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</row>
    <row r="87" spans="4:33" s="279" customFormat="1">
      <c r="D87" s="379"/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</row>
    <row r="88" spans="4:33" s="279" customFormat="1">
      <c r="D88" s="379"/>
      <c r="T88" s="309"/>
      <c r="U88" s="309"/>
      <c r="V88" s="309"/>
      <c r="W88" s="309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</row>
    <row r="89" spans="4:33" s="279" customFormat="1">
      <c r="D89" s="379"/>
      <c r="T89" s="309"/>
      <c r="U89" s="309"/>
      <c r="V89" s="309"/>
      <c r="W89" s="309"/>
      <c r="X89" s="309"/>
      <c r="Y89" s="309"/>
      <c r="Z89" s="309"/>
      <c r="AA89" s="309"/>
      <c r="AB89" s="309"/>
      <c r="AC89" s="309"/>
      <c r="AD89" s="309"/>
      <c r="AE89" s="309"/>
      <c r="AF89" s="309"/>
      <c r="AG89" s="309"/>
    </row>
    <row r="90" spans="4:33" s="279" customFormat="1">
      <c r="D90" s="379"/>
      <c r="T90" s="309"/>
      <c r="U90" s="309"/>
      <c r="V90" s="309"/>
      <c r="W90" s="309"/>
      <c r="X90" s="309"/>
      <c r="Y90" s="309"/>
      <c r="Z90" s="309"/>
      <c r="AA90" s="309"/>
      <c r="AB90" s="309"/>
      <c r="AC90" s="309"/>
      <c r="AD90" s="309"/>
      <c r="AE90" s="309"/>
      <c r="AF90" s="309"/>
      <c r="AG90" s="309"/>
    </row>
    <row r="91" spans="4:33" s="279" customFormat="1">
      <c r="D91" s="379"/>
      <c r="T91" s="309"/>
      <c r="U91" s="309"/>
      <c r="V91" s="309"/>
      <c r="W91" s="309"/>
      <c r="X91" s="309"/>
      <c r="Y91" s="309"/>
      <c r="Z91" s="309"/>
      <c r="AA91" s="309"/>
      <c r="AB91" s="309"/>
      <c r="AC91" s="309"/>
      <c r="AD91" s="309"/>
      <c r="AE91" s="309"/>
      <c r="AF91" s="309"/>
      <c r="AG91" s="309"/>
    </row>
    <row r="92" spans="4:33" s="279" customFormat="1">
      <c r="D92" s="379"/>
      <c r="T92" s="309"/>
      <c r="U92" s="309"/>
      <c r="V92" s="309"/>
      <c r="W92" s="309"/>
      <c r="X92" s="309"/>
      <c r="Y92" s="309"/>
      <c r="Z92" s="309"/>
      <c r="AA92" s="309"/>
      <c r="AB92" s="309"/>
      <c r="AC92" s="309"/>
      <c r="AD92" s="309"/>
      <c r="AE92" s="309"/>
      <c r="AF92" s="309"/>
      <c r="AG92" s="309"/>
    </row>
    <row r="93" spans="4:33" s="279" customFormat="1">
      <c r="D93" s="379"/>
      <c r="T93" s="309"/>
      <c r="U93" s="309"/>
      <c r="V93" s="309"/>
      <c r="W93" s="309"/>
      <c r="X93" s="309"/>
      <c r="Y93" s="309"/>
      <c r="Z93" s="309"/>
      <c r="AA93" s="309"/>
      <c r="AB93" s="309"/>
      <c r="AC93" s="309"/>
      <c r="AD93" s="309"/>
      <c r="AE93" s="309"/>
      <c r="AF93" s="309"/>
      <c r="AG93" s="309"/>
    </row>
    <row r="94" spans="4:33" s="279" customFormat="1">
      <c r="D94" s="379"/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</row>
    <row r="95" spans="4:33" s="279" customFormat="1">
      <c r="D95" s="379"/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309"/>
    </row>
    <row r="96" spans="4:33" s="279" customFormat="1">
      <c r="D96" s="379"/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309"/>
    </row>
    <row r="97" spans="4:33" s="279" customFormat="1">
      <c r="D97" s="379"/>
      <c r="T97" s="309"/>
      <c r="U97" s="309"/>
      <c r="V97" s="309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309"/>
    </row>
    <row r="98" spans="4:33" s="279" customFormat="1">
      <c r="D98" s="379"/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309"/>
    </row>
    <row r="99" spans="4:33" s="279" customFormat="1">
      <c r="D99" s="379"/>
      <c r="T99" s="309"/>
      <c r="U99" s="309"/>
      <c r="V99" s="309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309"/>
    </row>
    <row r="100" spans="4:33" s="279" customFormat="1">
      <c r="D100" s="379"/>
      <c r="T100" s="309"/>
      <c r="U100" s="309"/>
      <c r="V100" s="309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309"/>
    </row>
    <row r="101" spans="4:33" s="279" customFormat="1">
      <c r="D101" s="379"/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</row>
    <row r="102" spans="4:33" s="279" customFormat="1">
      <c r="D102" s="379"/>
      <c r="T102" s="309"/>
      <c r="U102" s="309"/>
      <c r="V102" s="309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309"/>
    </row>
    <row r="103" spans="4:33" s="279" customFormat="1">
      <c r="D103" s="379"/>
      <c r="T103" s="309"/>
      <c r="U103" s="309"/>
      <c r="V103" s="309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309"/>
    </row>
    <row r="104" spans="4:33" s="279" customFormat="1">
      <c r="D104" s="379"/>
      <c r="T104" s="309"/>
      <c r="U104" s="309"/>
      <c r="V104" s="309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309"/>
    </row>
    <row r="105" spans="4:33" s="279" customFormat="1">
      <c r="D105" s="37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</row>
    <row r="106" spans="4:33" s="279" customFormat="1">
      <c r="D106" s="379"/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309"/>
    </row>
    <row r="107" spans="4:33" s="279" customFormat="1">
      <c r="D107" s="379"/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309"/>
    </row>
    <row r="108" spans="4:33" s="279" customFormat="1">
      <c r="D108" s="379"/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309"/>
    </row>
    <row r="109" spans="4:33" s="279" customFormat="1">
      <c r="D109" s="37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</row>
    <row r="110" spans="4:33" s="279" customFormat="1">
      <c r="D110" s="379"/>
      <c r="T110" s="309"/>
      <c r="U110" s="309"/>
      <c r="V110" s="309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309"/>
    </row>
    <row r="111" spans="4:33" s="279" customFormat="1">
      <c r="D111" s="379"/>
      <c r="T111" s="309"/>
      <c r="U111" s="309"/>
      <c r="V111" s="309"/>
      <c r="W111" s="309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309"/>
    </row>
    <row r="112" spans="4:33" s="279" customFormat="1">
      <c r="D112" s="379"/>
      <c r="T112" s="309"/>
      <c r="U112" s="309"/>
      <c r="V112" s="309"/>
      <c r="W112" s="30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309"/>
    </row>
    <row r="113" spans="4:33" s="279" customFormat="1">
      <c r="D113" s="37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</row>
    <row r="114" spans="4:33" s="279" customFormat="1">
      <c r="D114" s="379"/>
      <c r="T114" s="309"/>
      <c r="U114" s="309"/>
      <c r="V114" s="309"/>
      <c r="W114" s="309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309"/>
    </row>
    <row r="115" spans="4:33" s="279" customFormat="1">
      <c r="D115" s="379"/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</row>
    <row r="116" spans="4:33" s="279" customFormat="1">
      <c r="D116" s="379"/>
      <c r="T116" s="309"/>
      <c r="U116" s="309"/>
      <c r="V116" s="309"/>
      <c r="W116" s="309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309"/>
    </row>
    <row r="117" spans="4:33" s="279" customFormat="1">
      <c r="D117" s="379"/>
      <c r="T117" s="309"/>
      <c r="U117" s="309"/>
      <c r="V117" s="309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</row>
    <row r="118" spans="4:33" s="279" customFormat="1">
      <c r="D118" s="379"/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</row>
    <row r="119" spans="4:33" s="279" customFormat="1">
      <c r="D119" s="379"/>
      <c r="T119" s="309"/>
      <c r="U119" s="309"/>
      <c r="V119" s="309"/>
      <c r="W119" s="309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309"/>
    </row>
    <row r="120" spans="4:33" s="279" customFormat="1">
      <c r="D120" s="379"/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</row>
    <row r="121" spans="4:33" s="279" customFormat="1">
      <c r="D121" s="379"/>
      <c r="T121" s="309"/>
      <c r="U121" s="309"/>
      <c r="V121" s="309"/>
      <c r="W121" s="30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309"/>
    </row>
    <row r="122" spans="4:33" s="279" customFormat="1">
      <c r="D122" s="379"/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</row>
    <row r="123" spans="4:33" s="279" customFormat="1">
      <c r="D123" s="379"/>
      <c r="T123" s="309"/>
      <c r="U123" s="309"/>
      <c r="V123" s="309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309"/>
      <c r="AG123" s="309"/>
    </row>
    <row r="124" spans="4:33" s="279" customFormat="1">
      <c r="D124" s="379"/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</row>
    <row r="125" spans="4:33" s="279" customFormat="1">
      <c r="D125" s="379"/>
      <c r="T125" s="309"/>
      <c r="U125" s="309"/>
      <c r="V125" s="309"/>
      <c r="W125" s="309"/>
      <c r="X125" s="309"/>
      <c r="Y125" s="309"/>
      <c r="Z125" s="309"/>
      <c r="AA125" s="309"/>
      <c r="AB125" s="309"/>
      <c r="AC125" s="309"/>
      <c r="AD125" s="309"/>
      <c r="AE125" s="309"/>
      <c r="AF125" s="309"/>
      <c r="AG125" s="309"/>
    </row>
    <row r="126" spans="4:33" s="279" customFormat="1">
      <c r="D126" s="379"/>
      <c r="T126" s="309"/>
      <c r="U126" s="309"/>
      <c r="V126" s="309"/>
      <c r="W126" s="309"/>
      <c r="X126" s="309"/>
      <c r="Y126" s="309"/>
      <c r="Z126" s="309"/>
      <c r="AA126" s="309"/>
      <c r="AB126" s="309"/>
      <c r="AC126" s="309"/>
      <c r="AD126" s="309"/>
      <c r="AE126" s="309"/>
      <c r="AF126" s="309"/>
      <c r="AG126" s="309"/>
    </row>
    <row r="127" spans="4:33" s="279" customFormat="1">
      <c r="D127" s="379"/>
      <c r="T127" s="309"/>
      <c r="U127" s="309"/>
      <c r="V127" s="309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309"/>
    </row>
    <row r="128" spans="4:33" s="279" customFormat="1">
      <c r="D128" s="379"/>
      <c r="T128" s="309"/>
      <c r="U128" s="309"/>
      <c r="V128" s="309"/>
      <c r="W128" s="309"/>
      <c r="X128" s="309"/>
      <c r="Y128" s="309"/>
      <c r="Z128" s="309"/>
      <c r="AA128" s="309"/>
      <c r="AB128" s="309"/>
      <c r="AC128" s="309"/>
      <c r="AD128" s="309"/>
      <c r="AE128" s="309"/>
      <c r="AF128" s="309"/>
      <c r="AG128" s="309"/>
    </row>
    <row r="129" spans="4:33" s="279" customFormat="1">
      <c r="D129" s="379"/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309"/>
    </row>
    <row r="130" spans="4:33" s="279" customFormat="1">
      <c r="D130" s="379"/>
      <c r="T130" s="309"/>
      <c r="U130" s="309"/>
      <c r="V130" s="309"/>
      <c r="W130" s="309"/>
      <c r="X130" s="309"/>
      <c r="Y130" s="309"/>
      <c r="Z130" s="309"/>
      <c r="AA130" s="309"/>
      <c r="AB130" s="309"/>
      <c r="AC130" s="309"/>
      <c r="AD130" s="309"/>
      <c r="AE130" s="309"/>
      <c r="AF130" s="309"/>
      <c r="AG130" s="309"/>
    </row>
    <row r="131" spans="4:33" s="279" customFormat="1">
      <c r="D131" s="379"/>
      <c r="T131" s="309"/>
      <c r="U131" s="309"/>
      <c r="V131" s="309"/>
      <c r="W131" s="309"/>
      <c r="X131" s="309"/>
      <c r="Y131" s="309"/>
      <c r="Z131" s="309"/>
      <c r="AA131" s="309"/>
      <c r="AB131" s="309"/>
      <c r="AC131" s="309"/>
      <c r="AD131" s="309"/>
      <c r="AE131" s="309"/>
      <c r="AF131" s="309"/>
      <c r="AG131" s="309"/>
    </row>
    <row r="132" spans="4:33" s="279" customFormat="1">
      <c r="D132" s="379"/>
      <c r="T132" s="309"/>
      <c r="U132" s="309"/>
      <c r="V132" s="309"/>
      <c r="W132" s="309"/>
      <c r="X132" s="309"/>
      <c r="Y132" s="309"/>
      <c r="Z132" s="309"/>
      <c r="AA132" s="309"/>
      <c r="AB132" s="309"/>
      <c r="AC132" s="309"/>
      <c r="AD132" s="309"/>
      <c r="AE132" s="309"/>
      <c r="AF132" s="309"/>
      <c r="AG132" s="309"/>
    </row>
    <row r="133" spans="4:33" s="279" customFormat="1">
      <c r="D133" s="379"/>
      <c r="T133" s="309"/>
      <c r="U133" s="309"/>
      <c r="V133" s="309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309"/>
    </row>
    <row r="134" spans="4:33" s="279" customFormat="1">
      <c r="D134" s="379"/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</row>
    <row r="135" spans="4:33" s="279" customFormat="1">
      <c r="D135" s="379"/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</row>
    <row r="136" spans="4:33" s="279" customFormat="1">
      <c r="D136" s="379"/>
      <c r="T136" s="309"/>
      <c r="U136" s="309"/>
      <c r="V136" s="309"/>
      <c r="W136" s="309"/>
      <c r="X136" s="309"/>
      <c r="Y136" s="309"/>
      <c r="Z136" s="309"/>
      <c r="AA136" s="309"/>
      <c r="AB136" s="309"/>
      <c r="AC136" s="309"/>
      <c r="AD136" s="309"/>
      <c r="AE136" s="309"/>
      <c r="AF136" s="309"/>
      <c r="AG136" s="309"/>
    </row>
    <row r="137" spans="4:33" s="279" customFormat="1">
      <c r="D137" s="379"/>
      <c r="T137" s="309"/>
      <c r="U137" s="309"/>
      <c r="V137" s="309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</row>
    <row r="138" spans="4:33" s="279" customFormat="1">
      <c r="D138" s="379"/>
      <c r="T138" s="309"/>
      <c r="U138" s="309"/>
      <c r="V138" s="309"/>
      <c r="W138" s="309"/>
      <c r="X138" s="309"/>
      <c r="Y138" s="309"/>
      <c r="Z138" s="309"/>
      <c r="AA138" s="309"/>
      <c r="AB138" s="309"/>
      <c r="AC138" s="309"/>
      <c r="AD138" s="309"/>
      <c r="AE138" s="309"/>
      <c r="AF138" s="309"/>
      <c r="AG138" s="309"/>
    </row>
    <row r="139" spans="4:33" s="279" customFormat="1">
      <c r="D139" s="379"/>
      <c r="T139" s="309"/>
      <c r="U139" s="309"/>
      <c r="V139" s="309"/>
      <c r="W139" s="309"/>
      <c r="X139" s="309"/>
      <c r="Y139" s="309"/>
      <c r="Z139" s="309"/>
      <c r="AA139" s="309"/>
      <c r="AB139" s="309"/>
      <c r="AC139" s="309"/>
      <c r="AD139" s="309"/>
      <c r="AE139" s="309"/>
      <c r="AF139" s="309"/>
      <c r="AG139" s="309"/>
    </row>
    <row r="140" spans="4:33" s="279" customFormat="1">
      <c r="D140" s="379"/>
      <c r="T140" s="309"/>
      <c r="U140" s="309"/>
      <c r="V140" s="309"/>
      <c r="W140" s="309"/>
      <c r="X140" s="309"/>
      <c r="Y140" s="309"/>
      <c r="Z140" s="309"/>
      <c r="AA140" s="309"/>
      <c r="AB140" s="309"/>
      <c r="AC140" s="309"/>
      <c r="AD140" s="309"/>
      <c r="AE140" s="309"/>
      <c r="AF140" s="309"/>
      <c r="AG140" s="309"/>
    </row>
    <row r="141" spans="4:33" s="279" customFormat="1">
      <c r="D141" s="379"/>
      <c r="T141" s="309"/>
      <c r="U141" s="309"/>
      <c r="V141" s="309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309"/>
    </row>
    <row r="142" spans="4:33" s="279" customFormat="1">
      <c r="D142" s="379"/>
      <c r="T142" s="309"/>
      <c r="U142" s="309"/>
      <c r="V142" s="309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309"/>
    </row>
    <row r="143" spans="4:33" s="279" customFormat="1">
      <c r="D143" s="37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</row>
    <row r="144" spans="4:33" s="279" customFormat="1">
      <c r="D144" s="379"/>
      <c r="T144" s="309"/>
      <c r="U144" s="309"/>
      <c r="V144" s="309"/>
      <c r="W144" s="309"/>
      <c r="X144" s="309"/>
      <c r="Y144" s="309"/>
      <c r="Z144" s="309"/>
      <c r="AA144" s="309"/>
      <c r="AB144" s="309"/>
      <c r="AC144" s="309"/>
      <c r="AD144" s="309"/>
      <c r="AE144" s="309"/>
      <c r="AF144" s="309"/>
      <c r="AG144" s="309"/>
    </row>
    <row r="145" spans="4:33" s="279" customFormat="1">
      <c r="D145" s="379"/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</row>
    <row r="146" spans="4:33" s="279" customFormat="1">
      <c r="D146" s="379"/>
      <c r="T146" s="309"/>
      <c r="U146" s="309"/>
      <c r="V146" s="309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309"/>
    </row>
    <row r="147" spans="4:33" s="279" customFormat="1">
      <c r="D147" s="379"/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</row>
    <row r="148" spans="4:33" s="279" customFormat="1">
      <c r="D148" s="379"/>
      <c r="T148" s="309"/>
      <c r="U148" s="309"/>
      <c r="V148" s="309"/>
      <c r="W148" s="309"/>
      <c r="X148" s="309"/>
      <c r="Y148" s="309"/>
      <c r="Z148" s="309"/>
      <c r="AA148" s="309"/>
      <c r="AB148" s="309"/>
      <c r="AC148" s="309"/>
      <c r="AD148" s="309"/>
      <c r="AE148" s="309"/>
      <c r="AF148" s="309"/>
      <c r="AG148" s="309"/>
    </row>
    <row r="149" spans="4:33" s="279" customFormat="1">
      <c r="D149" s="379"/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</row>
    <row r="150" spans="4:33" s="279" customFormat="1">
      <c r="D150" s="379"/>
      <c r="T150" s="309"/>
      <c r="U150" s="309"/>
      <c r="V150" s="309"/>
      <c r="W150" s="309"/>
      <c r="X150" s="309"/>
      <c r="Y150" s="309"/>
      <c r="Z150" s="309"/>
      <c r="AA150" s="309"/>
      <c r="AB150" s="309"/>
      <c r="AC150" s="309"/>
      <c r="AD150" s="309"/>
      <c r="AE150" s="309"/>
      <c r="AF150" s="309"/>
      <c r="AG150" s="309"/>
    </row>
    <row r="151" spans="4:33" s="279" customFormat="1">
      <c r="D151" s="379"/>
      <c r="T151" s="309"/>
      <c r="U151" s="309"/>
      <c r="V151" s="309"/>
      <c r="W151" s="309"/>
      <c r="X151" s="309"/>
      <c r="Y151" s="309"/>
      <c r="Z151" s="309"/>
      <c r="AA151" s="309"/>
      <c r="AB151" s="309"/>
      <c r="AC151" s="309"/>
      <c r="AD151" s="309"/>
      <c r="AE151" s="309"/>
      <c r="AF151" s="309"/>
      <c r="AG151" s="309"/>
    </row>
    <row r="152" spans="4:33" s="279" customFormat="1">
      <c r="D152" s="379"/>
      <c r="T152" s="309"/>
      <c r="U152" s="309"/>
      <c r="V152" s="309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309"/>
    </row>
    <row r="153" spans="4:33" s="279" customFormat="1">
      <c r="D153" s="379"/>
      <c r="T153" s="309"/>
      <c r="U153" s="309"/>
      <c r="V153" s="309"/>
      <c r="W153" s="309"/>
      <c r="X153" s="309"/>
      <c r="Y153" s="309"/>
      <c r="Z153" s="309"/>
      <c r="AA153" s="309"/>
      <c r="AB153" s="309"/>
      <c r="AC153" s="309"/>
      <c r="AD153" s="309"/>
      <c r="AE153" s="309"/>
      <c r="AF153" s="309"/>
      <c r="AG153" s="309"/>
    </row>
    <row r="154" spans="4:33" s="279" customFormat="1">
      <c r="D154" s="379"/>
      <c r="T154" s="309"/>
      <c r="U154" s="309"/>
      <c r="V154" s="309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309"/>
    </row>
    <row r="155" spans="4:33" s="279" customFormat="1">
      <c r="D155" s="379"/>
      <c r="T155" s="309"/>
      <c r="U155" s="309"/>
      <c r="V155" s="309"/>
      <c r="W155" s="309"/>
      <c r="X155" s="309"/>
      <c r="Y155" s="309"/>
      <c r="Z155" s="309"/>
      <c r="AA155" s="309"/>
      <c r="AB155" s="309"/>
      <c r="AC155" s="309"/>
      <c r="AD155" s="309"/>
      <c r="AE155" s="309"/>
      <c r="AF155" s="309"/>
      <c r="AG155" s="309"/>
    </row>
    <row r="156" spans="4:33" s="279" customFormat="1">
      <c r="D156" s="379"/>
      <c r="T156" s="309"/>
      <c r="U156" s="309"/>
      <c r="V156" s="309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309"/>
    </row>
    <row r="157" spans="4:33" s="279" customFormat="1">
      <c r="D157" s="379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</row>
    <row r="158" spans="4:33" s="279" customFormat="1">
      <c r="D158" s="379"/>
      <c r="T158" s="309"/>
      <c r="U158" s="309"/>
      <c r="V158" s="309"/>
      <c r="W158" s="309"/>
      <c r="X158" s="309"/>
      <c r="Y158" s="309"/>
      <c r="Z158" s="309"/>
      <c r="AA158" s="309"/>
      <c r="AB158" s="309"/>
      <c r="AC158" s="309"/>
      <c r="AD158" s="309"/>
      <c r="AE158" s="309"/>
      <c r="AF158" s="309"/>
      <c r="AG158" s="309"/>
    </row>
    <row r="159" spans="4:33" s="279" customFormat="1">
      <c r="D159" s="379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</row>
    <row r="160" spans="4:33" s="279" customFormat="1">
      <c r="D160" s="37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</row>
    <row r="161" spans="4:33" s="279" customFormat="1">
      <c r="D161" s="379"/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</row>
    <row r="162" spans="4:33" s="279" customFormat="1">
      <c r="D162" s="379"/>
      <c r="T162" s="309"/>
      <c r="U162" s="309"/>
      <c r="V162" s="309"/>
      <c r="W162" s="309"/>
      <c r="X162" s="309"/>
      <c r="Y162" s="309"/>
      <c r="Z162" s="309"/>
      <c r="AA162" s="309"/>
      <c r="AB162" s="309"/>
      <c r="AC162" s="309"/>
      <c r="AD162" s="309"/>
      <c r="AE162" s="309"/>
      <c r="AF162" s="309"/>
      <c r="AG162" s="309"/>
    </row>
    <row r="163" spans="4:33" s="279" customFormat="1">
      <c r="D163" s="379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</row>
    <row r="164" spans="4:33" s="279" customFormat="1">
      <c r="D164" s="379"/>
      <c r="T164" s="309"/>
      <c r="U164" s="309"/>
      <c r="V164" s="309"/>
      <c r="W164" s="309"/>
      <c r="X164" s="309"/>
      <c r="Y164" s="309"/>
      <c r="Z164" s="309"/>
      <c r="AA164" s="309"/>
      <c r="AB164" s="309"/>
      <c r="AC164" s="309"/>
      <c r="AD164" s="309"/>
      <c r="AE164" s="309"/>
      <c r="AF164" s="309"/>
      <c r="AG164" s="309"/>
    </row>
    <row r="165" spans="4:33" s="279" customFormat="1">
      <c r="D165" s="379"/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</row>
    <row r="166" spans="4:33" s="279" customFormat="1">
      <c r="D166" s="379"/>
      <c r="T166" s="309"/>
      <c r="U166" s="309"/>
      <c r="V166" s="309"/>
      <c r="W166" s="309"/>
      <c r="X166" s="309"/>
      <c r="Y166" s="309"/>
      <c r="Z166" s="309"/>
      <c r="AA166" s="309"/>
      <c r="AB166" s="309"/>
      <c r="AC166" s="309"/>
      <c r="AD166" s="309"/>
      <c r="AE166" s="309"/>
      <c r="AF166" s="309"/>
      <c r="AG166" s="309"/>
    </row>
    <row r="167" spans="4:33" s="279" customFormat="1">
      <c r="D167" s="379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</row>
    <row r="168" spans="4:33" s="279" customFormat="1">
      <c r="D168" s="379"/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</row>
    <row r="169" spans="4:33" s="279" customFormat="1">
      <c r="D169" s="379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</row>
    <row r="170" spans="4:33" s="279" customFormat="1">
      <c r="D170" s="379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</row>
    <row r="171" spans="4:33" s="279" customFormat="1">
      <c r="D171" s="379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</row>
    <row r="172" spans="4:33" s="279" customFormat="1">
      <c r="D172" s="379"/>
      <c r="T172" s="309"/>
      <c r="U172" s="309"/>
      <c r="V172" s="309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</row>
    <row r="173" spans="4:33" s="279" customFormat="1">
      <c r="D173" s="379"/>
      <c r="T173" s="309"/>
      <c r="U173" s="309"/>
      <c r="V173" s="309"/>
      <c r="W173" s="309"/>
      <c r="X173" s="309"/>
      <c r="Y173" s="309"/>
      <c r="Z173" s="309"/>
      <c r="AA173" s="309"/>
      <c r="AB173" s="309"/>
      <c r="AC173" s="309"/>
      <c r="AD173" s="309"/>
      <c r="AE173" s="309"/>
      <c r="AF173" s="309"/>
      <c r="AG173" s="309"/>
    </row>
    <row r="174" spans="4:33" s="279" customFormat="1">
      <c r="D174" s="379"/>
      <c r="T174" s="309"/>
      <c r="U174" s="309"/>
      <c r="V174" s="309"/>
      <c r="W174" s="309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</row>
    <row r="175" spans="4:33" s="279" customFormat="1">
      <c r="D175" s="379"/>
      <c r="T175" s="309"/>
      <c r="U175" s="309"/>
      <c r="V175" s="309"/>
      <c r="W175" s="309"/>
      <c r="X175" s="309"/>
      <c r="Y175" s="309"/>
      <c r="Z175" s="309"/>
      <c r="AA175" s="309"/>
      <c r="AB175" s="309"/>
      <c r="AC175" s="309"/>
      <c r="AD175" s="309"/>
      <c r="AE175" s="309"/>
      <c r="AF175" s="309"/>
      <c r="AG175" s="309"/>
    </row>
    <row r="176" spans="4:33" s="279" customFormat="1">
      <c r="D176" s="379"/>
      <c r="T176" s="309"/>
      <c r="U176" s="309"/>
      <c r="V176" s="309"/>
      <c r="W176" s="309"/>
      <c r="X176" s="309"/>
      <c r="Y176" s="309"/>
      <c r="Z176" s="309"/>
      <c r="AA176" s="309"/>
      <c r="AB176" s="309"/>
      <c r="AC176" s="309"/>
      <c r="AD176" s="309"/>
      <c r="AE176" s="309"/>
      <c r="AF176" s="309"/>
      <c r="AG176" s="309"/>
    </row>
    <row r="177" spans="4:33" s="279" customFormat="1">
      <c r="D177" s="379"/>
      <c r="T177" s="309"/>
      <c r="U177" s="309"/>
      <c r="V177" s="309"/>
      <c r="W177" s="309"/>
      <c r="X177" s="309"/>
      <c r="Y177" s="309"/>
      <c r="Z177" s="309"/>
      <c r="AA177" s="309"/>
      <c r="AB177" s="309"/>
      <c r="AC177" s="309"/>
      <c r="AD177" s="309"/>
      <c r="AE177" s="309"/>
      <c r="AF177" s="309"/>
      <c r="AG177" s="309"/>
    </row>
    <row r="178" spans="4:33" s="279" customFormat="1">
      <c r="D178" s="379"/>
      <c r="T178" s="309"/>
      <c r="U178" s="309"/>
      <c r="V178" s="309"/>
      <c r="W178" s="309"/>
      <c r="X178" s="309"/>
      <c r="Y178" s="309"/>
      <c r="Z178" s="309"/>
      <c r="AA178" s="309"/>
      <c r="AB178" s="309"/>
      <c r="AC178" s="309"/>
      <c r="AD178" s="309"/>
      <c r="AE178" s="309"/>
      <c r="AF178" s="309"/>
      <c r="AG178" s="309"/>
    </row>
    <row r="179" spans="4:33" s="279" customFormat="1">
      <c r="D179" s="379"/>
      <c r="T179" s="309"/>
      <c r="U179" s="309"/>
      <c r="V179" s="309"/>
      <c r="W179" s="309"/>
      <c r="X179" s="309"/>
      <c r="Y179" s="309"/>
      <c r="Z179" s="309"/>
      <c r="AA179" s="309"/>
      <c r="AB179" s="309"/>
      <c r="AC179" s="309"/>
      <c r="AD179" s="309"/>
      <c r="AE179" s="309"/>
      <c r="AF179" s="309"/>
      <c r="AG179" s="309"/>
    </row>
    <row r="180" spans="4:33" s="279" customFormat="1">
      <c r="D180" s="379"/>
      <c r="T180" s="309"/>
      <c r="U180" s="309"/>
      <c r="V180" s="309"/>
      <c r="W180" s="309"/>
      <c r="X180" s="309"/>
      <c r="Y180" s="309"/>
      <c r="Z180" s="309"/>
      <c r="AA180" s="309"/>
      <c r="AB180" s="309"/>
      <c r="AC180" s="309"/>
      <c r="AD180" s="309"/>
      <c r="AE180" s="309"/>
      <c r="AF180" s="309"/>
      <c r="AG180" s="309"/>
    </row>
    <row r="181" spans="4:33" s="279" customFormat="1">
      <c r="D181" s="379"/>
      <c r="T181" s="309"/>
      <c r="U181" s="309"/>
      <c r="V181" s="309"/>
      <c r="W181" s="309"/>
      <c r="X181" s="309"/>
      <c r="Y181" s="309"/>
      <c r="Z181" s="309"/>
      <c r="AA181" s="309"/>
      <c r="AB181" s="309"/>
      <c r="AC181" s="309"/>
      <c r="AD181" s="309"/>
      <c r="AE181" s="309"/>
      <c r="AF181" s="309"/>
      <c r="AG181" s="309"/>
    </row>
    <row r="182" spans="4:33" s="279" customFormat="1">
      <c r="D182" s="379"/>
      <c r="T182" s="309"/>
      <c r="U182" s="309"/>
      <c r="V182" s="309"/>
      <c r="W182" s="309"/>
      <c r="X182" s="309"/>
      <c r="Y182" s="309"/>
      <c r="Z182" s="309"/>
      <c r="AA182" s="309"/>
      <c r="AB182" s="309"/>
      <c r="AC182" s="309"/>
      <c r="AD182" s="309"/>
      <c r="AE182" s="309"/>
      <c r="AF182" s="309"/>
      <c r="AG182" s="309"/>
    </row>
    <row r="183" spans="4:33" s="279" customFormat="1">
      <c r="D183" s="379"/>
      <c r="T183" s="309"/>
      <c r="U183" s="309"/>
      <c r="V183" s="309"/>
      <c r="W183" s="309"/>
      <c r="X183" s="309"/>
      <c r="Y183" s="309"/>
      <c r="Z183" s="309"/>
      <c r="AA183" s="309"/>
      <c r="AB183" s="309"/>
      <c r="AC183" s="309"/>
      <c r="AD183" s="309"/>
      <c r="AE183" s="309"/>
      <c r="AF183" s="309"/>
      <c r="AG183" s="309"/>
    </row>
    <row r="184" spans="4:33" s="279" customFormat="1">
      <c r="D184" s="379"/>
      <c r="T184" s="309"/>
      <c r="U184" s="309"/>
      <c r="V184" s="309"/>
      <c r="W184" s="309"/>
      <c r="X184" s="309"/>
      <c r="Y184" s="309"/>
      <c r="Z184" s="309"/>
      <c r="AA184" s="309"/>
      <c r="AB184" s="309"/>
      <c r="AC184" s="309"/>
      <c r="AD184" s="309"/>
      <c r="AE184" s="309"/>
      <c r="AF184" s="309"/>
      <c r="AG184" s="309"/>
    </row>
    <row r="185" spans="4:33" s="279" customFormat="1">
      <c r="D185" s="379"/>
      <c r="T185" s="309"/>
      <c r="U185" s="309"/>
      <c r="V185" s="309"/>
      <c r="W185" s="309"/>
      <c r="X185" s="309"/>
      <c r="Y185" s="309"/>
      <c r="Z185" s="309"/>
      <c r="AA185" s="309"/>
      <c r="AB185" s="309"/>
      <c r="AC185" s="309"/>
      <c r="AD185" s="309"/>
      <c r="AE185" s="309"/>
      <c r="AF185" s="309"/>
      <c r="AG185" s="309"/>
    </row>
    <row r="186" spans="4:33" s="279" customFormat="1">
      <c r="D186" s="379"/>
      <c r="T186" s="309"/>
      <c r="U186" s="309"/>
      <c r="V186" s="309"/>
      <c r="W186" s="309"/>
      <c r="X186" s="309"/>
      <c r="Y186" s="309"/>
      <c r="Z186" s="309"/>
      <c r="AA186" s="309"/>
      <c r="AB186" s="309"/>
      <c r="AC186" s="309"/>
      <c r="AD186" s="309"/>
      <c r="AE186" s="309"/>
      <c r="AF186" s="309"/>
      <c r="AG186" s="309"/>
    </row>
    <row r="187" spans="4:33" s="279" customFormat="1">
      <c r="D187" s="379"/>
      <c r="T187" s="309"/>
      <c r="U187" s="309"/>
      <c r="V187" s="309"/>
      <c r="W187" s="309"/>
      <c r="X187" s="309"/>
      <c r="Y187" s="309"/>
      <c r="Z187" s="309"/>
      <c r="AA187" s="309"/>
      <c r="AB187" s="309"/>
      <c r="AC187" s="309"/>
      <c r="AD187" s="309"/>
      <c r="AE187" s="309"/>
      <c r="AF187" s="309"/>
      <c r="AG187" s="309"/>
    </row>
    <row r="188" spans="4:33" s="279" customFormat="1">
      <c r="D188" s="379"/>
      <c r="T188" s="309"/>
      <c r="U188" s="309"/>
      <c r="V188" s="309"/>
      <c r="W188" s="309"/>
      <c r="X188" s="309"/>
      <c r="Y188" s="309"/>
      <c r="Z188" s="309"/>
      <c r="AA188" s="309"/>
      <c r="AB188" s="309"/>
      <c r="AC188" s="309"/>
      <c r="AD188" s="309"/>
      <c r="AE188" s="309"/>
      <c r="AF188" s="309"/>
      <c r="AG188" s="309"/>
    </row>
    <row r="189" spans="4:33" s="279" customFormat="1">
      <c r="D189" s="379"/>
      <c r="T189" s="309"/>
      <c r="U189" s="309"/>
      <c r="V189" s="309"/>
      <c r="W189" s="309"/>
      <c r="X189" s="309"/>
      <c r="Y189" s="309"/>
      <c r="Z189" s="309"/>
      <c r="AA189" s="309"/>
      <c r="AB189" s="309"/>
      <c r="AC189" s="309"/>
      <c r="AD189" s="309"/>
      <c r="AE189" s="309"/>
      <c r="AF189" s="309"/>
      <c r="AG189" s="309"/>
    </row>
    <row r="190" spans="4:33" s="279" customFormat="1">
      <c r="D190" s="379"/>
      <c r="T190" s="309"/>
      <c r="U190" s="309"/>
      <c r="V190" s="309"/>
      <c r="W190" s="309"/>
      <c r="X190" s="309"/>
      <c r="Y190" s="309"/>
      <c r="Z190" s="309"/>
      <c r="AA190" s="309"/>
      <c r="AB190" s="309"/>
      <c r="AC190" s="309"/>
      <c r="AD190" s="309"/>
      <c r="AE190" s="309"/>
      <c r="AF190" s="309"/>
      <c r="AG190" s="309"/>
    </row>
    <row r="191" spans="4:33" s="279" customFormat="1">
      <c r="D191" s="379"/>
      <c r="T191" s="309"/>
      <c r="U191" s="309"/>
      <c r="V191" s="309"/>
      <c r="W191" s="309"/>
      <c r="X191" s="309"/>
      <c r="Y191" s="309"/>
      <c r="Z191" s="309"/>
      <c r="AA191" s="309"/>
      <c r="AB191" s="309"/>
      <c r="AC191" s="309"/>
      <c r="AD191" s="309"/>
      <c r="AE191" s="309"/>
      <c r="AF191" s="309"/>
      <c r="AG191" s="309"/>
    </row>
    <row r="192" spans="4:33" s="279" customFormat="1">
      <c r="D192" s="379"/>
      <c r="T192" s="309"/>
      <c r="U192" s="309"/>
      <c r="V192" s="309"/>
      <c r="W192" s="309"/>
      <c r="X192" s="309"/>
      <c r="Y192" s="309"/>
      <c r="Z192" s="309"/>
      <c r="AA192" s="309"/>
      <c r="AB192" s="309"/>
      <c r="AC192" s="309"/>
      <c r="AD192" s="309"/>
      <c r="AE192" s="309"/>
      <c r="AF192" s="309"/>
      <c r="AG192" s="309"/>
    </row>
    <row r="193" spans="4:33" s="279" customFormat="1">
      <c r="D193" s="379"/>
      <c r="T193" s="309"/>
      <c r="U193" s="309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</row>
    <row r="194" spans="4:33" s="279" customFormat="1">
      <c r="D194" s="379"/>
      <c r="T194" s="309"/>
      <c r="U194" s="309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</row>
    <row r="195" spans="4:33" s="279" customFormat="1">
      <c r="D195" s="379"/>
      <c r="T195" s="309"/>
      <c r="U195" s="309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</row>
    <row r="196" spans="4:33" s="279" customFormat="1">
      <c r="D196" s="379"/>
      <c r="T196" s="309"/>
      <c r="U196" s="309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</row>
    <row r="197" spans="4:33" s="279" customFormat="1">
      <c r="D197" s="379"/>
      <c r="T197" s="309"/>
      <c r="U197" s="309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</row>
    <row r="198" spans="4:33" s="279" customFormat="1">
      <c r="D198" s="379"/>
      <c r="T198" s="309"/>
      <c r="U198" s="309"/>
      <c r="V198" s="309"/>
      <c r="W198" s="309"/>
      <c r="X198" s="309"/>
      <c r="Y198" s="309"/>
      <c r="Z198" s="309"/>
      <c r="AA198" s="309"/>
      <c r="AB198" s="309"/>
      <c r="AC198" s="309"/>
      <c r="AD198" s="309"/>
      <c r="AE198" s="309"/>
      <c r="AF198" s="309"/>
      <c r="AG198" s="309"/>
    </row>
    <row r="199" spans="4:33" s="279" customFormat="1">
      <c r="D199" s="379"/>
      <c r="T199" s="309"/>
      <c r="U199" s="309"/>
      <c r="V199" s="309"/>
      <c r="W199" s="309"/>
      <c r="X199" s="309"/>
      <c r="Y199" s="309"/>
      <c r="Z199" s="309"/>
      <c r="AA199" s="309"/>
      <c r="AB199" s="309"/>
      <c r="AC199" s="309"/>
      <c r="AD199" s="309"/>
      <c r="AE199" s="309"/>
      <c r="AF199" s="309"/>
      <c r="AG199" s="309"/>
    </row>
    <row r="200" spans="4:33" s="279" customFormat="1">
      <c r="D200" s="379"/>
      <c r="T200" s="309"/>
      <c r="U200" s="309"/>
      <c r="V200" s="309"/>
      <c r="W200" s="309"/>
      <c r="X200" s="309"/>
      <c r="Y200" s="309"/>
      <c r="Z200" s="309"/>
      <c r="AA200" s="309"/>
      <c r="AB200" s="309"/>
      <c r="AC200" s="309"/>
      <c r="AD200" s="309"/>
      <c r="AE200" s="309"/>
      <c r="AF200" s="309"/>
      <c r="AG200" s="309"/>
    </row>
    <row r="201" spans="4:33" s="279" customFormat="1">
      <c r="D201" s="379"/>
      <c r="T201" s="309"/>
      <c r="U201" s="309"/>
      <c r="V201" s="309"/>
      <c r="W201" s="309"/>
      <c r="X201" s="309"/>
      <c r="Y201" s="309"/>
      <c r="Z201" s="309"/>
      <c r="AA201" s="309"/>
      <c r="AB201" s="309"/>
      <c r="AC201" s="309"/>
      <c r="AD201" s="309"/>
      <c r="AE201" s="309"/>
      <c r="AF201" s="309"/>
      <c r="AG201" s="309"/>
    </row>
    <row r="202" spans="4:33" s="279" customFormat="1">
      <c r="D202" s="379"/>
      <c r="T202" s="309"/>
      <c r="U202" s="309"/>
      <c r="V202" s="309"/>
      <c r="W202" s="309"/>
      <c r="X202" s="309"/>
      <c r="Y202" s="309"/>
      <c r="Z202" s="309"/>
      <c r="AA202" s="309"/>
      <c r="AB202" s="309"/>
      <c r="AC202" s="309"/>
      <c r="AD202" s="309"/>
      <c r="AE202" s="309"/>
      <c r="AF202" s="309"/>
      <c r="AG202" s="309"/>
    </row>
    <row r="203" spans="4:33" s="279" customFormat="1">
      <c r="D203" s="379"/>
      <c r="T203" s="309"/>
      <c r="U203" s="309"/>
      <c r="V203" s="309"/>
      <c r="W203" s="309"/>
      <c r="X203" s="309"/>
      <c r="Y203" s="309"/>
      <c r="Z203" s="309"/>
      <c r="AA203" s="309"/>
      <c r="AB203" s="309"/>
      <c r="AC203" s="309"/>
      <c r="AD203" s="309"/>
      <c r="AE203" s="309"/>
      <c r="AF203" s="309"/>
      <c r="AG203" s="309"/>
    </row>
    <row r="204" spans="4:33" s="279" customFormat="1">
      <c r="D204" s="379"/>
      <c r="T204" s="309"/>
      <c r="U204" s="309"/>
      <c r="V204" s="309"/>
      <c r="W204" s="309"/>
      <c r="X204" s="309"/>
      <c r="Y204" s="309"/>
      <c r="Z204" s="309"/>
      <c r="AA204" s="309"/>
      <c r="AB204" s="309"/>
      <c r="AC204" s="309"/>
      <c r="AD204" s="309"/>
      <c r="AE204" s="309"/>
      <c r="AF204" s="309"/>
      <c r="AG204" s="309"/>
    </row>
    <row r="205" spans="4:33" s="279" customFormat="1">
      <c r="D205" s="379"/>
      <c r="T205" s="309"/>
      <c r="U205" s="309"/>
      <c r="V205" s="309"/>
      <c r="W205" s="309"/>
      <c r="X205" s="309"/>
      <c r="Y205" s="309"/>
      <c r="Z205" s="309"/>
      <c r="AA205" s="309"/>
      <c r="AB205" s="309"/>
      <c r="AC205" s="309"/>
      <c r="AD205" s="309"/>
      <c r="AE205" s="309"/>
      <c r="AF205" s="309"/>
      <c r="AG205" s="309"/>
    </row>
    <row r="206" spans="4:33" s="279" customFormat="1">
      <c r="D206" s="379"/>
      <c r="T206" s="309"/>
      <c r="U206" s="309"/>
      <c r="V206" s="309"/>
      <c r="W206" s="309"/>
      <c r="X206" s="309"/>
      <c r="Y206" s="309"/>
      <c r="Z206" s="309"/>
      <c r="AA206" s="309"/>
      <c r="AB206" s="309"/>
      <c r="AC206" s="309"/>
      <c r="AD206" s="309"/>
      <c r="AE206" s="309"/>
      <c r="AF206" s="309"/>
      <c r="AG206" s="309"/>
    </row>
    <row r="207" spans="4:33" s="279" customFormat="1">
      <c r="D207" s="379"/>
      <c r="T207" s="309"/>
      <c r="U207" s="309"/>
      <c r="V207" s="309"/>
      <c r="W207" s="309"/>
      <c r="X207" s="309"/>
      <c r="Y207" s="309"/>
      <c r="Z207" s="309"/>
      <c r="AA207" s="309"/>
      <c r="AB207" s="309"/>
      <c r="AC207" s="309"/>
      <c r="AD207" s="309"/>
      <c r="AE207" s="309"/>
      <c r="AF207" s="309"/>
      <c r="AG207" s="309"/>
    </row>
    <row r="208" spans="4:33" s="279" customFormat="1">
      <c r="D208" s="379"/>
      <c r="T208" s="309"/>
      <c r="U208" s="309"/>
      <c r="V208" s="309"/>
      <c r="W208" s="309"/>
      <c r="X208" s="309"/>
      <c r="Y208" s="309"/>
      <c r="Z208" s="309"/>
      <c r="AA208" s="309"/>
      <c r="AB208" s="309"/>
      <c r="AC208" s="309"/>
      <c r="AD208" s="309"/>
      <c r="AE208" s="309"/>
      <c r="AF208" s="309"/>
      <c r="AG208" s="309"/>
    </row>
    <row r="209" spans="4:33" s="279" customFormat="1">
      <c r="D209" s="379"/>
      <c r="T209" s="309"/>
      <c r="U209" s="309"/>
      <c r="V209" s="309"/>
      <c r="W209" s="309"/>
      <c r="X209" s="309"/>
      <c r="Y209" s="309"/>
      <c r="Z209" s="309"/>
      <c r="AA209" s="309"/>
      <c r="AB209" s="309"/>
      <c r="AC209" s="309"/>
      <c r="AD209" s="309"/>
      <c r="AE209" s="309"/>
      <c r="AF209" s="309"/>
      <c r="AG209" s="309"/>
    </row>
    <row r="210" spans="4:33" s="279" customFormat="1">
      <c r="D210" s="379"/>
      <c r="T210" s="309"/>
      <c r="U210" s="309"/>
      <c r="V210" s="309"/>
      <c r="W210" s="309"/>
      <c r="X210" s="309"/>
      <c r="Y210" s="309"/>
      <c r="Z210" s="309"/>
      <c r="AA210" s="309"/>
      <c r="AB210" s="309"/>
      <c r="AC210" s="309"/>
      <c r="AD210" s="309"/>
      <c r="AE210" s="309"/>
      <c r="AF210" s="309"/>
      <c r="AG210" s="309"/>
    </row>
    <row r="211" spans="4:33" s="279" customFormat="1">
      <c r="D211" s="379"/>
      <c r="T211" s="309"/>
      <c r="U211" s="309"/>
      <c r="V211" s="309"/>
      <c r="W211" s="309"/>
      <c r="X211" s="309"/>
      <c r="Y211" s="309"/>
      <c r="Z211" s="309"/>
      <c r="AA211" s="309"/>
      <c r="AB211" s="309"/>
      <c r="AC211" s="309"/>
      <c r="AD211" s="309"/>
      <c r="AE211" s="309"/>
      <c r="AF211" s="309"/>
      <c r="AG211" s="309"/>
    </row>
    <row r="212" spans="4:33" s="279" customFormat="1">
      <c r="D212" s="379"/>
      <c r="T212" s="309"/>
      <c r="U212" s="309"/>
      <c r="V212" s="309"/>
      <c r="W212" s="309"/>
      <c r="X212" s="309"/>
      <c r="Y212" s="309"/>
      <c r="Z212" s="309"/>
      <c r="AA212" s="309"/>
      <c r="AB212" s="309"/>
      <c r="AC212" s="309"/>
      <c r="AD212" s="309"/>
      <c r="AE212" s="309"/>
      <c r="AF212" s="309"/>
      <c r="AG212" s="309"/>
    </row>
    <row r="213" spans="4:33" s="279" customFormat="1">
      <c r="D213" s="379"/>
      <c r="T213" s="309"/>
      <c r="U213" s="309"/>
      <c r="V213" s="309"/>
      <c r="W213" s="309"/>
      <c r="X213" s="309"/>
      <c r="Y213" s="309"/>
      <c r="Z213" s="309"/>
      <c r="AA213" s="309"/>
      <c r="AB213" s="309"/>
      <c r="AC213" s="309"/>
      <c r="AD213" s="309"/>
      <c r="AE213" s="309"/>
      <c r="AF213" s="309"/>
      <c r="AG213" s="309"/>
    </row>
    <row r="214" spans="4:33" s="279" customFormat="1">
      <c r="D214" s="379"/>
      <c r="T214" s="309"/>
      <c r="U214" s="309"/>
      <c r="V214" s="309"/>
      <c r="W214" s="309"/>
      <c r="X214" s="309"/>
      <c r="Y214" s="309"/>
      <c r="Z214" s="309"/>
      <c r="AA214" s="309"/>
      <c r="AB214" s="309"/>
      <c r="AC214" s="309"/>
      <c r="AD214" s="309"/>
      <c r="AE214" s="309"/>
      <c r="AF214" s="309"/>
      <c r="AG214" s="309"/>
    </row>
    <row r="215" spans="4:33" s="279" customFormat="1">
      <c r="D215" s="379"/>
      <c r="T215" s="309"/>
      <c r="U215" s="309"/>
      <c r="V215" s="309"/>
      <c r="W215" s="309"/>
      <c r="X215" s="309"/>
      <c r="Y215" s="309"/>
      <c r="Z215" s="309"/>
      <c r="AA215" s="309"/>
      <c r="AB215" s="309"/>
      <c r="AC215" s="309"/>
      <c r="AD215" s="309"/>
      <c r="AE215" s="309"/>
      <c r="AF215" s="309"/>
      <c r="AG215" s="309"/>
    </row>
    <row r="216" spans="4:33" s="279" customFormat="1">
      <c r="D216" s="379"/>
      <c r="T216" s="309"/>
      <c r="U216" s="309"/>
      <c r="V216" s="309"/>
      <c r="W216" s="309"/>
      <c r="X216" s="309"/>
      <c r="Y216" s="309"/>
      <c r="Z216" s="309"/>
      <c r="AA216" s="309"/>
      <c r="AB216" s="309"/>
      <c r="AC216" s="309"/>
      <c r="AD216" s="309"/>
      <c r="AE216" s="309"/>
      <c r="AF216" s="309"/>
      <c r="AG216" s="309"/>
    </row>
    <row r="217" spans="4:33" s="279" customFormat="1">
      <c r="D217" s="379"/>
      <c r="T217" s="309"/>
      <c r="U217" s="309"/>
      <c r="V217" s="309"/>
      <c r="W217" s="309"/>
      <c r="X217" s="309"/>
      <c r="Y217" s="309"/>
      <c r="Z217" s="309"/>
      <c r="AA217" s="309"/>
      <c r="AB217" s="309"/>
      <c r="AC217" s="309"/>
      <c r="AD217" s="309"/>
      <c r="AE217" s="309"/>
      <c r="AF217" s="309"/>
      <c r="AG217" s="309"/>
    </row>
    <row r="218" spans="4:33" s="279" customFormat="1">
      <c r="D218" s="379"/>
      <c r="T218" s="309"/>
      <c r="U218" s="309"/>
      <c r="V218" s="309"/>
      <c r="W218" s="309"/>
      <c r="X218" s="309"/>
      <c r="Y218" s="309"/>
      <c r="Z218" s="309"/>
      <c r="AA218" s="309"/>
      <c r="AB218" s="309"/>
      <c r="AC218" s="309"/>
      <c r="AD218" s="309"/>
      <c r="AE218" s="309"/>
      <c r="AF218" s="309"/>
      <c r="AG218" s="309"/>
    </row>
    <row r="219" spans="4:33" s="279" customFormat="1">
      <c r="D219" s="379"/>
      <c r="T219" s="309"/>
      <c r="U219" s="309"/>
      <c r="V219" s="309"/>
      <c r="W219" s="309"/>
      <c r="X219" s="309"/>
      <c r="Y219" s="309"/>
      <c r="Z219" s="309"/>
      <c r="AA219" s="309"/>
      <c r="AB219" s="309"/>
      <c r="AC219" s="309"/>
      <c r="AD219" s="309"/>
      <c r="AE219" s="309"/>
      <c r="AF219" s="309"/>
      <c r="AG219" s="309"/>
    </row>
    <row r="220" spans="4:33" s="279" customFormat="1">
      <c r="D220" s="379"/>
      <c r="T220" s="309"/>
      <c r="U220" s="309"/>
      <c r="V220" s="309"/>
      <c r="W220" s="309"/>
      <c r="X220" s="309"/>
      <c r="Y220" s="309"/>
      <c r="Z220" s="309"/>
      <c r="AA220" s="309"/>
      <c r="AB220" s="309"/>
      <c r="AC220" s="309"/>
      <c r="AD220" s="309"/>
      <c r="AE220" s="309"/>
      <c r="AF220" s="309"/>
      <c r="AG220" s="309"/>
    </row>
    <row r="221" spans="4:33" s="279" customFormat="1">
      <c r="D221" s="379"/>
      <c r="T221" s="309"/>
      <c r="U221" s="309"/>
      <c r="V221" s="309"/>
      <c r="W221" s="309"/>
      <c r="X221" s="309"/>
      <c r="Y221" s="309"/>
      <c r="Z221" s="309"/>
      <c r="AA221" s="309"/>
      <c r="AB221" s="309"/>
      <c r="AC221" s="309"/>
      <c r="AD221" s="309"/>
      <c r="AE221" s="309"/>
      <c r="AF221" s="309"/>
      <c r="AG221" s="309"/>
    </row>
    <row r="222" spans="4:33" s="279" customFormat="1">
      <c r="D222" s="379"/>
      <c r="T222" s="309"/>
      <c r="U222" s="309"/>
      <c r="V222" s="309"/>
      <c r="W222" s="309"/>
      <c r="X222" s="309"/>
      <c r="Y222" s="309"/>
      <c r="Z222" s="309"/>
      <c r="AA222" s="309"/>
      <c r="AB222" s="309"/>
      <c r="AC222" s="309"/>
      <c r="AD222" s="309"/>
      <c r="AE222" s="309"/>
      <c r="AF222" s="309"/>
      <c r="AG222" s="309"/>
    </row>
    <row r="223" spans="4:33" s="279" customFormat="1">
      <c r="D223" s="379"/>
      <c r="T223" s="309"/>
      <c r="U223" s="309"/>
      <c r="V223" s="309"/>
      <c r="W223" s="309"/>
      <c r="X223" s="309"/>
      <c r="Y223" s="309"/>
      <c r="Z223" s="309"/>
      <c r="AA223" s="309"/>
      <c r="AB223" s="309"/>
      <c r="AC223" s="309"/>
      <c r="AD223" s="309"/>
      <c r="AE223" s="309"/>
      <c r="AF223" s="309"/>
      <c r="AG223" s="309"/>
    </row>
    <row r="224" spans="4:33" s="279" customFormat="1">
      <c r="D224" s="379"/>
      <c r="T224" s="309"/>
      <c r="U224" s="309"/>
      <c r="V224" s="309"/>
      <c r="W224" s="309"/>
      <c r="X224" s="309"/>
      <c r="Y224" s="309"/>
      <c r="Z224" s="309"/>
      <c r="AA224" s="309"/>
      <c r="AB224" s="309"/>
      <c r="AC224" s="309"/>
      <c r="AD224" s="309"/>
      <c r="AE224" s="309"/>
      <c r="AF224" s="309"/>
      <c r="AG224" s="309"/>
    </row>
    <row r="225" spans="4:33" s="279" customFormat="1">
      <c r="D225" s="379"/>
      <c r="T225" s="309"/>
      <c r="U225" s="309"/>
      <c r="V225" s="309"/>
      <c r="W225" s="309"/>
      <c r="X225" s="309"/>
      <c r="Y225" s="309"/>
      <c r="Z225" s="309"/>
      <c r="AA225" s="309"/>
      <c r="AB225" s="309"/>
      <c r="AC225" s="309"/>
      <c r="AD225" s="309"/>
      <c r="AE225" s="309"/>
      <c r="AF225" s="309"/>
      <c r="AG225" s="309"/>
    </row>
    <row r="226" spans="4:33" s="279" customFormat="1">
      <c r="D226" s="379"/>
      <c r="T226" s="309"/>
      <c r="U226" s="309"/>
      <c r="V226" s="309"/>
      <c r="W226" s="309"/>
      <c r="X226" s="309"/>
      <c r="Y226" s="309"/>
      <c r="Z226" s="309"/>
      <c r="AA226" s="309"/>
      <c r="AB226" s="309"/>
      <c r="AC226" s="309"/>
      <c r="AD226" s="309"/>
      <c r="AE226" s="309"/>
      <c r="AF226" s="309"/>
      <c r="AG226" s="309"/>
    </row>
    <row r="227" spans="4:33" s="279" customFormat="1">
      <c r="D227" s="379"/>
      <c r="T227" s="309"/>
      <c r="U227" s="309"/>
      <c r="V227" s="309"/>
      <c r="W227" s="309"/>
      <c r="X227" s="309"/>
      <c r="Y227" s="309"/>
      <c r="Z227" s="309"/>
      <c r="AA227" s="309"/>
      <c r="AB227" s="309"/>
      <c r="AC227" s="309"/>
      <c r="AD227" s="309"/>
      <c r="AE227" s="309"/>
      <c r="AF227" s="309"/>
      <c r="AG227" s="309"/>
    </row>
    <row r="228" spans="4:33" s="279" customFormat="1">
      <c r="D228" s="379"/>
      <c r="T228" s="309"/>
      <c r="U228" s="309"/>
      <c r="V228" s="309"/>
      <c r="W228" s="309"/>
      <c r="X228" s="309"/>
      <c r="Y228" s="309"/>
      <c r="Z228" s="309"/>
      <c r="AA228" s="309"/>
      <c r="AB228" s="309"/>
      <c r="AC228" s="309"/>
      <c r="AD228" s="309"/>
      <c r="AE228" s="309"/>
      <c r="AF228" s="309"/>
      <c r="AG228" s="309"/>
    </row>
    <row r="229" spans="4:33" s="279" customFormat="1">
      <c r="D229" s="379"/>
      <c r="T229" s="309"/>
      <c r="U229" s="309"/>
      <c r="V229" s="309"/>
      <c r="W229" s="309"/>
      <c r="X229" s="309"/>
      <c r="Y229" s="309"/>
      <c r="Z229" s="309"/>
      <c r="AA229" s="309"/>
      <c r="AB229" s="309"/>
      <c r="AC229" s="309"/>
      <c r="AD229" s="309"/>
      <c r="AE229" s="309"/>
      <c r="AF229" s="309"/>
      <c r="AG229" s="309"/>
    </row>
    <row r="230" spans="4:33" s="279" customFormat="1">
      <c r="D230" s="379"/>
      <c r="T230" s="309"/>
      <c r="U230" s="309"/>
      <c r="V230" s="309"/>
      <c r="W230" s="309"/>
      <c r="X230" s="309"/>
      <c r="Y230" s="309"/>
      <c r="Z230" s="309"/>
      <c r="AA230" s="309"/>
      <c r="AB230" s="309"/>
      <c r="AC230" s="309"/>
      <c r="AD230" s="309"/>
      <c r="AE230" s="309"/>
      <c r="AF230" s="309"/>
      <c r="AG230" s="309"/>
    </row>
    <row r="231" spans="4:33" s="279" customFormat="1">
      <c r="D231" s="379"/>
      <c r="T231" s="309"/>
      <c r="U231" s="309"/>
      <c r="V231" s="309"/>
      <c r="W231" s="309"/>
      <c r="X231" s="309"/>
      <c r="Y231" s="309"/>
      <c r="Z231" s="309"/>
      <c r="AA231" s="309"/>
      <c r="AB231" s="309"/>
      <c r="AC231" s="309"/>
      <c r="AD231" s="309"/>
      <c r="AE231" s="309"/>
      <c r="AF231" s="309"/>
      <c r="AG231" s="309"/>
    </row>
    <row r="232" spans="4:33" s="279" customFormat="1">
      <c r="D232" s="379"/>
      <c r="T232" s="309"/>
      <c r="U232" s="309"/>
      <c r="V232" s="309"/>
      <c r="W232" s="309"/>
      <c r="X232" s="309"/>
      <c r="Y232" s="309"/>
      <c r="Z232" s="309"/>
      <c r="AA232" s="309"/>
      <c r="AB232" s="309"/>
      <c r="AC232" s="309"/>
      <c r="AD232" s="309"/>
      <c r="AE232" s="309"/>
      <c r="AF232" s="309"/>
      <c r="AG232" s="309"/>
    </row>
    <row r="233" spans="4:33" s="279" customFormat="1">
      <c r="D233" s="379"/>
      <c r="T233" s="309"/>
      <c r="U233" s="309"/>
      <c r="V233" s="309"/>
      <c r="W233" s="309"/>
      <c r="X233" s="309"/>
      <c r="Y233" s="309"/>
      <c r="Z233" s="309"/>
      <c r="AA233" s="309"/>
      <c r="AB233" s="309"/>
      <c r="AC233" s="309"/>
      <c r="AD233" s="309"/>
      <c r="AE233" s="309"/>
      <c r="AF233" s="309"/>
      <c r="AG233" s="309"/>
    </row>
    <row r="234" spans="4:33" s="279" customFormat="1">
      <c r="D234" s="379"/>
      <c r="T234" s="309"/>
      <c r="U234" s="309"/>
      <c r="V234" s="309"/>
      <c r="W234" s="309"/>
      <c r="X234" s="309"/>
      <c r="Y234" s="309"/>
      <c r="Z234" s="309"/>
      <c r="AA234" s="309"/>
      <c r="AB234" s="309"/>
      <c r="AC234" s="309"/>
      <c r="AD234" s="309"/>
      <c r="AE234" s="309"/>
      <c r="AF234" s="309"/>
      <c r="AG234" s="309"/>
    </row>
    <row r="235" spans="4:33" s="279" customFormat="1">
      <c r="D235" s="379"/>
      <c r="T235" s="309"/>
      <c r="U235" s="309"/>
      <c r="V235" s="309"/>
      <c r="W235" s="309"/>
      <c r="X235" s="309"/>
      <c r="Y235" s="309"/>
      <c r="Z235" s="309"/>
      <c r="AA235" s="309"/>
      <c r="AB235" s="309"/>
      <c r="AC235" s="309"/>
      <c r="AD235" s="309"/>
      <c r="AE235" s="309"/>
      <c r="AF235" s="309"/>
      <c r="AG235" s="309"/>
    </row>
    <row r="236" spans="4:33" s="279" customFormat="1">
      <c r="D236" s="379"/>
      <c r="T236" s="309"/>
      <c r="U236" s="309"/>
      <c r="V236" s="309"/>
      <c r="W236" s="309"/>
      <c r="X236" s="309"/>
      <c r="Y236" s="309"/>
      <c r="Z236" s="309"/>
      <c r="AA236" s="309"/>
      <c r="AB236" s="309"/>
      <c r="AC236" s="309"/>
      <c r="AD236" s="309"/>
      <c r="AE236" s="309"/>
      <c r="AF236" s="309"/>
      <c r="AG236" s="309"/>
    </row>
    <row r="237" spans="4:33" s="279" customFormat="1">
      <c r="D237" s="379"/>
      <c r="T237" s="309"/>
      <c r="U237" s="309"/>
      <c r="V237" s="309"/>
      <c r="W237" s="309"/>
      <c r="X237" s="309"/>
      <c r="Y237" s="309"/>
      <c r="Z237" s="309"/>
      <c r="AA237" s="309"/>
      <c r="AB237" s="309"/>
      <c r="AC237" s="309"/>
      <c r="AD237" s="309"/>
      <c r="AE237" s="309"/>
      <c r="AF237" s="309"/>
      <c r="AG237" s="309"/>
    </row>
    <row r="238" spans="4:33" s="279" customFormat="1">
      <c r="D238" s="379"/>
      <c r="T238" s="309"/>
      <c r="U238" s="309"/>
      <c r="V238" s="309"/>
      <c r="W238" s="309"/>
      <c r="X238" s="309"/>
      <c r="Y238" s="309"/>
      <c r="Z238" s="309"/>
      <c r="AA238" s="309"/>
      <c r="AB238" s="309"/>
      <c r="AC238" s="309"/>
      <c r="AD238" s="309"/>
      <c r="AE238" s="309"/>
      <c r="AF238" s="309"/>
      <c r="AG238" s="309"/>
    </row>
    <row r="239" spans="4:33" s="279" customFormat="1">
      <c r="D239" s="379"/>
      <c r="T239" s="309"/>
      <c r="U239" s="309"/>
      <c r="V239" s="309"/>
      <c r="W239" s="309"/>
      <c r="X239" s="309"/>
      <c r="Y239" s="309"/>
      <c r="Z239" s="309"/>
      <c r="AA239" s="309"/>
      <c r="AB239" s="309"/>
      <c r="AC239" s="309"/>
      <c r="AD239" s="309"/>
      <c r="AE239" s="309"/>
      <c r="AF239" s="309"/>
      <c r="AG239" s="309"/>
    </row>
    <row r="240" spans="4:33" s="279" customFormat="1">
      <c r="D240" s="379"/>
      <c r="T240" s="309"/>
      <c r="U240" s="309"/>
      <c r="V240" s="309"/>
      <c r="W240" s="309"/>
      <c r="X240" s="309"/>
      <c r="Y240" s="309"/>
      <c r="Z240" s="309"/>
      <c r="AA240" s="309"/>
      <c r="AB240" s="309"/>
      <c r="AC240" s="309"/>
      <c r="AD240" s="309"/>
      <c r="AE240" s="309"/>
      <c r="AF240" s="309"/>
      <c r="AG240" s="309"/>
    </row>
    <row r="241" spans="4:33" s="279" customFormat="1">
      <c r="D241" s="379"/>
      <c r="T241" s="309"/>
      <c r="U241" s="309"/>
      <c r="V241" s="309"/>
      <c r="W241" s="309"/>
      <c r="X241" s="309"/>
      <c r="Y241" s="309"/>
      <c r="Z241" s="309"/>
      <c r="AA241" s="309"/>
      <c r="AB241" s="309"/>
      <c r="AC241" s="309"/>
      <c r="AD241" s="309"/>
      <c r="AE241" s="309"/>
      <c r="AF241" s="309"/>
      <c r="AG241" s="309"/>
    </row>
    <row r="242" spans="4:33" s="279" customFormat="1">
      <c r="D242" s="379"/>
      <c r="T242" s="309"/>
      <c r="U242" s="309"/>
      <c r="V242" s="309"/>
      <c r="W242" s="309"/>
      <c r="X242" s="309"/>
      <c r="Y242" s="309"/>
      <c r="Z242" s="309"/>
      <c r="AA242" s="309"/>
      <c r="AB242" s="309"/>
      <c r="AC242" s="309"/>
      <c r="AD242" s="309"/>
      <c r="AE242" s="309"/>
      <c r="AF242" s="309"/>
      <c r="AG242" s="309"/>
    </row>
    <row r="243" spans="4:33" s="279" customFormat="1">
      <c r="D243" s="379"/>
      <c r="T243" s="309"/>
      <c r="U243" s="309"/>
      <c r="V243" s="309"/>
      <c r="W243" s="309"/>
      <c r="X243" s="309"/>
      <c r="Y243" s="309"/>
      <c r="Z243" s="309"/>
      <c r="AA243" s="309"/>
      <c r="AB243" s="309"/>
      <c r="AC243" s="309"/>
      <c r="AD243" s="309"/>
      <c r="AE243" s="309"/>
      <c r="AF243" s="309"/>
      <c r="AG243" s="309"/>
    </row>
    <row r="244" spans="4:33" s="279" customFormat="1">
      <c r="D244" s="379"/>
      <c r="T244" s="309"/>
      <c r="U244" s="309"/>
      <c r="V244" s="309"/>
      <c r="W244" s="309"/>
      <c r="X244" s="309"/>
      <c r="Y244" s="309"/>
      <c r="Z244" s="309"/>
      <c r="AA244" s="309"/>
      <c r="AB244" s="309"/>
      <c r="AC244" s="309"/>
      <c r="AD244" s="309"/>
      <c r="AE244" s="309"/>
      <c r="AF244" s="309"/>
      <c r="AG244" s="309"/>
    </row>
    <row r="245" spans="4:33" s="279" customFormat="1">
      <c r="D245" s="379"/>
      <c r="T245" s="309"/>
      <c r="U245" s="309"/>
      <c r="V245" s="309"/>
      <c r="W245" s="309"/>
      <c r="X245" s="309"/>
      <c r="Y245" s="309"/>
      <c r="Z245" s="309"/>
      <c r="AA245" s="309"/>
      <c r="AB245" s="309"/>
      <c r="AC245" s="309"/>
      <c r="AD245" s="309"/>
      <c r="AE245" s="309"/>
      <c r="AF245" s="309"/>
      <c r="AG245" s="309"/>
    </row>
    <row r="246" spans="4:33" s="279" customFormat="1">
      <c r="D246" s="379"/>
      <c r="T246" s="309"/>
      <c r="U246" s="309"/>
      <c r="V246" s="309"/>
      <c r="W246" s="309"/>
      <c r="X246" s="309"/>
      <c r="Y246" s="309"/>
      <c r="Z246" s="309"/>
      <c r="AA246" s="309"/>
      <c r="AB246" s="309"/>
      <c r="AC246" s="309"/>
      <c r="AD246" s="309"/>
      <c r="AE246" s="309"/>
      <c r="AF246" s="309"/>
      <c r="AG246" s="309"/>
    </row>
    <row r="247" spans="4:33" s="279" customFormat="1">
      <c r="D247" s="379"/>
      <c r="T247" s="309"/>
      <c r="U247" s="309"/>
      <c r="V247" s="309"/>
      <c r="W247" s="309"/>
      <c r="X247" s="309"/>
      <c r="Y247" s="309"/>
      <c r="Z247" s="309"/>
      <c r="AA247" s="309"/>
      <c r="AB247" s="309"/>
      <c r="AC247" s="309"/>
      <c r="AD247" s="309"/>
      <c r="AE247" s="309"/>
      <c r="AF247" s="309"/>
      <c r="AG247" s="309"/>
    </row>
    <row r="248" spans="4:33" s="279" customFormat="1">
      <c r="D248" s="379"/>
      <c r="T248" s="309"/>
      <c r="U248" s="309"/>
      <c r="V248" s="309"/>
      <c r="W248" s="309"/>
      <c r="X248" s="309"/>
      <c r="Y248" s="309"/>
      <c r="Z248" s="309"/>
      <c r="AA248" s="309"/>
      <c r="AB248" s="309"/>
      <c r="AC248" s="309"/>
      <c r="AD248" s="309"/>
      <c r="AE248" s="309"/>
      <c r="AF248" s="309"/>
      <c r="AG248" s="309"/>
    </row>
    <row r="249" spans="4:33" s="279" customFormat="1">
      <c r="D249" s="379"/>
      <c r="T249" s="309"/>
      <c r="U249" s="309"/>
      <c r="V249" s="309"/>
      <c r="W249" s="309"/>
      <c r="X249" s="309"/>
      <c r="Y249" s="309"/>
      <c r="Z249" s="309"/>
      <c r="AA249" s="309"/>
      <c r="AB249" s="309"/>
      <c r="AC249" s="309"/>
      <c r="AD249" s="309"/>
      <c r="AE249" s="309"/>
      <c r="AF249" s="309"/>
      <c r="AG249" s="309"/>
    </row>
    <row r="250" spans="4:33" s="279" customFormat="1">
      <c r="D250" s="379"/>
      <c r="T250" s="309"/>
      <c r="U250" s="309"/>
      <c r="V250" s="309"/>
      <c r="W250" s="309"/>
      <c r="X250" s="309"/>
      <c r="Y250" s="309"/>
      <c r="Z250" s="309"/>
      <c r="AA250" s="309"/>
      <c r="AB250" s="309"/>
      <c r="AC250" s="309"/>
      <c r="AD250" s="309"/>
      <c r="AE250" s="309"/>
      <c r="AF250" s="309"/>
      <c r="AG250" s="309"/>
    </row>
    <row r="251" spans="4:33" s="279" customFormat="1">
      <c r="D251" s="379"/>
      <c r="T251" s="309"/>
      <c r="U251" s="309"/>
      <c r="V251" s="309"/>
      <c r="W251" s="309"/>
      <c r="X251" s="309"/>
      <c r="Y251" s="309"/>
      <c r="Z251" s="309"/>
      <c r="AA251" s="309"/>
      <c r="AB251" s="309"/>
      <c r="AC251" s="309"/>
      <c r="AD251" s="309"/>
      <c r="AE251" s="309"/>
      <c r="AF251" s="309"/>
      <c r="AG251" s="309"/>
    </row>
    <row r="252" spans="4:33" s="279" customFormat="1">
      <c r="D252" s="379"/>
      <c r="T252" s="309"/>
      <c r="U252" s="309"/>
      <c r="V252" s="309"/>
      <c r="W252" s="309"/>
      <c r="X252" s="309"/>
      <c r="Y252" s="309"/>
      <c r="Z252" s="309"/>
      <c r="AA252" s="309"/>
      <c r="AB252" s="309"/>
      <c r="AC252" s="309"/>
      <c r="AD252" s="309"/>
      <c r="AE252" s="309"/>
      <c r="AF252" s="309"/>
      <c r="AG252" s="309"/>
    </row>
    <row r="253" spans="4:33" s="279" customFormat="1">
      <c r="D253" s="379"/>
      <c r="T253" s="309"/>
      <c r="U253" s="309"/>
      <c r="V253" s="309"/>
      <c r="W253" s="309"/>
      <c r="X253" s="309"/>
      <c r="Y253" s="309"/>
      <c r="Z253" s="309"/>
      <c r="AA253" s="309"/>
      <c r="AB253" s="309"/>
      <c r="AC253" s="309"/>
      <c r="AD253" s="309"/>
      <c r="AE253" s="309"/>
      <c r="AF253" s="309"/>
      <c r="AG253" s="309"/>
    </row>
    <row r="254" spans="4:33" s="279" customFormat="1">
      <c r="D254" s="379"/>
      <c r="T254" s="309"/>
      <c r="U254" s="309"/>
      <c r="V254" s="309"/>
      <c r="W254" s="309"/>
      <c r="X254" s="309"/>
      <c r="Y254" s="309"/>
      <c r="Z254" s="309"/>
      <c r="AA254" s="309"/>
      <c r="AB254" s="309"/>
      <c r="AC254" s="309"/>
      <c r="AD254" s="309"/>
      <c r="AE254" s="309"/>
      <c r="AF254" s="309"/>
      <c r="AG254" s="309"/>
    </row>
    <row r="255" spans="4:33" s="279" customFormat="1">
      <c r="D255" s="379"/>
      <c r="T255" s="309"/>
      <c r="U255" s="309"/>
      <c r="V255" s="309"/>
      <c r="W255" s="309"/>
      <c r="X255" s="309"/>
      <c r="Y255" s="309"/>
      <c r="Z255" s="309"/>
      <c r="AA255" s="309"/>
      <c r="AB255" s="309"/>
      <c r="AC255" s="309"/>
      <c r="AD255" s="309"/>
      <c r="AE255" s="309"/>
      <c r="AF255" s="309"/>
      <c r="AG255" s="309"/>
    </row>
    <row r="256" spans="4:33" s="279" customFormat="1">
      <c r="D256" s="379"/>
      <c r="T256" s="309"/>
      <c r="U256" s="309"/>
      <c r="V256" s="309"/>
      <c r="W256" s="309"/>
      <c r="X256" s="309"/>
      <c r="Y256" s="309"/>
      <c r="Z256" s="309"/>
      <c r="AA256" s="309"/>
      <c r="AB256" s="309"/>
      <c r="AC256" s="309"/>
      <c r="AD256" s="309"/>
      <c r="AE256" s="309"/>
      <c r="AF256" s="309"/>
      <c r="AG256" s="309"/>
    </row>
    <row r="257" spans="4:33" s="279" customFormat="1">
      <c r="D257" s="379"/>
      <c r="T257" s="309"/>
      <c r="U257" s="309"/>
      <c r="V257" s="309"/>
      <c r="W257" s="309"/>
      <c r="X257" s="309"/>
      <c r="Y257" s="309"/>
      <c r="Z257" s="309"/>
      <c r="AA257" s="309"/>
      <c r="AB257" s="309"/>
      <c r="AC257" s="309"/>
      <c r="AD257" s="309"/>
      <c r="AE257" s="309"/>
      <c r="AF257" s="309"/>
      <c r="AG257" s="309"/>
    </row>
    <row r="258" spans="4:33" s="279" customFormat="1">
      <c r="D258" s="379"/>
      <c r="T258" s="309"/>
      <c r="U258" s="309"/>
      <c r="V258" s="309"/>
      <c r="W258" s="309"/>
      <c r="X258" s="309"/>
      <c r="Y258" s="309"/>
      <c r="Z258" s="309"/>
      <c r="AA258" s="309"/>
      <c r="AB258" s="309"/>
      <c r="AC258" s="309"/>
      <c r="AD258" s="309"/>
      <c r="AE258" s="309"/>
      <c r="AF258" s="309"/>
      <c r="AG258" s="309"/>
    </row>
    <row r="259" spans="4:33" s="279" customFormat="1">
      <c r="D259" s="379"/>
      <c r="T259" s="309"/>
      <c r="U259" s="309"/>
      <c r="V259" s="309"/>
      <c r="W259" s="309"/>
      <c r="X259" s="309"/>
      <c r="Y259" s="309"/>
      <c r="Z259" s="309"/>
      <c r="AA259" s="309"/>
      <c r="AB259" s="309"/>
      <c r="AC259" s="309"/>
      <c r="AD259" s="309"/>
      <c r="AE259" s="309"/>
      <c r="AF259" s="309"/>
      <c r="AG259" s="309"/>
    </row>
    <row r="260" spans="4:33" s="279" customFormat="1">
      <c r="D260" s="379"/>
      <c r="T260" s="309"/>
      <c r="U260" s="309"/>
      <c r="V260" s="309"/>
      <c r="W260" s="309"/>
      <c r="X260" s="309"/>
      <c r="Y260" s="309"/>
      <c r="Z260" s="309"/>
      <c r="AA260" s="309"/>
      <c r="AB260" s="309"/>
      <c r="AC260" s="309"/>
      <c r="AD260" s="309"/>
      <c r="AE260" s="309"/>
      <c r="AF260" s="309"/>
      <c r="AG260" s="309"/>
    </row>
  </sheetData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T310"/>
  <sheetViews>
    <sheetView workbookViewId="0">
      <selection activeCell="C8" sqref="C8"/>
    </sheetView>
  </sheetViews>
  <sheetFormatPr defaultRowHeight="16.5"/>
  <cols>
    <col min="1" max="1" width="40.7109375" style="307" customWidth="1"/>
    <col min="2" max="2" width="5.85546875" style="307" customWidth="1"/>
    <col min="16" max="16" width="10" customWidth="1"/>
  </cols>
  <sheetData>
    <row r="1" spans="1:20">
      <c r="A1" s="411" t="s">
        <v>151</v>
      </c>
      <c r="B1" s="411"/>
    </row>
    <row r="2" spans="1:20">
      <c r="A2" s="271"/>
      <c r="B2" s="271"/>
    </row>
    <row r="3" spans="1:20">
      <c r="A3" s="271"/>
      <c r="B3" s="271"/>
    </row>
    <row r="4" spans="1:20">
      <c r="A4" s="279"/>
      <c r="B4" s="279"/>
    </row>
    <row r="5" spans="1:20">
      <c r="A5" s="279"/>
      <c r="B5" s="279"/>
    </row>
    <row r="6" spans="1:20" s="420" customFormat="1" ht="89.25">
      <c r="A6" s="410"/>
      <c r="B6" s="410"/>
      <c r="C6" s="419" t="s">
        <v>13</v>
      </c>
      <c r="D6" s="419" t="s">
        <v>14</v>
      </c>
      <c r="E6" s="419" t="s">
        <v>15</v>
      </c>
      <c r="F6" s="419" t="s">
        <v>16</v>
      </c>
      <c r="G6" s="419" t="s">
        <v>17</v>
      </c>
      <c r="H6" s="419" t="s">
        <v>18</v>
      </c>
      <c r="I6" s="419" t="s">
        <v>19</v>
      </c>
      <c r="J6" s="419" t="s">
        <v>20</v>
      </c>
      <c r="K6" s="419" t="s">
        <v>21</v>
      </c>
      <c r="L6" s="419" t="s">
        <v>22</v>
      </c>
      <c r="M6" s="419" t="s">
        <v>23</v>
      </c>
      <c r="N6" s="419" t="s">
        <v>24</v>
      </c>
      <c r="O6" s="419" t="s">
        <v>25</v>
      </c>
      <c r="P6" s="419" t="s">
        <v>26</v>
      </c>
      <c r="Q6" s="419" t="s">
        <v>27</v>
      </c>
      <c r="R6" s="419" t="s">
        <v>28</v>
      </c>
      <c r="S6" s="419" t="s">
        <v>29</v>
      </c>
      <c r="T6" s="420" t="s">
        <v>156</v>
      </c>
    </row>
    <row r="7" spans="1:20" s="417" customFormat="1" ht="12.75">
      <c r="A7" s="414" t="s">
        <v>149</v>
      </c>
      <c r="B7" s="454" t="s">
        <v>152</v>
      </c>
      <c r="C7" s="415">
        <f>SUM(A!C7:C23)</f>
        <v>0.46610487062543982</v>
      </c>
      <c r="D7" s="415">
        <f>SUM(A!D7:D23)</f>
        <v>0.10395494040770886</v>
      </c>
      <c r="E7" s="416">
        <f>SUM(A!E7:E23)</f>
        <v>4.4675254423752239E-2</v>
      </c>
      <c r="F7" s="416">
        <f>SUM(A!F7:F23)</f>
        <v>0.61869280518196412</v>
      </c>
      <c r="G7" s="416">
        <f>SUM(A!G7:G23)</f>
        <v>0.48281309237962849</v>
      </c>
      <c r="H7" s="416">
        <f>SUM(A!H7:H23)</f>
        <v>0.28658536585365857</v>
      </c>
      <c r="I7" s="416">
        <f>SUM(A!I7:I23)</f>
        <v>0.14015465726082846</v>
      </c>
      <c r="J7" s="416">
        <f>SUM(A!J7:J23)</f>
        <v>5.5253770066482896E-2</v>
      </c>
      <c r="K7" s="416">
        <f>SUM(A!K7:K23)</f>
        <v>0.48195274678135508</v>
      </c>
      <c r="L7" s="416">
        <f>SUM(A!L7:L23)</f>
        <v>0.66357160123423442</v>
      </c>
      <c r="M7" s="416">
        <f>SUM(A!M7:M23)</f>
        <v>7.4807084882651614E-2</v>
      </c>
      <c r="N7" s="416">
        <f>SUM(A!N7:N23)</f>
        <v>0.54425733657326381</v>
      </c>
      <c r="O7" s="416">
        <f>SUM(A!O7:O23)</f>
        <v>0.7373486037297452</v>
      </c>
      <c r="P7" s="416">
        <f>SUM(A!P7:P23)</f>
        <v>0.16308580078917459</v>
      </c>
      <c r="Q7" s="416">
        <f>SUM(A!Q7:Q23)</f>
        <v>7.4485436893203888E-2</v>
      </c>
      <c r="R7" s="416">
        <f>SUM(A!R7:R23)</f>
        <v>0.87176986662789524</v>
      </c>
      <c r="S7" s="416">
        <f>SUM(A!S7:S23)</f>
        <v>0.606782545277744</v>
      </c>
      <c r="T7" s="421">
        <f>SUM(C7:S7)</f>
        <v>6.4162957789887312</v>
      </c>
    </row>
    <row r="8" spans="1:20" s="417" customFormat="1" ht="12.75">
      <c r="A8" s="414" t="s">
        <v>150</v>
      </c>
      <c r="B8" s="454" t="s">
        <v>153</v>
      </c>
      <c r="C8" s="416">
        <f>SUM(B!C7:C23)</f>
        <v>1.9023671079348372</v>
      </c>
      <c r="D8" s="416">
        <f>SUM(B!D7:D23)</f>
        <v>1.1214864383676244</v>
      </c>
      <c r="E8" s="416">
        <f>SUM(B!E7:E23)</f>
        <v>1.0771213372178219</v>
      </c>
      <c r="F8" s="416">
        <f>SUM(B!F7:F23)</f>
        <v>2.4865465824107069</v>
      </c>
      <c r="G8" s="416">
        <f>SUM(B!G7:G23)</f>
        <v>1.7589540762683431</v>
      </c>
      <c r="H8" s="416">
        <f>SUM(B!H7:H23)</f>
        <v>1.6567793780022992</v>
      </c>
      <c r="I8" s="416">
        <f>SUM(B!I7:I23)</f>
        <v>1.2123314940257615</v>
      </c>
      <c r="J8" s="416">
        <f>SUM(B!J7:J23)</f>
        <v>1.1123000658260236</v>
      </c>
      <c r="K8" s="416">
        <f>SUM(B!K7:K23)</f>
        <v>2.0653506987299108</v>
      </c>
      <c r="L8" s="416">
        <f>SUM(B!L7:L23)</f>
        <v>2.6410066772951208</v>
      </c>
      <c r="M8" s="416">
        <f>SUM(B!M7:M23)</f>
        <v>1.0987414602084951</v>
      </c>
      <c r="N8" s="416">
        <f>SUM(B!N7:N23)</f>
        <v>2.2654476228885154</v>
      </c>
      <c r="O8" s="416">
        <f>SUM(B!O7:O23)</f>
        <v>2.8253178604080049</v>
      </c>
      <c r="P8" s="416">
        <f>SUM(B!P7:P23)</f>
        <v>1.1874396972685595</v>
      </c>
      <c r="Q8" s="416">
        <f>SUM(B!Q7:Q23)</f>
        <v>1.0851507297697411</v>
      </c>
      <c r="R8" s="416">
        <f>SUM(B!R7:R23)</f>
        <v>3.0833559461584601</v>
      </c>
      <c r="S8" s="416">
        <f>SUM(B!S7:S23)</f>
        <v>2.4053183782589995</v>
      </c>
      <c r="T8" s="421">
        <f t="shared" ref="T8:T10" si="0">SUM(C8:S8)</f>
        <v>30.985015551039226</v>
      </c>
    </row>
    <row r="9" spans="1:20" s="417" customFormat="1" ht="12.75">
      <c r="A9" s="414" t="s">
        <v>165</v>
      </c>
      <c r="B9" s="454" t="s">
        <v>154</v>
      </c>
      <c r="C9" s="415">
        <f>C7/AVERAGE($C7:$S7)</f>
        <v>1.2349466224079433</v>
      </c>
      <c r="D9" s="415">
        <f t="shared" ref="D9:S9" si="1">D7/AVERAGE($C7:$S7)</f>
        <v>0.27542900885557109</v>
      </c>
      <c r="E9" s="415">
        <f t="shared" si="1"/>
        <v>0.11836725602501591</v>
      </c>
      <c r="F9" s="415">
        <f t="shared" si="1"/>
        <v>1.6392289336996697</v>
      </c>
      <c r="G9" s="415">
        <f t="shared" si="1"/>
        <v>1.279215119310992</v>
      </c>
      <c r="H9" s="415">
        <f t="shared" si="1"/>
        <v>0.75930901369388881</v>
      </c>
      <c r="I9" s="415">
        <f t="shared" si="1"/>
        <v>0.37134029594402651</v>
      </c>
      <c r="J9" s="415">
        <f t="shared" si="1"/>
        <v>0.14639507333906823</v>
      </c>
      <c r="K9" s="415">
        <f t="shared" si="1"/>
        <v>1.276935630385537</v>
      </c>
      <c r="L9" s="415">
        <f t="shared" si="1"/>
        <v>1.7581354740413684</v>
      </c>
      <c r="M9" s="415">
        <f t="shared" si="1"/>
        <v>0.19820165509974549</v>
      </c>
      <c r="N9" s="415">
        <f t="shared" si="1"/>
        <v>1.4420118773270993</v>
      </c>
      <c r="O9" s="415">
        <f t="shared" si="1"/>
        <v>1.9536079219498341</v>
      </c>
      <c r="P9" s="415">
        <f t="shared" si="1"/>
        <v>0.43209644768791089</v>
      </c>
      <c r="Q9" s="415">
        <f t="shared" si="1"/>
        <v>0.1973494475318654</v>
      </c>
      <c r="R9" s="415">
        <f t="shared" si="1"/>
        <v>2.3097575677862539</v>
      </c>
      <c r="S9" s="415">
        <f t="shared" si="1"/>
        <v>1.6076726549142091</v>
      </c>
      <c r="T9" s="422">
        <f t="shared" si="0"/>
        <v>17</v>
      </c>
    </row>
    <row r="10" spans="1:20" s="417" customFormat="1" ht="12.75">
      <c r="A10" s="414" t="s">
        <v>168</v>
      </c>
      <c r="B10" s="454" t="s">
        <v>155</v>
      </c>
      <c r="C10" s="415">
        <f>C8/AVERAGE($C8:$S8)</f>
        <v>1.0437380862895049</v>
      </c>
      <c r="D10" s="415">
        <f t="shared" ref="D10:S10" si="2">D8/AVERAGE($C8:$S8)</f>
        <v>0.61530611210586184</v>
      </c>
      <c r="E10" s="415">
        <f t="shared" si="2"/>
        <v>0.59096509738846414</v>
      </c>
      <c r="F10" s="415">
        <f t="shared" si="2"/>
        <v>1.3642494976757968</v>
      </c>
      <c r="G10" s="415">
        <f t="shared" si="2"/>
        <v>0.96505419683608717</v>
      </c>
      <c r="H10" s="415">
        <f t="shared" si="2"/>
        <v>0.90899581378762395</v>
      </c>
      <c r="I10" s="415">
        <f t="shared" si="2"/>
        <v>0.66514846069672873</v>
      </c>
      <c r="J10" s="415">
        <f t="shared" si="2"/>
        <v>0.61026598769637208</v>
      </c>
      <c r="K10" s="415">
        <f t="shared" si="2"/>
        <v>1.1331594079910305</v>
      </c>
      <c r="L10" s="415">
        <f t="shared" si="2"/>
        <v>1.4489943837549961</v>
      </c>
      <c r="M10" s="415">
        <f t="shared" si="2"/>
        <v>0.60282702756035711</v>
      </c>
      <c r="N10" s="415">
        <f t="shared" si="2"/>
        <v>1.2429430453460935</v>
      </c>
      <c r="O10" s="415">
        <f t="shared" si="2"/>
        <v>1.5501171380023775</v>
      </c>
      <c r="P10" s="415">
        <f t="shared" si="2"/>
        <v>0.65149151919300763</v>
      </c>
      <c r="Q10" s="415">
        <f t="shared" si="2"/>
        <v>0.59537044206733902</v>
      </c>
      <c r="R10" s="415">
        <f t="shared" si="2"/>
        <v>1.6916903268404451</v>
      </c>
      <c r="S10" s="415">
        <f t="shared" si="2"/>
        <v>1.3196834567679132</v>
      </c>
      <c r="T10" s="422">
        <f t="shared" si="0"/>
        <v>16.999999999999996</v>
      </c>
    </row>
    <row r="11" spans="1:20" s="134" customFormat="1">
      <c r="A11" s="406"/>
      <c r="B11" s="406"/>
    </row>
    <row r="12" spans="1:20" s="134" customFormat="1">
      <c r="A12" s="406"/>
      <c r="B12" s="406"/>
    </row>
    <row r="13" spans="1:20" s="134" customFormat="1">
      <c r="A13" s="407"/>
      <c r="B13" s="407"/>
    </row>
    <row r="14" spans="1:20" s="134" customFormat="1">
      <c r="A14" s="407"/>
      <c r="B14" s="407"/>
    </row>
    <row r="15" spans="1:20" s="134" customFormat="1">
      <c r="A15" s="406"/>
      <c r="B15" s="406"/>
    </row>
    <row r="16" spans="1:20" s="134" customFormat="1">
      <c r="A16" s="408"/>
      <c r="B16" s="408"/>
    </row>
    <row r="17" spans="1:2" s="134" customFormat="1">
      <c r="A17" s="406"/>
      <c r="B17" s="406"/>
    </row>
    <row r="18" spans="1:2" s="134" customFormat="1">
      <c r="A18" s="406"/>
      <c r="B18" s="406"/>
    </row>
    <row r="19" spans="1:2" s="134" customFormat="1">
      <c r="A19" s="406"/>
      <c r="B19" s="406"/>
    </row>
    <row r="20" spans="1:2" s="134" customFormat="1">
      <c r="A20" s="409"/>
      <c r="B20" s="409"/>
    </row>
    <row r="21" spans="1:2" s="134" customFormat="1">
      <c r="A21" s="406"/>
      <c r="B21" s="406"/>
    </row>
    <row r="22" spans="1:2" s="134" customFormat="1">
      <c r="A22" s="409"/>
      <c r="B22" s="409"/>
    </row>
    <row r="23" spans="1:2" s="134" customFormat="1">
      <c r="A23" s="406"/>
      <c r="B23" s="406"/>
    </row>
    <row r="24" spans="1:2" s="134" customFormat="1">
      <c r="A24" s="309"/>
      <c r="B24" s="309"/>
    </row>
    <row r="25" spans="1:2" s="134" customFormat="1">
      <c r="A25" s="309"/>
      <c r="B25" s="309"/>
    </row>
    <row r="26" spans="1:2" s="134" customFormat="1">
      <c r="A26" s="309"/>
      <c r="B26" s="309"/>
    </row>
    <row r="27" spans="1:2" s="134" customFormat="1">
      <c r="A27" s="309"/>
      <c r="B27" s="309"/>
    </row>
    <row r="28" spans="1:2" s="134" customFormat="1">
      <c r="A28" s="309"/>
      <c r="B28" s="309"/>
    </row>
    <row r="29" spans="1:2" s="134" customFormat="1">
      <c r="A29" s="309"/>
      <c r="B29" s="309"/>
    </row>
    <row r="30" spans="1:2" s="134" customFormat="1">
      <c r="A30" s="309"/>
      <c r="B30" s="309"/>
    </row>
    <row r="31" spans="1:2" s="134" customFormat="1">
      <c r="A31" s="309"/>
      <c r="B31" s="309"/>
    </row>
    <row r="32" spans="1:2" s="134" customFormat="1">
      <c r="A32" s="309"/>
      <c r="B32" s="309"/>
    </row>
    <row r="33" spans="1:2" s="134" customFormat="1">
      <c r="A33" s="309"/>
      <c r="B33" s="309"/>
    </row>
    <row r="34" spans="1:2" s="134" customFormat="1">
      <c r="A34" s="309"/>
      <c r="B34" s="309"/>
    </row>
    <row r="35" spans="1:2" s="134" customFormat="1">
      <c r="A35" s="309"/>
      <c r="B35" s="309"/>
    </row>
    <row r="36" spans="1:2" s="134" customFormat="1">
      <c r="A36" s="309"/>
      <c r="B36" s="309"/>
    </row>
    <row r="37" spans="1:2" s="134" customFormat="1">
      <c r="A37" s="309"/>
      <c r="B37" s="309"/>
    </row>
    <row r="38" spans="1:2" s="134" customFormat="1">
      <c r="A38" s="309"/>
      <c r="B38" s="309"/>
    </row>
    <row r="39" spans="1:2" s="134" customFormat="1">
      <c r="A39" s="309"/>
      <c r="B39" s="309"/>
    </row>
    <row r="40" spans="1:2" s="134" customFormat="1">
      <c r="A40" s="309"/>
      <c r="B40" s="309"/>
    </row>
    <row r="41" spans="1:2" s="134" customFormat="1">
      <c r="A41" s="309"/>
      <c r="B41" s="309"/>
    </row>
    <row r="42" spans="1:2" s="134" customFormat="1">
      <c r="A42" s="309"/>
      <c r="B42" s="309"/>
    </row>
    <row r="43" spans="1:2" s="134" customFormat="1">
      <c r="A43" s="309"/>
      <c r="B43" s="309"/>
    </row>
    <row r="44" spans="1:2" s="134" customFormat="1">
      <c r="A44" s="309"/>
      <c r="B44" s="309"/>
    </row>
    <row r="45" spans="1:2" s="134" customFormat="1">
      <c r="A45" s="309"/>
      <c r="B45" s="309"/>
    </row>
    <row r="46" spans="1:2" s="134" customFormat="1">
      <c r="A46" s="309"/>
      <c r="B46" s="309"/>
    </row>
    <row r="47" spans="1:2" s="134" customFormat="1">
      <c r="A47" s="309"/>
      <c r="B47" s="309"/>
    </row>
    <row r="48" spans="1:2" s="134" customFormat="1">
      <c r="A48" s="309"/>
      <c r="B48" s="309"/>
    </row>
    <row r="49" spans="1:2" s="134" customFormat="1">
      <c r="A49" s="309"/>
      <c r="B49" s="309"/>
    </row>
    <row r="50" spans="1:2" s="134" customFormat="1">
      <c r="A50" s="309"/>
      <c r="B50" s="309"/>
    </row>
    <row r="51" spans="1:2" s="134" customFormat="1">
      <c r="A51" s="309"/>
      <c r="B51" s="309"/>
    </row>
    <row r="52" spans="1:2" s="134" customFormat="1">
      <c r="A52" s="309"/>
      <c r="B52" s="309"/>
    </row>
    <row r="53" spans="1:2" s="134" customFormat="1">
      <c r="A53" s="309"/>
      <c r="B53" s="309"/>
    </row>
    <row r="54" spans="1:2" s="134" customFormat="1">
      <c r="A54" s="309"/>
      <c r="B54" s="309"/>
    </row>
    <row r="55" spans="1:2" s="134" customFormat="1">
      <c r="A55" s="309"/>
      <c r="B55" s="309"/>
    </row>
    <row r="56" spans="1:2" s="134" customFormat="1">
      <c r="A56" s="309"/>
      <c r="B56" s="309"/>
    </row>
    <row r="57" spans="1:2" s="134" customFormat="1">
      <c r="A57" s="309"/>
      <c r="B57" s="309"/>
    </row>
    <row r="58" spans="1:2" s="134" customFormat="1">
      <c r="A58" s="309"/>
      <c r="B58" s="309"/>
    </row>
    <row r="59" spans="1:2" s="134" customFormat="1">
      <c r="A59" s="309"/>
      <c r="B59" s="309"/>
    </row>
    <row r="60" spans="1:2" s="134" customFormat="1">
      <c r="A60" s="309"/>
      <c r="B60" s="309"/>
    </row>
    <row r="61" spans="1:2" s="134" customFormat="1">
      <c r="A61" s="309"/>
      <c r="B61" s="309"/>
    </row>
    <row r="62" spans="1:2" s="134" customFormat="1">
      <c r="A62" s="309"/>
      <c r="B62" s="309"/>
    </row>
    <row r="63" spans="1:2" s="134" customFormat="1">
      <c r="A63" s="309"/>
      <c r="B63" s="309"/>
    </row>
    <row r="64" spans="1:2" s="134" customFormat="1">
      <c r="A64" s="309"/>
      <c r="B64" s="309"/>
    </row>
    <row r="65" spans="1:2" s="134" customFormat="1">
      <c r="A65" s="309"/>
      <c r="B65" s="309"/>
    </row>
    <row r="66" spans="1:2" s="134" customFormat="1">
      <c r="A66" s="309"/>
      <c r="B66" s="309"/>
    </row>
    <row r="67" spans="1:2" s="134" customFormat="1">
      <c r="A67" s="309"/>
      <c r="B67" s="309"/>
    </row>
    <row r="68" spans="1:2" s="134" customFormat="1">
      <c r="A68" s="309"/>
      <c r="B68" s="309"/>
    </row>
    <row r="69" spans="1:2" s="134" customFormat="1">
      <c r="A69" s="309"/>
      <c r="B69" s="309"/>
    </row>
    <row r="70" spans="1:2" s="134" customFormat="1">
      <c r="A70" s="309"/>
      <c r="B70" s="309"/>
    </row>
    <row r="71" spans="1:2" s="134" customFormat="1">
      <c r="A71" s="309"/>
      <c r="B71" s="309"/>
    </row>
    <row r="72" spans="1:2" s="134" customFormat="1">
      <c r="A72" s="309"/>
      <c r="B72" s="309"/>
    </row>
    <row r="73" spans="1:2" s="134" customFormat="1">
      <c r="A73" s="309"/>
      <c r="B73" s="309"/>
    </row>
    <row r="74" spans="1:2" s="134" customFormat="1">
      <c r="A74" s="309"/>
      <c r="B74" s="309"/>
    </row>
    <row r="75" spans="1:2" s="134" customFormat="1">
      <c r="A75" s="309"/>
      <c r="B75" s="309"/>
    </row>
    <row r="76" spans="1:2" s="134" customFormat="1">
      <c r="A76" s="309"/>
      <c r="B76" s="309"/>
    </row>
    <row r="77" spans="1:2" s="134" customFormat="1">
      <c r="A77" s="309"/>
      <c r="B77" s="309"/>
    </row>
    <row r="78" spans="1:2" s="134" customFormat="1">
      <c r="A78" s="309"/>
      <c r="B78" s="309"/>
    </row>
    <row r="79" spans="1:2" s="134" customFormat="1">
      <c r="A79" s="309"/>
      <c r="B79" s="309"/>
    </row>
    <row r="80" spans="1:2" s="134" customFormat="1">
      <c r="A80" s="309"/>
      <c r="B80" s="309"/>
    </row>
    <row r="81" spans="1:2" s="134" customFormat="1">
      <c r="A81" s="309"/>
      <c r="B81" s="309"/>
    </row>
    <row r="82" spans="1:2" s="134" customFormat="1">
      <c r="A82" s="309"/>
      <c r="B82" s="309"/>
    </row>
    <row r="83" spans="1:2" s="134" customFormat="1">
      <c r="A83" s="309"/>
      <c r="B83" s="309"/>
    </row>
    <row r="84" spans="1:2" s="134" customFormat="1">
      <c r="A84" s="309"/>
      <c r="B84" s="309"/>
    </row>
    <row r="85" spans="1:2">
      <c r="A85" s="279"/>
      <c r="B85" s="279"/>
    </row>
    <row r="86" spans="1:2">
      <c r="A86" s="279"/>
      <c r="B86" s="279"/>
    </row>
    <row r="87" spans="1:2">
      <c r="A87" s="279"/>
      <c r="B87" s="279"/>
    </row>
    <row r="88" spans="1:2">
      <c r="A88" s="279"/>
      <c r="B88" s="279"/>
    </row>
    <row r="89" spans="1:2">
      <c r="A89" s="279"/>
      <c r="B89" s="279"/>
    </row>
    <row r="90" spans="1:2">
      <c r="A90" s="279"/>
      <c r="B90" s="279"/>
    </row>
    <row r="91" spans="1:2">
      <c r="A91" s="279"/>
      <c r="B91" s="279"/>
    </row>
    <row r="92" spans="1:2">
      <c r="A92" s="279"/>
      <c r="B92" s="279"/>
    </row>
    <row r="93" spans="1:2">
      <c r="A93" s="279"/>
      <c r="B93" s="279"/>
    </row>
    <row r="94" spans="1:2">
      <c r="A94" s="279"/>
      <c r="B94" s="279"/>
    </row>
    <row r="95" spans="1:2">
      <c r="A95" s="279"/>
      <c r="B95" s="279"/>
    </row>
    <row r="96" spans="1:2">
      <c r="A96" s="279"/>
      <c r="B96" s="279"/>
    </row>
    <row r="97" spans="1:2">
      <c r="A97" s="279"/>
      <c r="B97" s="279"/>
    </row>
    <row r="98" spans="1:2">
      <c r="A98" s="279"/>
      <c r="B98" s="279"/>
    </row>
    <row r="99" spans="1:2">
      <c r="A99" s="279"/>
      <c r="B99" s="279"/>
    </row>
    <row r="100" spans="1:2">
      <c r="A100" s="279"/>
      <c r="B100" s="279"/>
    </row>
    <row r="101" spans="1:2">
      <c r="A101" s="279"/>
      <c r="B101" s="279"/>
    </row>
    <row r="102" spans="1:2">
      <c r="A102" s="279"/>
      <c r="B102" s="279"/>
    </row>
    <row r="103" spans="1:2">
      <c r="A103" s="279"/>
      <c r="B103" s="279"/>
    </row>
    <row r="104" spans="1:2">
      <c r="A104" s="279"/>
      <c r="B104" s="279"/>
    </row>
    <row r="105" spans="1:2">
      <c r="A105" s="279"/>
      <c r="B105" s="279"/>
    </row>
    <row r="106" spans="1:2">
      <c r="A106" s="279"/>
      <c r="B106" s="279"/>
    </row>
    <row r="107" spans="1:2">
      <c r="A107" s="279"/>
      <c r="B107" s="279"/>
    </row>
    <row r="108" spans="1:2">
      <c r="A108" s="279"/>
      <c r="B108" s="279"/>
    </row>
    <row r="109" spans="1:2">
      <c r="A109" s="279"/>
      <c r="B109" s="279"/>
    </row>
    <row r="110" spans="1:2">
      <c r="A110" s="279"/>
      <c r="B110" s="279"/>
    </row>
    <row r="111" spans="1:2">
      <c r="A111" s="279"/>
      <c r="B111" s="279"/>
    </row>
    <row r="112" spans="1:2">
      <c r="A112" s="279"/>
      <c r="B112" s="279"/>
    </row>
    <row r="113" spans="1:2">
      <c r="A113" s="279"/>
      <c r="B113" s="279"/>
    </row>
    <row r="114" spans="1:2">
      <c r="A114" s="279"/>
      <c r="B114" s="279"/>
    </row>
    <row r="115" spans="1:2">
      <c r="A115" s="279"/>
      <c r="B115" s="279"/>
    </row>
    <row r="116" spans="1:2">
      <c r="A116" s="279"/>
      <c r="B116" s="279"/>
    </row>
    <row r="117" spans="1:2">
      <c r="A117" s="279"/>
      <c r="B117" s="279"/>
    </row>
    <row r="118" spans="1:2">
      <c r="A118" s="279"/>
      <c r="B118" s="279"/>
    </row>
    <row r="119" spans="1:2">
      <c r="A119" s="279"/>
      <c r="B119" s="279"/>
    </row>
    <row r="120" spans="1:2">
      <c r="A120" s="279"/>
      <c r="B120" s="279"/>
    </row>
    <row r="121" spans="1:2">
      <c r="A121" s="279"/>
      <c r="B121" s="279"/>
    </row>
    <row r="122" spans="1:2">
      <c r="A122" s="279"/>
      <c r="B122" s="279"/>
    </row>
    <row r="123" spans="1:2">
      <c r="A123" s="279"/>
      <c r="B123" s="279"/>
    </row>
    <row r="124" spans="1:2">
      <c r="A124" s="279"/>
      <c r="B124" s="279"/>
    </row>
    <row r="125" spans="1:2">
      <c r="A125" s="279"/>
      <c r="B125" s="279"/>
    </row>
    <row r="126" spans="1:2">
      <c r="A126" s="279"/>
      <c r="B126" s="279"/>
    </row>
    <row r="127" spans="1:2">
      <c r="A127" s="279"/>
      <c r="B127" s="279"/>
    </row>
    <row r="128" spans="1:2">
      <c r="A128" s="279"/>
      <c r="B128" s="279"/>
    </row>
    <row r="129" spans="1:2">
      <c r="A129" s="279"/>
      <c r="B129" s="279"/>
    </row>
    <row r="130" spans="1:2">
      <c r="A130" s="279"/>
      <c r="B130" s="279"/>
    </row>
    <row r="131" spans="1:2">
      <c r="A131" s="279"/>
      <c r="B131" s="279"/>
    </row>
    <row r="132" spans="1:2">
      <c r="A132" s="279"/>
      <c r="B132" s="279"/>
    </row>
    <row r="133" spans="1:2">
      <c r="A133" s="279"/>
      <c r="B133" s="279"/>
    </row>
    <row r="134" spans="1:2">
      <c r="A134" s="279"/>
      <c r="B134" s="279"/>
    </row>
    <row r="135" spans="1:2">
      <c r="A135" s="279"/>
      <c r="B135" s="279"/>
    </row>
    <row r="136" spans="1:2">
      <c r="A136" s="279"/>
      <c r="B136" s="279"/>
    </row>
    <row r="137" spans="1:2">
      <c r="A137" s="279"/>
      <c r="B137" s="279"/>
    </row>
    <row r="138" spans="1:2">
      <c r="A138" s="279"/>
      <c r="B138" s="279"/>
    </row>
    <row r="139" spans="1:2">
      <c r="A139" s="279"/>
      <c r="B139" s="279"/>
    </row>
    <row r="140" spans="1:2">
      <c r="A140" s="279"/>
      <c r="B140" s="279"/>
    </row>
    <row r="141" spans="1:2">
      <c r="A141" s="279"/>
      <c r="B141" s="279"/>
    </row>
    <row r="142" spans="1:2">
      <c r="A142" s="279"/>
      <c r="B142" s="279"/>
    </row>
    <row r="143" spans="1:2">
      <c r="A143" s="279"/>
      <c r="B143" s="279"/>
    </row>
    <row r="144" spans="1:2">
      <c r="A144" s="279"/>
      <c r="B144" s="279"/>
    </row>
    <row r="145" spans="1:2">
      <c r="A145" s="279"/>
      <c r="B145" s="279"/>
    </row>
    <row r="146" spans="1:2">
      <c r="A146" s="279"/>
      <c r="B146" s="279"/>
    </row>
    <row r="147" spans="1:2">
      <c r="A147" s="279"/>
      <c r="B147" s="279"/>
    </row>
    <row r="148" spans="1:2">
      <c r="A148" s="279"/>
      <c r="B148" s="279"/>
    </row>
    <row r="149" spans="1:2">
      <c r="A149" s="279"/>
      <c r="B149" s="279"/>
    </row>
    <row r="150" spans="1:2">
      <c r="A150" s="279"/>
      <c r="B150" s="279"/>
    </row>
    <row r="151" spans="1:2">
      <c r="A151" s="279"/>
      <c r="B151" s="279"/>
    </row>
    <row r="152" spans="1:2">
      <c r="A152" s="279"/>
      <c r="B152" s="279"/>
    </row>
    <row r="153" spans="1:2">
      <c r="A153" s="279"/>
      <c r="B153" s="279"/>
    </row>
    <row r="154" spans="1:2">
      <c r="A154" s="279"/>
      <c r="B154" s="279"/>
    </row>
    <row r="155" spans="1:2">
      <c r="A155" s="279"/>
      <c r="B155" s="279"/>
    </row>
    <row r="156" spans="1:2">
      <c r="A156" s="279"/>
      <c r="B156" s="279"/>
    </row>
    <row r="157" spans="1:2">
      <c r="A157" s="279"/>
      <c r="B157" s="279"/>
    </row>
    <row r="158" spans="1:2">
      <c r="A158" s="279"/>
      <c r="B158" s="279"/>
    </row>
    <row r="159" spans="1:2">
      <c r="A159" s="279"/>
      <c r="B159" s="279"/>
    </row>
    <row r="160" spans="1:2">
      <c r="A160" s="279"/>
      <c r="B160" s="279"/>
    </row>
    <row r="161" spans="1:2">
      <c r="A161" s="279"/>
      <c r="B161" s="279"/>
    </row>
    <row r="162" spans="1:2">
      <c r="A162" s="279"/>
      <c r="B162" s="279"/>
    </row>
    <row r="163" spans="1:2">
      <c r="A163" s="279"/>
      <c r="B163" s="279"/>
    </row>
    <row r="164" spans="1:2">
      <c r="A164" s="279"/>
      <c r="B164" s="279"/>
    </row>
    <row r="165" spans="1:2">
      <c r="A165" s="279"/>
      <c r="B165" s="279"/>
    </row>
    <row r="166" spans="1:2">
      <c r="A166" s="279"/>
      <c r="B166" s="279"/>
    </row>
    <row r="167" spans="1:2">
      <c r="A167" s="279"/>
      <c r="B167" s="279"/>
    </row>
    <row r="168" spans="1:2">
      <c r="A168" s="279"/>
      <c r="B168" s="279"/>
    </row>
    <row r="169" spans="1:2">
      <c r="A169" s="279"/>
      <c r="B169" s="279"/>
    </row>
    <row r="170" spans="1:2">
      <c r="A170" s="279"/>
      <c r="B170" s="279"/>
    </row>
    <row r="171" spans="1:2">
      <c r="A171" s="279"/>
      <c r="B171" s="279"/>
    </row>
    <row r="172" spans="1:2">
      <c r="A172" s="279"/>
      <c r="B172" s="279"/>
    </row>
    <row r="173" spans="1:2">
      <c r="A173" s="279"/>
      <c r="B173" s="279"/>
    </row>
    <row r="174" spans="1:2">
      <c r="A174" s="279"/>
      <c r="B174" s="279"/>
    </row>
    <row r="175" spans="1:2">
      <c r="A175" s="279"/>
      <c r="B175" s="279"/>
    </row>
    <row r="176" spans="1:2">
      <c r="A176" s="279"/>
      <c r="B176" s="279"/>
    </row>
    <row r="177" spans="1:2">
      <c r="A177" s="279"/>
      <c r="B177" s="279"/>
    </row>
    <row r="178" spans="1:2">
      <c r="A178" s="279"/>
      <c r="B178" s="279"/>
    </row>
    <row r="179" spans="1:2">
      <c r="A179" s="279"/>
      <c r="B179" s="279"/>
    </row>
    <row r="180" spans="1:2">
      <c r="A180" s="279"/>
      <c r="B180" s="279"/>
    </row>
    <row r="181" spans="1:2">
      <c r="A181" s="279"/>
      <c r="B181" s="279"/>
    </row>
    <row r="182" spans="1:2">
      <c r="A182" s="279"/>
      <c r="B182" s="279"/>
    </row>
    <row r="183" spans="1:2">
      <c r="A183" s="279"/>
      <c r="B183" s="279"/>
    </row>
    <row r="184" spans="1:2">
      <c r="A184" s="279"/>
      <c r="B184" s="279"/>
    </row>
    <row r="185" spans="1:2">
      <c r="A185" s="279"/>
      <c r="B185" s="279"/>
    </row>
    <row r="186" spans="1:2">
      <c r="A186" s="279"/>
      <c r="B186" s="279"/>
    </row>
    <row r="187" spans="1:2">
      <c r="A187" s="279"/>
      <c r="B187" s="279"/>
    </row>
    <row r="188" spans="1:2">
      <c r="A188" s="279"/>
      <c r="B188" s="279"/>
    </row>
    <row r="189" spans="1:2">
      <c r="A189" s="279"/>
      <c r="B189" s="279"/>
    </row>
    <row r="190" spans="1:2">
      <c r="A190" s="279"/>
      <c r="B190" s="279"/>
    </row>
    <row r="191" spans="1:2">
      <c r="A191" s="279"/>
      <c r="B191" s="279"/>
    </row>
    <row r="192" spans="1:2">
      <c r="A192" s="279"/>
      <c r="B192" s="279"/>
    </row>
    <row r="193" spans="1:2">
      <c r="A193" s="279"/>
      <c r="B193" s="279"/>
    </row>
    <row r="194" spans="1:2">
      <c r="A194" s="279"/>
      <c r="B194" s="279"/>
    </row>
    <row r="195" spans="1:2">
      <c r="A195" s="279"/>
      <c r="B195" s="279"/>
    </row>
    <row r="196" spans="1:2">
      <c r="A196" s="279"/>
      <c r="B196" s="279"/>
    </row>
    <row r="197" spans="1:2">
      <c r="A197" s="279"/>
      <c r="B197" s="279"/>
    </row>
    <row r="198" spans="1:2">
      <c r="A198" s="279"/>
      <c r="B198" s="279"/>
    </row>
    <row r="199" spans="1:2">
      <c r="A199" s="279"/>
      <c r="B199" s="279"/>
    </row>
    <row r="200" spans="1:2">
      <c r="A200" s="279"/>
      <c r="B200" s="279"/>
    </row>
    <row r="201" spans="1:2">
      <c r="A201" s="279"/>
      <c r="B201" s="279"/>
    </row>
    <row r="202" spans="1:2">
      <c r="A202" s="279"/>
      <c r="B202" s="279"/>
    </row>
    <row r="203" spans="1:2">
      <c r="A203" s="279"/>
      <c r="B203" s="279"/>
    </row>
    <row r="204" spans="1:2">
      <c r="A204" s="279"/>
      <c r="B204" s="279"/>
    </row>
    <row r="205" spans="1:2">
      <c r="A205" s="279"/>
      <c r="B205" s="279"/>
    </row>
    <row r="206" spans="1:2">
      <c r="A206" s="279"/>
      <c r="B206" s="279"/>
    </row>
    <row r="207" spans="1:2">
      <c r="A207" s="279"/>
      <c r="B207" s="279"/>
    </row>
    <row r="208" spans="1:2">
      <c r="A208" s="279"/>
      <c r="B208" s="279"/>
    </row>
    <row r="209" spans="1:2">
      <c r="A209" s="279"/>
      <c r="B209" s="279"/>
    </row>
    <row r="210" spans="1:2">
      <c r="A210" s="279"/>
      <c r="B210" s="279"/>
    </row>
    <row r="211" spans="1:2">
      <c r="A211" s="279"/>
      <c r="B211" s="279"/>
    </row>
    <row r="212" spans="1:2">
      <c r="A212" s="279"/>
      <c r="B212" s="279"/>
    </row>
    <row r="213" spans="1:2">
      <c r="A213" s="279"/>
      <c r="B213" s="279"/>
    </row>
    <row r="214" spans="1:2">
      <c r="A214" s="279"/>
      <c r="B214" s="279"/>
    </row>
    <row r="215" spans="1:2">
      <c r="A215" s="279"/>
      <c r="B215" s="279"/>
    </row>
    <row r="216" spans="1:2">
      <c r="A216" s="279"/>
      <c r="B216" s="279"/>
    </row>
    <row r="217" spans="1:2">
      <c r="A217" s="279"/>
      <c r="B217" s="279"/>
    </row>
    <row r="218" spans="1:2">
      <c r="A218" s="279"/>
      <c r="B218" s="279"/>
    </row>
    <row r="219" spans="1:2">
      <c r="A219" s="279"/>
      <c r="B219" s="279"/>
    </row>
    <row r="220" spans="1:2">
      <c r="A220" s="279"/>
      <c r="B220" s="279"/>
    </row>
    <row r="221" spans="1:2">
      <c r="A221" s="279"/>
      <c r="B221" s="279"/>
    </row>
    <row r="222" spans="1:2">
      <c r="A222" s="279"/>
      <c r="B222" s="279"/>
    </row>
    <row r="223" spans="1:2">
      <c r="A223" s="279"/>
      <c r="B223" s="279"/>
    </row>
    <row r="224" spans="1:2">
      <c r="A224" s="279"/>
      <c r="B224" s="279"/>
    </row>
    <row r="225" spans="1:2">
      <c r="A225" s="279"/>
      <c r="B225" s="279"/>
    </row>
    <row r="226" spans="1:2">
      <c r="A226" s="279"/>
      <c r="B226" s="279"/>
    </row>
    <row r="227" spans="1:2">
      <c r="A227" s="279"/>
      <c r="B227" s="279"/>
    </row>
    <row r="228" spans="1:2">
      <c r="A228" s="279"/>
      <c r="B228" s="279"/>
    </row>
    <row r="229" spans="1:2">
      <c r="A229" s="279"/>
      <c r="B229" s="279"/>
    </row>
    <row r="230" spans="1:2">
      <c r="A230" s="279"/>
      <c r="B230" s="279"/>
    </row>
    <row r="231" spans="1:2">
      <c r="A231" s="279"/>
      <c r="B231" s="279"/>
    </row>
    <row r="232" spans="1:2">
      <c r="A232" s="279"/>
      <c r="B232" s="279"/>
    </row>
    <row r="233" spans="1:2">
      <c r="A233" s="279"/>
      <c r="B233" s="279"/>
    </row>
    <row r="234" spans="1:2">
      <c r="A234" s="279"/>
      <c r="B234" s="279"/>
    </row>
    <row r="235" spans="1:2">
      <c r="A235" s="279"/>
      <c r="B235" s="279"/>
    </row>
    <row r="236" spans="1:2">
      <c r="A236" s="279"/>
      <c r="B236" s="279"/>
    </row>
    <row r="237" spans="1:2">
      <c r="A237" s="279"/>
      <c r="B237" s="279"/>
    </row>
    <row r="238" spans="1:2">
      <c r="A238" s="279"/>
      <c r="B238" s="279"/>
    </row>
    <row r="239" spans="1:2">
      <c r="A239" s="279"/>
      <c r="B239" s="279"/>
    </row>
    <row r="240" spans="1:2">
      <c r="A240" s="279"/>
      <c r="B240" s="279"/>
    </row>
    <row r="241" spans="1:2">
      <c r="A241" s="279"/>
      <c r="B241" s="279"/>
    </row>
    <row r="242" spans="1:2">
      <c r="A242" s="279"/>
      <c r="B242" s="279"/>
    </row>
    <row r="243" spans="1:2">
      <c r="A243" s="279"/>
      <c r="B243" s="279"/>
    </row>
    <row r="244" spans="1:2">
      <c r="A244" s="279"/>
      <c r="B244" s="279"/>
    </row>
    <row r="245" spans="1:2">
      <c r="A245" s="279"/>
      <c r="B245" s="279"/>
    </row>
    <row r="246" spans="1:2">
      <c r="A246" s="279"/>
      <c r="B246" s="279"/>
    </row>
    <row r="247" spans="1:2">
      <c r="A247" s="279"/>
      <c r="B247" s="279"/>
    </row>
    <row r="248" spans="1:2">
      <c r="A248" s="279"/>
      <c r="B248" s="279"/>
    </row>
    <row r="249" spans="1:2">
      <c r="A249" s="279"/>
      <c r="B249" s="279"/>
    </row>
    <row r="250" spans="1:2">
      <c r="A250" s="279"/>
      <c r="B250" s="279"/>
    </row>
    <row r="251" spans="1:2">
      <c r="A251" s="279"/>
      <c r="B251" s="279"/>
    </row>
    <row r="252" spans="1:2">
      <c r="A252" s="279"/>
      <c r="B252" s="279"/>
    </row>
    <row r="253" spans="1:2">
      <c r="A253" s="279"/>
      <c r="B253" s="279"/>
    </row>
    <row r="254" spans="1:2">
      <c r="A254" s="279"/>
      <c r="B254" s="279"/>
    </row>
    <row r="255" spans="1:2">
      <c r="A255" s="279"/>
      <c r="B255" s="279"/>
    </row>
    <row r="256" spans="1:2">
      <c r="A256" s="279"/>
      <c r="B256" s="279"/>
    </row>
    <row r="257" spans="1:2">
      <c r="A257" s="279"/>
      <c r="B257" s="279"/>
    </row>
    <row r="258" spans="1:2">
      <c r="A258" s="279"/>
      <c r="B258" s="279"/>
    </row>
    <row r="259" spans="1:2">
      <c r="A259" s="279"/>
      <c r="B259" s="279"/>
    </row>
    <row r="260" spans="1:2">
      <c r="A260" s="279"/>
      <c r="B260" s="279"/>
    </row>
    <row r="261" spans="1:2">
      <c r="A261" s="279"/>
      <c r="B261" s="279"/>
    </row>
    <row r="262" spans="1:2">
      <c r="A262" s="279"/>
      <c r="B262" s="279"/>
    </row>
    <row r="263" spans="1:2">
      <c r="A263" s="279"/>
      <c r="B263" s="279"/>
    </row>
    <row r="264" spans="1:2">
      <c r="A264" s="279"/>
      <c r="B264" s="279"/>
    </row>
    <row r="265" spans="1:2">
      <c r="A265" s="279"/>
      <c r="B265" s="279"/>
    </row>
    <row r="266" spans="1:2">
      <c r="A266" s="279"/>
      <c r="B266" s="279"/>
    </row>
    <row r="267" spans="1:2">
      <c r="A267" s="279"/>
      <c r="B267" s="279"/>
    </row>
    <row r="268" spans="1:2">
      <c r="A268" s="279"/>
      <c r="B268" s="279"/>
    </row>
    <row r="269" spans="1:2">
      <c r="A269" s="279"/>
      <c r="B269" s="279"/>
    </row>
    <row r="270" spans="1:2">
      <c r="A270" s="279"/>
      <c r="B270" s="279"/>
    </row>
    <row r="271" spans="1:2">
      <c r="A271" s="279"/>
      <c r="B271" s="279"/>
    </row>
    <row r="272" spans="1:2">
      <c r="A272" s="279"/>
      <c r="B272" s="279"/>
    </row>
    <row r="273" spans="1:2">
      <c r="A273" s="279"/>
      <c r="B273" s="279"/>
    </row>
    <row r="274" spans="1:2">
      <c r="A274" s="279"/>
      <c r="B274" s="279"/>
    </row>
    <row r="275" spans="1:2">
      <c r="A275" s="279"/>
      <c r="B275" s="279"/>
    </row>
    <row r="276" spans="1:2">
      <c r="A276" s="279"/>
      <c r="B276" s="279"/>
    </row>
    <row r="277" spans="1:2">
      <c r="A277" s="279"/>
      <c r="B277" s="279"/>
    </row>
    <row r="278" spans="1:2">
      <c r="A278" s="279"/>
      <c r="B278" s="279"/>
    </row>
    <row r="279" spans="1:2">
      <c r="A279" s="279"/>
      <c r="B279" s="279"/>
    </row>
    <row r="280" spans="1:2">
      <c r="A280" s="279"/>
      <c r="B280" s="279"/>
    </row>
    <row r="281" spans="1:2">
      <c r="A281" s="279"/>
      <c r="B281" s="279"/>
    </row>
    <row r="282" spans="1:2">
      <c r="A282" s="279"/>
      <c r="B282" s="279"/>
    </row>
    <row r="283" spans="1:2">
      <c r="A283" s="279"/>
      <c r="B283" s="279"/>
    </row>
    <row r="284" spans="1:2">
      <c r="A284" s="279"/>
      <c r="B284" s="279"/>
    </row>
    <row r="285" spans="1:2">
      <c r="A285" s="279"/>
      <c r="B285" s="279"/>
    </row>
    <row r="286" spans="1:2">
      <c r="A286" s="279"/>
      <c r="B286" s="279"/>
    </row>
    <row r="287" spans="1:2">
      <c r="A287" s="279"/>
      <c r="B287" s="279"/>
    </row>
    <row r="288" spans="1:2">
      <c r="A288" s="279"/>
      <c r="B288" s="279"/>
    </row>
    <row r="289" spans="1:2">
      <c r="A289" s="279"/>
      <c r="B289" s="279"/>
    </row>
    <row r="290" spans="1:2">
      <c r="A290" s="279"/>
      <c r="B290" s="279"/>
    </row>
    <row r="291" spans="1:2">
      <c r="A291" s="279"/>
      <c r="B291" s="279"/>
    </row>
    <row r="292" spans="1:2">
      <c r="A292" s="279"/>
      <c r="B292" s="279"/>
    </row>
    <row r="293" spans="1:2">
      <c r="A293" s="279"/>
      <c r="B293" s="279"/>
    </row>
    <row r="294" spans="1:2">
      <c r="A294" s="279"/>
      <c r="B294" s="279"/>
    </row>
    <row r="295" spans="1:2">
      <c r="A295" s="279"/>
      <c r="B295" s="279"/>
    </row>
    <row r="296" spans="1:2">
      <c r="A296" s="279"/>
      <c r="B296" s="279"/>
    </row>
    <row r="297" spans="1:2">
      <c r="A297" s="279"/>
      <c r="B297" s="279"/>
    </row>
    <row r="298" spans="1:2">
      <c r="A298" s="279"/>
      <c r="B298" s="279"/>
    </row>
    <row r="299" spans="1:2">
      <c r="A299" s="279"/>
      <c r="B299" s="279"/>
    </row>
    <row r="300" spans="1:2">
      <c r="A300" s="279"/>
      <c r="B300" s="279"/>
    </row>
    <row r="301" spans="1:2">
      <c r="A301" s="279"/>
      <c r="B301" s="279"/>
    </row>
    <row r="302" spans="1:2">
      <c r="A302" s="279"/>
      <c r="B302" s="279"/>
    </row>
    <row r="303" spans="1:2">
      <c r="A303" s="279"/>
      <c r="B303" s="279"/>
    </row>
    <row r="304" spans="1:2">
      <c r="A304" s="279"/>
      <c r="B304" s="279"/>
    </row>
    <row r="305" spans="1:2">
      <c r="A305" s="279"/>
      <c r="B305" s="279"/>
    </row>
    <row r="306" spans="1:2">
      <c r="A306" s="279"/>
      <c r="B306" s="279"/>
    </row>
    <row r="307" spans="1:2">
      <c r="A307" s="279"/>
      <c r="B307" s="279"/>
    </row>
    <row r="308" spans="1:2">
      <c r="A308" s="279"/>
      <c r="B308" s="279"/>
    </row>
    <row r="309" spans="1:2">
      <c r="A309" s="279"/>
      <c r="B309" s="279"/>
    </row>
    <row r="310" spans="1:2">
      <c r="A310" s="279"/>
      <c r="B310" s="27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308"/>
  <sheetViews>
    <sheetView workbookViewId="0">
      <selection activeCell="B5" sqref="B5"/>
    </sheetView>
  </sheetViews>
  <sheetFormatPr defaultRowHeight="16.5"/>
  <cols>
    <col min="1" max="1" width="26" style="428" customWidth="1"/>
    <col min="2" max="2" width="7.42578125" style="307" customWidth="1"/>
    <col min="5" max="5" width="10.85546875" customWidth="1"/>
  </cols>
  <sheetData>
    <row r="1" spans="1:5">
      <c r="A1" s="425" t="s">
        <v>157</v>
      </c>
      <c r="B1" s="411"/>
    </row>
    <row r="2" spans="1:5">
      <c r="A2" s="426"/>
      <c r="B2" s="279"/>
    </row>
    <row r="3" spans="1:5" s="420" customFormat="1" ht="102">
      <c r="A3" s="424"/>
      <c r="B3" s="423" t="s">
        <v>158</v>
      </c>
      <c r="C3" s="423" t="s">
        <v>159</v>
      </c>
      <c r="D3" s="423" t="s">
        <v>164</v>
      </c>
      <c r="E3" s="423" t="s">
        <v>169</v>
      </c>
    </row>
    <row r="4" spans="1:5" s="420" customFormat="1" ht="12.75">
      <c r="A4" s="424"/>
      <c r="B4" s="423" t="s">
        <v>160</v>
      </c>
      <c r="C4" s="423" t="s">
        <v>161</v>
      </c>
      <c r="D4" s="423" t="s">
        <v>162</v>
      </c>
      <c r="E4" s="423" t="s">
        <v>163</v>
      </c>
    </row>
    <row r="5" spans="1:5" s="417" customFormat="1" ht="12.75">
      <c r="A5" s="405" t="s">
        <v>13</v>
      </c>
      <c r="B5" s="414">
        <f>SUM(A!C7:S7)</f>
        <v>0.33335041963153883</v>
      </c>
      <c r="C5" s="415">
        <f>SUM(B!C7:S7)</f>
        <v>1.6649521943799861</v>
      </c>
      <c r="D5" s="415">
        <f>B5/AVERAGE(B$5:B$21)</f>
        <v>0.88321320103315515</v>
      </c>
      <c r="E5" s="416">
        <f>C5/AVERAGE(C$5:C$21)</f>
        <v>0.91347984827816076</v>
      </c>
    </row>
    <row r="6" spans="1:5" s="417" customFormat="1" ht="12.75">
      <c r="A6" s="405" t="s">
        <v>14</v>
      </c>
      <c r="B6" s="414">
        <f>SUM(A!C8:S8)</f>
        <v>0.15523847160600235</v>
      </c>
      <c r="C6" s="415">
        <f>SUM(B!C8:S8)</f>
        <v>1.2389553559609776</v>
      </c>
      <c r="D6" s="415">
        <f t="shared" ref="D6:D21" si="0">B6/AVERAGE(B$5:B$21)</f>
        <v>0.41130491925638429</v>
      </c>
      <c r="E6" s="416">
        <f t="shared" ref="E6:E21" si="1">C6/AVERAGE(C$5:C$21)</f>
        <v>0.67975570374145577</v>
      </c>
    </row>
    <row r="7" spans="1:5" s="417" customFormat="1" ht="12.75">
      <c r="A7" s="405" t="s">
        <v>15</v>
      </c>
      <c r="B7" s="414">
        <f>SUM(A!C9:S9)</f>
        <v>0.36943404251736467</v>
      </c>
      <c r="C7" s="415">
        <f>SUM(B!C9:S9)</f>
        <v>1.4818932330254813</v>
      </c>
      <c r="D7" s="415">
        <f t="shared" si="0"/>
        <v>0.97881689671498362</v>
      </c>
      <c r="E7" s="416">
        <f t="shared" si="1"/>
        <v>0.81304412837669993</v>
      </c>
    </row>
    <row r="8" spans="1:5" s="417" customFormat="1" ht="12.75">
      <c r="A8" s="405" t="s">
        <v>16</v>
      </c>
      <c r="B8" s="414">
        <f>SUM(A!C10:S10)</f>
        <v>1.2445868963221358</v>
      </c>
      <c r="C8" s="415">
        <f>SUM(B!C10:S10)</f>
        <v>4.1422454372961806</v>
      </c>
      <c r="D8" s="415">
        <f t="shared" si="0"/>
        <v>3.2975377018562262</v>
      </c>
      <c r="E8" s="416">
        <f t="shared" si="1"/>
        <v>2.2726524799718315</v>
      </c>
    </row>
    <row r="9" spans="1:5" s="134" customFormat="1" ht="15">
      <c r="A9" s="405" t="s">
        <v>17</v>
      </c>
      <c r="B9" s="414">
        <f>SUM(A!C11:S11)</f>
        <v>0.1499902462511242</v>
      </c>
      <c r="C9" s="415">
        <f>SUM(B!C11:S11)</f>
        <v>1.3344201180078081</v>
      </c>
      <c r="D9" s="415">
        <f t="shared" si="0"/>
        <v>0.39739972627493003</v>
      </c>
      <c r="E9" s="416">
        <f t="shared" si="1"/>
        <v>0.73213266486070505</v>
      </c>
    </row>
    <row r="10" spans="1:5" s="134" customFormat="1" ht="25.5">
      <c r="A10" s="405" t="s">
        <v>18</v>
      </c>
      <c r="B10" s="414">
        <f>SUM(A!C12:S12)</f>
        <v>3.8083075593869703E-3</v>
      </c>
      <c r="C10" s="415">
        <f>SUM(B!C12:S12)</f>
        <v>1.0063020167224361</v>
      </c>
      <c r="D10" s="415">
        <f t="shared" si="0"/>
        <v>1.0090125321464265E-2</v>
      </c>
      <c r="E10" s="416">
        <f t="shared" si="1"/>
        <v>0.55210991442305879</v>
      </c>
    </row>
    <row r="11" spans="1:5" s="134" customFormat="1" ht="15">
      <c r="A11" s="405" t="s">
        <v>19</v>
      </c>
      <c r="B11" s="414">
        <f>SUM(A!C13:S13)</f>
        <v>9.8264217935331473E-3</v>
      </c>
      <c r="C11" s="415">
        <f>SUM(B!C13:S13)</f>
        <v>1.0140707900736756</v>
      </c>
      <c r="D11" s="415">
        <f t="shared" si="0"/>
        <v>2.6035141808314826E-2</v>
      </c>
      <c r="E11" s="416">
        <f t="shared" si="1"/>
        <v>0.55637226977845711</v>
      </c>
    </row>
    <row r="12" spans="1:5" s="134" customFormat="1" ht="25.5">
      <c r="A12" s="405" t="s">
        <v>20</v>
      </c>
      <c r="B12" s="414">
        <f>SUM(A!C14:S14)</f>
        <v>0.50090539727210348</v>
      </c>
      <c r="C12" s="415">
        <f>SUM(B!C14:S14)</f>
        <v>1.9234432066583267</v>
      </c>
      <c r="D12" s="415">
        <f t="shared" si="0"/>
        <v>1.3271507497380153</v>
      </c>
      <c r="E12" s="416">
        <f t="shared" si="1"/>
        <v>1.0553015362967877</v>
      </c>
    </row>
    <row r="13" spans="1:5" s="134" customFormat="1" ht="25.5">
      <c r="A13" s="405" t="s">
        <v>21</v>
      </c>
      <c r="B13" s="414">
        <f>SUM(A!C15:S15)</f>
        <v>0.6387847326151278</v>
      </c>
      <c r="C13" s="415">
        <f>SUM(B!C15:S15)</f>
        <v>2.0000889014087107</v>
      </c>
      <c r="D13" s="415">
        <f t="shared" si="0"/>
        <v>1.6924625716317436</v>
      </c>
      <c r="E13" s="416">
        <f t="shared" si="1"/>
        <v>1.0973533728889053</v>
      </c>
    </row>
    <row r="14" spans="1:5" s="134" customFormat="1" ht="15">
      <c r="A14" s="405" t="s">
        <v>22</v>
      </c>
      <c r="B14" s="414">
        <f>SUM(A!C16:S16)</f>
        <v>0.72776497152120301</v>
      </c>
      <c r="C14" s="415">
        <f>SUM(B!C16:S16)</f>
        <v>3.3416567961035115</v>
      </c>
      <c r="D14" s="415">
        <f t="shared" si="0"/>
        <v>1.9282160520677234</v>
      </c>
      <c r="E14" s="416">
        <f t="shared" si="1"/>
        <v>1.8334076818578318</v>
      </c>
    </row>
    <row r="15" spans="1:5" s="134" customFormat="1" ht="15">
      <c r="A15" s="405" t="s">
        <v>23</v>
      </c>
      <c r="B15" s="414">
        <f>SUM(A!C17:S17)</f>
        <v>0.27570131725267355</v>
      </c>
      <c r="C15" s="415">
        <f>SUM(B!C17:S17)</f>
        <v>1.4538428028262282</v>
      </c>
      <c r="D15" s="415">
        <f t="shared" si="0"/>
        <v>0.73047168564821874</v>
      </c>
      <c r="E15" s="416">
        <f t="shared" si="1"/>
        <v>0.79765419537499427</v>
      </c>
    </row>
    <row r="16" spans="1:5" s="134" customFormat="1" ht="15">
      <c r="A16" s="405" t="s">
        <v>24</v>
      </c>
      <c r="B16" s="414">
        <f>SUM(A!C18:S18)</f>
        <v>0.52322014124412664</v>
      </c>
      <c r="C16" s="415">
        <f>SUM(B!C18:S18)</f>
        <v>2.2059559999172542</v>
      </c>
      <c r="D16" s="415">
        <f t="shared" si="0"/>
        <v>1.3862737485197489</v>
      </c>
      <c r="E16" s="416">
        <f t="shared" si="1"/>
        <v>1.2103028296635967</v>
      </c>
    </row>
    <row r="17" spans="1:5" s="134" customFormat="1" ht="15">
      <c r="A17" s="405" t="s">
        <v>25</v>
      </c>
      <c r="B17" s="414">
        <f>SUM(A!C19:S19)</f>
        <v>0.99544875054716908</v>
      </c>
      <c r="C17" s="415">
        <f>SUM(B!C19:S19)</f>
        <v>3.360398025108021</v>
      </c>
      <c r="D17" s="415">
        <f t="shared" si="0"/>
        <v>2.6374452397780574</v>
      </c>
      <c r="E17" s="416">
        <f t="shared" si="1"/>
        <v>1.8436901002271837</v>
      </c>
    </row>
    <row r="18" spans="1:5" s="134" customFormat="1" ht="25.5">
      <c r="A18" s="405" t="s">
        <v>26</v>
      </c>
      <c r="B18" s="414">
        <f>SUM(A!C20:S20)</f>
        <v>3.7949514563106794E-2</v>
      </c>
      <c r="C18" s="415">
        <f>SUM(B!C20:S20)</f>
        <v>1.0387599709853259</v>
      </c>
      <c r="D18" s="415">
        <f t="shared" si="0"/>
        <v>0.10054738275711096</v>
      </c>
      <c r="E18" s="416">
        <f t="shared" si="1"/>
        <v>0.56991804563281123</v>
      </c>
    </row>
    <row r="19" spans="1:5" s="134" customFormat="1" ht="25.5">
      <c r="A19" s="405" t="s">
        <v>27</v>
      </c>
      <c r="B19" s="414">
        <f>SUM(A!C21:S21)</f>
        <v>1.9863352493617283E-2</v>
      </c>
      <c r="C19" s="415">
        <f>SUM(B!C21:S21)</f>
        <v>1.0213561736309302</v>
      </c>
      <c r="D19" s="415">
        <f t="shared" si="0"/>
        <v>5.2628027762883903E-2</v>
      </c>
      <c r="E19" s="416">
        <f t="shared" si="1"/>
        <v>0.56036941221233183</v>
      </c>
    </row>
    <row r="20" spans="1:5" s="134" customFormat="1" ht="15">
      <c r="A20" s="405" t="s">
        <v>28</v>
      </c>
      <c r="B20" s="414">
        <f>SUM(A!C22:S22)</f>
        <v>0.29633957218996665</v>
      </c>
      <c r="C20" s="415">
        <f>SUM(B!C22:S22)</f>
        <v>1.4469100098339098</v>
      </c>
      <c r="D20" s="415">
        <f t="shared" si="0"/>
        <v>0.78515282037441114</v>
      </c>
      <c r="E20" s="416">
        <f t="shared" si="1"/>
        <v>0.79385050256498824</v>
      </c>
    </row>
    <row r="21" spans="1:5" s="134" customFormat="1" ht="15">
      <c r="A21" s="405" t="s">
        <v>29</v>
      </c>
      <c r="B21" s="414">
        <f>SUM(A!C23:S23)</f>
        <v>0.13408322360855093</v>
      </c>
      <c r="C21" s="415">
        <f>SUM(B!C23:S23)</f>
        <v>1.3097645191004632</v>
      </c>
      <c r="D21" s="415">
        <f t="shared" si="0"/>
        <v>0.35525400945662494</v>
      </c>
      <c r="E21" s="416">
        <f t="shared" si="1"/>
        <v>0.7186053138502001</v>
      </c>
    </row>
    <row r="22" spans="1:5" s="433" customFormat="1" ht="12.75">
      <c r="A22" s="429"/>
      <c r="B22" s="430">
        <f>SUM(B5:B21)</f>
        <v>6.4162957789887329</v>
      </c>
      <c r="C22" s="430">
        <f t="shared" ref="C22:E22" si="2">SUM(C5:C21)</f>
        <v>30.985015551039226</v>
      </c>
      <c r="D22" s="431">
        <f>SUM(D5:D21)</f>
        <v>16.999999999999996</v>
      </c>
      <c r="E22" s="432">
        <f t="shared" si="2"/>
        <v>17</v>
      </c>
    </row>
    <row r="23" spans="1:5" s="134" customFormat="1">
      <c r="A23" s="427"/>
      <c r="B23" s="309"/>
    </row>
    <row r="24" spans="1:5" s="134" customFormat="1">
      <c r="A24" s="427"/>
      <c r="B24" s="309"/>
    </row>
    <row r="25" spans="1:5" s="134" customFormat="1">
      <c r="A25" s="427"/>
      <c r="B25" s="309"/>
    </row>
    <row r="26" spans="1:5" s="134" customFormat="1">
      <c r="A26" s="427"/>
      <c r="B26" s="309"/>
    </row>
    <row r="27" spans="1:5" s="134" customFormat="1">
      <c r="A27" s="427"/>
      <c r="B27" s="309"/>
    </row>
    <row r="28" spans="1:5" s="134" customFormat="1">
      <c r="A28" s="427"/>
      <c r="B28" s="309"/>
    </row>
    <row r="29" spans="1:5" s="134" customFormat="1">
      <c r="A29" s="427"/>
      <c r="B29" s="309"/>
    </row>
    <row r="30" spans="1:5" s="134" customFormat="1">
      <c r="A30" s="427"/>
      <c r="B30" s="309"/>
    </row>
    <row r="31" spans="1:5" s="134" customFormat="1">
      <c r="A31" s="427"/>
      <c r="B31" s="309"/>
    </row>
    <row r="32" spans="1:5" s="134" customFormat="1">
      <c r="A32" s="427"/>
      <c r="B32" s="309"/>
    </row>
    <row r="33" spans="1:2" s="134" customFormat="1">
      <c r="A33" s="427"/>
      <c r="B33" s="309"/>
    </row>
    <row r="34" spans="1:2" s="134" customFormat="1">
      <c r="A34" s="427"/>
      <c r="B34" s="309"/>
    </row>
    <row r="35" spans="1:2" s="134" customFormat="1">
      <c r="A35" s="427"/>
      <c r="B35" s="309"/>
    </row>
    <row r="36" spans="1:2" s="134" customFormat="1">
      <c r="A36" s="427"/>
      <c r="B36" s="309"/>
    </row>
    <row r="37" spans="1:2" s="134" customFormat="1">
      <c r="A37" s="427"/>
      <c r="B37" s="309"/>
    </row>
    <row r="38" spans="1:2" s="134" customFormat="1">
      <c r="A38" s="427"/>
      <c r="B38" s="309"/>
    </row>
    <row r="39" spans="1:2" s="134" customFormat="1">
      <c r="A39" s="427"/>
      <c r="B39" s="309"/>
    </row>
    <row r="40" spans="1:2" s="134" customFormat="1">
      <c r="A40" s="427"/>
      <c r="B40" s="309"/>
    </row>
    <row r="41" spans="1:2" s="134" customFormat="1">
      <c r="A41" s="427"/>
      <c r="B41" s="309"/>
    </row>
    <row r="42" spans="1:2" s="134" customFormat="1">
      <c r="A42" s="427"/>
      <c r="B42" s="309"/>
    </row>
    <row r="43" spans="1:2" s="134" customFormat="1">
      <c r="A43" s="427"/>
      <c r="B43" s="309"/>
    </row>
    <row r="44" spans="1:2" s="134" customFormat="1">
      <c r="A44" s="427"/>
      <c r="B44" s="309"/>
    </row>
    <row r="45" spans="1:2" s="134" customFormat="1">
      <c r="A45" s="427"/>
      <c r="B45" s="309"/>
    </row>
    <row r="46" spans="1:2" s="134" customFormat="1">
      <c r="A46" s="427"/>
      <c r="B46" s="309"/>
    </row>
    <row r="47" spans="1:2" s="134" customFormat="1">
      <c r="A47" s="427"/>
      <c r="B47" s="309"/>
    </row>
    <row r="48" spans="1:2" s="134" customFormat="1">
      <c r="A48" s="427"/>
      <c r="B48" s="309"/>
    </row>
    <row r="49" spans="1:2" s="134" customFormat="1">
      <c r="A49" s="427"/>
      <c r="B49" s="309"/>
    </row>
    <row r="50" spans="1:2" s="134" customFormat="1">
      <c r="A50" s="427"/>
      <c r="B50" s="309"/>
    </row>
    <row r="51" spans="1:2" s="134" customFormat="1">
      <c r="A51" s="427"/>
      <c r="B51" s="309"/>
    </row>
    <row r="52" spans="1:2" s="134" customFormat="1">
      <c r="A52" s="427"/>
      <c r="B52" s="309"/>
    </row>
    <row r="53" spans="1:2" s="134" customFormat="1">
      <c r="A53" s="427"/>
      <c r="B53" s="309"/>
    </row>
    <row r="54" spans="1:2" s="134" customFormat="1">
      <c r="A54" s="427"/>
      <c r="B54" s="309"/>
    </row>
    <row r="55" spans="1:2" s="134" customFormat="1">
      <c r="A55" s="427"/>
      <c r="B55" s="309"/>
    </row>
    <row r="56" spans="1:2" s="134" customFormat="1">
      <c r="A56" s="427"/>
      <c r="B56" s="309"/>
    </row>
    <row r="57" spans="1:2" s="134" customFormat="1">
      <c r="A57" s="427"/>
      <c r="B57" s="309"/>
    </row>
    <row r="58" spans="1:2" s="134" customFormat="1">
      <c r="A58" s="427"/>
      <c r="B58" s="309"/>
    </row>
    <row r="59" spans="1:2" s="134" customFormat="1">
      <c r="A59" s="427"/>
      <c r="B59" s="309"/>
    </row>
    <row r="60" spans="1:2" s="134" customFormat="1">
      <c r="A60" s="427"/>
      <c r="B60" s="309"/>
    </row>
    <row r="61" spans="1:2" s="134" customFormat="1">
      <c r="A61" s="427"/>
      <c r="B61" s="309"/>
    </row>
    <row r="62" spans="1:2" s="134" customFormat="1">
      <c r="A62" s="427"/>
      <c r="B62" s="309"/>
    </row>
    <row r="63" spans="1:2" s="134" customFormat="1">
      <c r="A63" s="427"/>
      <c r="B63" s="309"/>
    </row>
    <row r="64" spans="1:2" s="134" customFormat="1">
      <c r="A64" s="427"/>
      <c r="B64" s="309"/>
    </row>
    <row r="65" spans="1:2" s="134" customFormat="1">
      <c r="A65" s="427"/>
      <c r="B65" s="309"/>
    </row>
    <row r="66" spans="1:2" s="134" customFormat="1">
      <c r="A66" s="427"/>
      <c r="B66" s="309"/>
    </row>
    <row r="67" spans="1:2" s="134" customFormat="1">
      <c r="A67" s="427"/>
      <c r="B67" s="309"/>
    </row>
    <row r="68" spans="1:2" s="134" customFormat="1">
      <c r="A68" s="427"/>
      <c r="B68" s="309"/>
    </row>
    <row r="69" spans="1:2" s="134" customFormat="1">
      <c r="A69" s="427"/>
      <c r="B69" s="309"/>
    </row>
    <row r="70" spans="1:2" s="134" customFormat="1">
      <c r="A70" s="427"/>
      <c r="B70" s="309"/>
    </row>
    <row r="71" spans="1:2" s="134" customFormat="1">
      <c r="A71" s="427"/>
      <c r="B71" s="309"/>
    </row>
    <row r="72" spans="1:2" s="134" customFormat="1">
      <c r="A72" s="427"/>
      <c r="B72" s="309"/>
    </row>
    <row r="73" spans="1:2" s="134" customFormat="1">
      <c r="A73" s="427"/>
      <c r="B73" s="309"/>
    </row>
    <row r="74" spans="1:2" s="134" customFormat="1">
      <c r="A74" s="427"/>
      <c r="B74" s="309"/>
    </row>
    <row r="75" spans="1:2" s="134" customFormat="1">
      <c r="A75" s="427"/>
      <c r="B75" s="309"/>
    </row>
    <row r="76" spans="1:2" s="134" customFormat="1">
      <c r="A76" s="427"/>
      <c r="B76" s="309"/>
    </row>
    <row r="77" spans="1:2" s="134" customFormat="1">
      <c r="A77" s="427"/>
      <c r="B77" s="309"/>
    </row>
    <row r="78" spans="1:2" s="134" customFormat="1">
      <c r="A78" s="427"/>
      <c r="B78" s="309"/>
    </row>
    <row r="79" spans="1:2" s="134" customFormat="1">
      <c r="A79" s="427"/>
      <c r="B79" s="309"/>
    </row>
    <row r="80" spans="1:2" s="134" customFormat="1">
      <c r="A80" s="427"/>
      <c r="B80" s="309"/>
    </row>
    <row r="81" spans="1:2" s="134" customFormat="1">
      <c r="A81" s="427"/>
      <c r="B81" s="309"/>
    </row>
    <row r="82" spans="1:2" s="134" customFormat="1">
      <c r="A82" s="427"/>
      <c r="B82" s="309"/>
    </row>
    <row r="83" spans="1:2">
      <c r="A83" s="426"/>
      <c r="B83" s="279"/>
    </row>
    <row r="84" spans="1:2">
      <c r="A84" s="426"/>
      <c r="B84" s="279"/>
    </row>
    <row r="85" spans="1:2">
      <c r="A85" s="426"/>
      <c r="B85" s="279"/>
    </row>
    <row r="86" spans="1:2">
      <c r="A86" s="426"/>
      <c r="B86" s="279"/>
    </row>
    <row r="87" spans="1:2">
      <c r="A87" s="426"/>
      <c r="B87" s="279"/>
    </row>
    <row r="88" spans="1:2">
      <c r="A88" s="426"/>
      <c r="B88" s="279"/>
    </row>
    <row r="89" spans="1:2">
      <c r="A89" s="426"/>
      <c r="B89" s="279"/>
    </row>
    <row r="90" spans="1:2">
      <c r="A90" s="426"/>
      <c r="B90" s="279"/>
    </row>
    <row r="91" spans="1:2">
      <c r="A91" s="426"/>
      <c r="B91" s="279"/>
    </row>
    <row r="92" spans="1:2">
      <c r="A92" s="426"/>
      <c r="B92" s="279"/>
    </row>
    <row r="93" spans="1:2">
      <c r="A93" s="426"/>
      <c r="B93" s="279"/>
    </row>
    <row r="94" spans="1:2">
      <c r="A94" s="426"/>
      <c r="B94" s="279"/>
    </row>
    <row r="95" spans="1:2">
      <c r="A95" s="426"/>
      <c r="B95" s="279"/>
    </row>
    <row r="96" spans="1:2">
      <c r="A96" s="426"/>
      <c r="B96" s="279"/>
    </row>
    <row r="97" spans="1:2">
      <c r="A97" s="426"/>
      <c r="B97" s="279"/>
    </row>
    <row r="98" spans="1:2">
      <c r="A98" s="426"/>
      <c r="B98" s="279"/>
    </row>
    <row r="99" spans="1:2">
      <c r="A99" s="426"/>
      <c r="B99" s="279"/>
    </row>
    <row r="100" spans="1:2">
      <c r="A100" s="426"/>
      <c r="B100" s="279"/>
    </row>
    <row r="101" spans="1:2">
      <c r="A101" s="426"/>
      <c r="B101" s="279"/>
    </row>
    <row r="102" spans="1:2">
      <c r="A102" s="426"/>
      <c r="B102" s="279"/>
    </row>
    <row r="103" spans="1:2">
      <c r="A103" s="426"/>
      <c r="B103" s="279"/>
    </row>
    <row r="104" spans="1:2">
      <c r="A104" s="426"/>
      <c r="B104" s="279"/>
    </row>
    <row r="105" spans="1:2">
      <c r="A105" s="426"/>
      <c r="B105" s="279"/>
    </row>
    <row r="106" spans="1:2">
      <c r="A106" s="426"/>
      <c r="B106" s="279"/>
    </row>
    <row r="107" spans="1:2">
      <c r="A107" s="426"/>
      <c r="B107" s="279"/>
    </row>
    <row r="108" spans="1:2">
      <c r="A108" s="426"/>
      <c r="B108" s="279"/>
    </row>
    <row r="109" spans="1:2">
      <c r="A109" s="426"/>
      <c r="B109" s="279"/>
    </row>
    <row r="110" spans="1:2">
      <c r="A110" s="426"/>
      <c r="B110" s="279"/>
    </row>
    <row r="111" spans="1:2">
      <c r="A111" s="426"/>
      <c r="B111" s="279"/>
    </row>
    <row r="112" spans="1:2">
      <c r="A112" s="426"/>
      <c r="B112" s="279"/>
    </row>
    <row r="113" spans="1:2">
      <c r="A113" s="426"/>
      <c r="B113" s="279"/>
    </row>
    <row r="114" spans="1:2">
      <c r="A114" s="426"/>
      <c r="B114" s="279"/>
    </row>
    <row r="115" spans="1:2">
      <c r="A115" s="426"/>
      <c r="B115" s="279"/>
    </row>
    <row r="116" spans="1:2">
      <c r="A116" s="426"/>
      <c r="B116" s="279"/>
    </row>
    <row r="117" spans="1:2">
      <c r="A117" s="426"/>
      <c r="B117" s="279"/>
    </row>
    <row r="118" spans="1:2">
      <c r="A118" s="426"/>
      <c r="B118" s="279"/>
    </row>
    <row r="119" spans="1:2">
      <c r="A119" s="426"/>
      <c r="B119" s="279"/>
    </row>
    <row r="120" spans="1:2">
      <c r="A120" s="426"/>
      <c r="B120" s="279"/>
    </row>
    <row r="121" spans="1:2">
      <c r="A121" s="426"/>
      <c r="B121" s="279"/>
    </row>
    <row r="122" spans="1:2">
      <c r="A122" s="426"/>
      <c r="B122" s="279"/>
    </row>
    <row r="123" spans="1:2">
      <c r="A123" s="426"/>
      <c r="B123" s="279"/>
    </row>
    <row r="124" spans="1:2">
      <c r="A124" s="426"/>
      <c r="B124" s="279"/>
    </row>
    <row r="125" spans="1:2">
      <c r="A125" s="426"/>
      <c r="B125" s="279"/>
    </row>
    <row r="126" spans="1:2">
      <c r="A126" s="426"/>
      <c r="B126" s="279"/>
    </row>
    <row r="127" spans="1:2">
      <c r="A127" s="426"/>
      <c r="B127" s="279"/>
    </row>
    <row r="128" spans="1:2">
      <c r="A128" s="426"/>
      <c r="B128" s="279"/>
    </row>
    <row r="129" spans="1:2">
      <c r="A129" s="426"/>
      <c r="B129" s="279"/>
    </row>
    <row r="130" spans="1:2">
      <c r="A130" s="426"/>
      <c r="B130" s="279"/>
    </row>
    <row r="131" spans="1:2">
      <c r="A131" s="426"/>
      <c r="B131" s="279"/>
    </row>
    <row r="132" spans="1:2">
      <c r="A132" s="426"/>
      <c r="B132" s="279"/>
    </row>
    <row r="133" spans="1:2">
      <c r="A133" s="426"/>
      <c r="B133" s="279"/>
    </row>
    <row r="134" spans="1:2">
      <c r="A134" s="426"/>
      <c r="B134" s="279"/>
    </row>
    <row r="135" spans="1:2">
      <c r="A135" s="426"/>
      <c r="B135" s="279"/>
    </row>
    <row r="136" spans="1:2">
      <c r="A136" s="426"/>
      <c r="B136" s="279"/>
    </row>
    <row r="137" spans="1:2">
      <c r="A137" s="426"/>
      <c r="B137" s="279"/>
    </row>
    <row r="138" spans="1:2">
      <c r="A138" s="426"/>
      <c r="B138" s="279"/>
    </row>
    <row r="139" spans="1:2">
      <c r="A139" s="426"/>
      <c r="B139" s="279"/>
    </row>
    <row r="140" spans="1:2">
      <c r="A140" s="426"/>
      <c r="B140" s="279"/>
    </row>
    <row r="141" spans="1:2">
      <c r="A141" s="426"/>
      <c r="B141" s="279"/>
    </row>
    <row r="142" spans="1:2">
      <c r="A142" s="426"/>
      <c r="B142" s="279"/>
    </row>
    <row r="143" spans="1:2">
      <c r="A143" s="426"/>
      <c r="B143" s="279"/>
    </row>
    <row r="144" spans="1:2">
      <c r="A144" s="426"/>
      <c r="B144" s="279"/>
    </row>
    <row r="145" spans="1:2">
      <c r="A145" s="426"/>
      <c r="B145" s="279"/>
    </row>
    <row r="146" spans="1:2">
      <c r="A146" s="426"/>
      <c r="B146" s="279"/>
    </row>
    <row r="147" spans="1:2">
      <c r="A147" s="426"/>
      <c r="B147" s="279"/>
    </row>
    <row r="148" spans="1:2">
      <c r="A148" s="426"/>
      <c r="B148" s="279"/>
    </row>
    <row r="149" spans="1:2">
      <c r="A149" s="426"/>
      <c r="B149" s="279"/>
    </row>
    <row r="150" spans="1:2">
      <c r="A150" s="426"/>
      <c r="B150" s="279"/>
    </row>
    <row r="151" spans="1:2">
      <c r="A151" s="426"/>
      <c r="B151" s="279"/>
    </row>
    <row r="152" spans="1:2">
      <c r="A152" s="426"/>
      <c r="B152" s="279"/>
    </row>
    <row r="153" spans="1:2">
      <c r="A153" s="426"/>
      <c r="B153" s="279"/>
    </row>
    <row r="154" spans="1:2">
      <c r="A154" s="426"/>
      <c r="B154" s="279"/>
    </row>
    <row r="155" spans="1:2">
      <c r="A155" s="426"/>
      <c r="B155" s="279"/>
    </row>
    <row r="156" spans="1:2">
      <c r="A156" s="426"/>
      <c r="B156" s="279"/>
    </row>
    <row r="157" spans="1:2">
      <c r="A157" s="426"/>
      <c r="B157" s="279"/>
    </row>
    <row r="158" spans="1:2">
      <c r="A158" s="426"/>
      <c r="B158" s="279"/>
    </row>
    <row r="159" spans="1:2">
      <c r="A159" s="426"/>
      <c r="B159" s="279"/>
    </row>
    <row r="160" spans="1:2">
      <c r="A160" s="426"/>
      <c r="B160" s="279"/>
    </row>
    <row r="161" spans="1:2">
      <c r="A161" s="426"/>
      <c r="B161" s="279"/>
    </row>
    <row r="162" spans="1:2">
      <c r="A162" s="426"/>
      <c r="B162" s="279"/>
    </row>
    <row r="163" spans="1:2">
      <c r="A163" s="426"/>
      <c r="B163" s="279"/>
    </row>
    <row r="164" spans="1:2">
      <c r="A164" s="426"/>
      <c r="B164" s="279"/>
    </row>
    <row r="165" spans="1:2">
      <c r="A165" s="426"/>
      <c r="B165" s="279"/>
    </row>
    <row r="166" spans="1:2">
      <c r="A166" s="426"/>
      <c r="B166" s="279"/>
    </row>
    <row r="167" spans="1:2">
      <c r="A167" s="426"/>
      <c r="B167" s="279"/>
    </row>
    <row r="168" spans="1:2">
      <c r="A168" s="426"/>
      <c r="B168" s="279"/>
    </row>
    <row r="169" spans="1:2">
      <c r="A169" s="426"/>
      <c r="B169" s="279"/>
    </row>
    <row r="170" spans="1:2">
      <c r="A170" s="426"/>
      <c r="B170" s="279"/>
    </row>
    <row r="171" spans="1:2">
      <c r="A171" s="426"/>
      <c r="B171" s="279"/>
    </row>
    <row r="172" spans="1:2">
      <c r="A172" s="426"/>
      <c r="B172" s="279"/>
    </row>
    <row r="173" spans="1:2">
      <c r="A173" s="426"/>
      <c r="B173" s="279"/>
    </row>
    <row r="174" spans="1:2">
      <c r="A174" s="426"/>
      <c r="B174" s="279"/>
    </row>
    <row r="175" spans="1:2">
      <c r="A175" s="426"/>
      <c r="B175" s="279"/>
    </row>
    <row r="176" spans="1:2">
      <c r="A176" s="426"/>
      <c r="B176" s="279"/>
    </row>
    <row r="177" spans="1:2">
      <c r="A177" s="426"/>
      <c r="B177" s="279"/>
    </row>
    <row r="178" spans="1:2">
      <c r="A178" s="426"/>
      <c r="B178" s="279"/>
    </row>
    <row r="179" spans="1:2">
      <c r="A179" s="426"/>
      <c r="B179" s="279"/>
    </row>
    <row r="180" spans="1:2">
      <c r="A180" s="426"/>
      <c r="B180" s="279"/>
    </row>
    <row r="181" spans="1:2">
      <c r="A181" s="426"/>
      <c r="B181" s="279"/>
    </row>
    <row r="182" spans="1:2">
      <c r="A182" s="426"/>
      <c r="B182" s="279"/>
    </row>
    <row r="183" spans="1:2">
      <c r="A183" s="426"/>
      <c r="B183" s="279"/>
    </row>
    <row r="184" spans="1:2">
      <c r="A184" s="426"/>
      <c r="B184" s="279"/>
    </row>
    <row r="185" spans="1:2">
      <c r="A185" s="426"/>
      <c r="B185" s="279"/>
    </row>
    <row r="186" spans="1:2">
      <c r="A186" s="426"/>
      <c r="B186" s="279"/>
    </row>
    <row r="187" spans="1:2">
      <c r="A187" s="426"/>
      <c r="B187" s="279"/>
    </row>
    <row r="188" spans="1:2">
      <c r="A188" s="426"/>
      <c r="B188" s="279"/>
    </row>
    <row r="189" spans="1:2">
      <c r="A189" s="426"/>
      <c r="B189" s="279"/>
    </row>
    <row r="190" spans="1:2">
      <c r="A190" s="426"/>
      <c r="B190" s="279"/>
    </row>
    <row r="191" spans="1:2">
      <c r="A191" s="426"/>
      <c r="B191" s="279"/>
    </row>
    <row r="192" spans="1:2">
      <c r="A192" s="426"/>
      <c r="B192" s="279"/>
    </row>
    <row r="193" spans="1:2">
      <c r="A193" s="426"/>
      <c r="B193" s="279"/>
    </row>
    <row r="194" spans="1:2">
      <c r="A194" s="426"/>
      <c r="B194" s="279"/>
    </row>
    <row r="195" spans="1:2">
      <c r="A195" s="426"/>
      <c r="B195" s="279"/>
    </row>
    <row r="196" spans="1:2">
      <c r="A196" s="426"/>
      <c r="B196" s="279"/>
    </row>
    <row r="197" spans="1:2">
      <c r="A197" s="426"/>
      <c r="B197" s="279"/>
    </row>
    <row r="198" spans="1:2">
      <c r="A198" s="426"/>
      <c r="B198" s="279"/>
    </row>
    <row r="199" spans="1:2">
      <c r="A199" s="426"/>
      <c r="B199" s="279"/>
    </row>
    <row r="200" spans="1:2">
      <c r="A200" s="426"/>
      <c r="B200" s="279"/>
    </row>
    <row r="201" spans="1:2">
      <c r="A201" s="426"/>
      <c r="B201" s="279"/>
    </row>
    <row r="202" spans="1:2">
      <c r="A202" s="426"/>
      <c r="B202" s="279"/>
    </row>
    <row r="203" spans="1:2">
      <c r="A203" s="426"/>
      <c r="B203" s="279"/>
    </row>
    <row r="204" spans="1:2">
      <c r="A204" s="426"/>
      <c r="B204" s="279"/>
    </row>
    <row r="205" spans="1:2">
      <c r="A205" s="426"/>
      <c r="B205" s="279"/>
    </row>
    <row r="206" spans="1:2">
      <c r="A206" s="426"/>
      <c r="B206" s="279"/>
    </row>
    <row r="207" spans="1:2">
      <c r="A207" s="426"/>
      <c r="B207" s="279"/>
    </row>
    <row r="208" spans="1:2">
      <c r="A208" s="426"/>
      <c r="B208" s="279"/>
    </row>
    <row r="209" spans="1:2">
      <c r="A209" s="426"/>
      <c r="B209" s="279"/>
    </row>
    <row r="210" spans="1:2">
      <c r="A210" s="426"/>
      <c r="B210" s="279"/>
    </row>
    <row r="211" spans="1:2">
      <c r="A211" s="426"/>
      <c r="B211" s="279"/>
    </row>
    <row r="212" spans="1:2">
      <c r="A212" s="426"/>
      <c r="B212" s="279"/>
    </row>
    <row r="213" spans="1:2">
      <c r="A213" s="426"/>
      <c r="B213" s="279"/>
    </row>
    <row r="214" spans="1:2">
      <c r="A214" s="426"/>
      <c r="B214" s="279"/>
    </row>
    <row r="215" spans="1:2">
      <c r="A215" s="426"/>
      <c r="B215" s="279"/>
    </row>
    <row r="216" spans="1:2">
      <c r="A216" s="426"/>
      <c r="B216" s="279"/>
    </row>
    <row r="217" spans="1:2">
      <c r="A217" s="426"/>
      <c r="B217" s="279"/>
    </row>
    <row r="218" spans="1:2">
      <c r="A218" s="426"/>
      <c r="B218" s="279"/>
    </row>
    <row r="219" spans="1:2">
      <c r="A219" s="426"/>
      <c r="B219" s="279"/>
    </row>
    <row r="220" spans="1:2">
      <c r="A220" s="426"/>
      <c r="B220" s="279"/>
    </row>
    <row r="221" spans="1:2">
      <c r="A221" s="426"/>
      <c r="B221" s="279"/>
    </row>
    <row r="222" spans="1:2">
      <c r="A222" s="426"/>
      <c r="B222" s="279"/>
    </row>
    <row r="223" spans="1:2">
      <c r="A223" s="426"/>
      <c r="B223" s="279"/>
    </row>
    <row r="224" spans="1:2">
      <c r="A224" s="426"/>
      <c r="B224" s="279"/>
    </row>
    <row r="225" spans="1:2">
      <c r="A225" s="426"/>
      <c r="B225" s="279"/>
    </row>
    <row r="226" spans="1:2">
      <c r="A226" s="426"/>
      <c r="B226" s="279"/>
    </row>
    <row r="227" spans="1:2">
      <c r="A227" s="426"/>
      <c r="B227" s="279"/>
    </row>
    <row r="228" spans="1:2">
      <c r="A228" s="426"/>
      <c r="B228" s="279"/>
    </row>
    <row r="229" spans="1:2">
      <c r="A229" s="426"/>
      <c r="B229" s="279"/>
    </row>
    <row r="230" spans="1:2">
      <c r="A230" s="426"/>
      <c r="B230" s="279"/>
    </row>
    <row r="231" spans="1:2">
      <c r="A231" s="426"/>
      <c r="B231" s="279"/>
    </row>
    <row r="232" spans="1:2">
      <c r="A232" s="426"/>
      <c r="B232" s="279"/>
    </row>
    <row r="233" spans="1:2">
      <c r="A233" s="426"/>
      <c r="B233" s="279"/>
    </row>
    <row r="234" spans="1:2">
      <c r="A234" s="426"/>
      <c r="B234" s="279"/>
    </row>
    <row r="235" spans="1:2">
      <c r="A235" s="426"/>
      <c r="B235" s="279"/>
    </row>
    <row r="236" spans="1:2">
      <c r="A236" s="426"/>
      <c r="B236" s="279"/>
    </row>
    <row r="237" spans="1:2">
      <c r="A237" s="426"/>
      <c r="B237" s="279"/>
    </row>
    <row r="238" spans="1:2">
      <c r="A238" s="426"/>
      <c r="B238" s="279"/>
    </row>
    <row r="239" spans="1:2">
      <c r="A239" s="426"/>
      <c r="B239" s="279"/>
    </row>
    <row r="240" spans="1:2">
      <c r="A240" s="426"/>
      <c r="B240" s="279"/>
    </row>
    <row r="241" spans="1:2">
      <c r="A241" s="426"/>
      <c r="B241" s="279"/>
    </row>
    <row r="242" spans="1:2">
      <c r="A242" s="426"/>
      <c r="B242" s="279"/>
    </row>
    <row r="243" spans="1:2">
      <c r="A243" s="426"/>
      <c r="B243" s="279"/>
    </row>
    <row r="244" spans="1:2">
      <c r="A244" s="426"/>
      <c r="B244" s="279"/>
    </row>
    <row r="245" spans="1:2">
      <c r="A245" s="426"/>
      <c r="B245" s="279"/>
    </row>
    <row r="246" spans="1:2">
      <c r="A246" s="426"/>
      <c r="B246" s="279"/>
    </row>
    <row r="247" spans="1:2">
      <c r="A247" s="426"/>
      <c r="B247" s="279"/>
    </row>
    <row r="248" spans="1:2">
      <c r="A248" s="426"/>
      <c r="B248" s="279"/>
    </row>
    <row r="249" spans="1:2">
      <c r="A249" s="426"/>
      <c r="B249" s="279"/>
    </row>
    <row r="250" spans="1:2">
      <c r="A250" s="426"/>
      <c r="B250" s="279"/>
    </row>
    <row r="251" spans="1:2">
      <c r="A251" s="426"/>
      <c r="B251" s="279"/>
    </row>
    <row r="252" spans="1:2">
      <c r="A252" s="426"/>
      <c r="B252" s="279"/>
    </row>
    <row r="253" spans="1:2">
      <c r="A253" s="426"/>
      <c r="B253" s="279"/>
    </row>
    <row r="254" spans="1:2">
      <c r="A254" s="426"/>
      <c r="B254" s="279"/>
    </row>
    <row r="255" spans="1:2">
      <c r="A255" s="426"/>
      <c r="B255" s="279"/>
    </row>
    <row r="256" spans="1:2">
      <c r="A256" s="426"/>
      <c r="B256" s="279"/>
    </row>
    <row r="257" spans="1:2">
      <c r="A257" s="426"/>
      <c r="B257" s="279"/>
    </row>
    <row r="258" spans="1:2">
      <c r="A258" s="426"/>
      <c r="B258" s="279"/>
    </row>
    <row r="259" spans="1:2">
      <c r="A259" s="426"/>
      <c r="B259" s="279"/>
    </row>
    <row r="260" spans="1:2">
      <c r="A260" s="426"/>
      <c r="B260" s="279"/>
    </row>
    <row r="261" spans="1:2">
      <c r="A261" s="426"/>
      <c r="B261" s="279"/>
    </row>
    <row r="262" spans="1:2">
      <c r="A262" s="426"/>
      <c r="B262" s="279"/>
    </row>
    <row r="263" spans="1:2">
      <c r="A263" s="426"/>
      <c r="B263" s="279"/>
    </row>
    <row r="264" spans="1:2">
      <c r="A264" s="426"/>
      <c r="B264" s="279"/>
    </row>
    <row r="265" spans="1:2">
      <c r="A265" s="426"/>
      <c r="B265" s="279"/>
    </row>
    <row r="266" spans="1:2">
      <c r="A266" s="426"/>
      <c r="B266" s="279"/>
    </row>
    <row r="267" spans="1:2">
      <c r="A267" s="426"/>
      <c r="B267" s="279"/>
    </row>
    <row r="268" spans="1:2">
      <c r="A268" s="426"/>
      <c r="B268" s="279"/>
    </row>
    <row r="269" spans="1:2">
      <c r="A269" s="426"/>
      <c r="B269" s="279"/>
    </row>
    <row r="270" spans="1:2">
      <c r="A270" s="426"/>
      <c r="B270" s="279"/>
    </row>
    <row r="271" spans="1:2">
      <c r="A271" s="426"/>
      <c r="B271" s="279"/>
    </row>
    <row r="272" spans="1:2">
      <c r="A272" s="426"/>
      <c r="B272" s="279"/>
    </row>
    <row r="273" spans="1:2">
      <c r="A273" s="426"/>
      <c r="B273" s="279"/>
    </row>
    <row r="274" spans="1:2">
      <c r="A274" s="426"/>
      <c r="B274" s="279"/>
    </row>
    <row r="275" spans="1:2">
      <c r="A275" s="426"/>
      <c r="B275" s="279"/>
    </row>
    <row r="276" spans="1:2">
      <c r="A276" s="426"/>
      <c r="B276" s="279"/>
    </row>
    <row r="277" spans="1:2">
      <c r="A277" s="426"/>
      <c r="B277" s="279"/>
    </row>
    <row r="278" spans="1:2">
      <c r="A278" s="426"/>
      <c r="B278" s="279"/>
    </row>
    <row r="279" spans="1:2">
      <c r="A279" s="426"/>
      <c r="B279" s="279"/>
    </row>
    <row r="280" spans="1:2">
      <c r="A280" s="426"/>
      <c r="B280" s="279"/>
    </row>
    <row r="281" spans="1:2">
      <c r="A281" s="426"/>
      <c r="B281" s="279"/>
    </row>
    <row r="282" spans="1:2">
      <c r="A282" s="426"/>
      <c r="B282" s="279"/>
    </row>
    <row r="283" spans="1:2">
      <c r="A283" s="426"/>
      <c r="B283" s="279"/>
    </row>
    <row r="284" spans="1:2">
      <c r="A284" s="426"/>
      <c r="B284" s="279"/>
    </row>
    <row r="285" spans="1:2">
      <c r="A285" s="426"/>
      <c r="B285" s="279"/>
    </row>
    <row r="286" spans="1:2">
      <c r="A286" s="426"/>
      <c r="B286" s="279"/>
    </row>
    <row r="287" spans="1:2">
      <c r="A287" s="426"/>
      <c r="B287" s="279"/>
    </row>
    <row r="288" spans="1:2">
      <c r="A288" s="426"/>
      <c r="B288" s="279"/>
    </row>
    <row r="289" spans="1:2">
      <c r="A289" s="426"/>
      <c r="B289" s="279"/>
    </row>
    <row r="290" spans="1:2">
      <c r="A290" s="426"/>
      <c r="B290" s="279"/>
    </row>
    <row r="291" spans="1:2">
      <c r="A291" s="426"/>
      <c r="B291" s="279"/>
    </row>
    <row r="292" spans="1:2">
      <c r="A292" s="426"/>
      <c r="B292" s="279"/>
    </row>
    <row r="293" spans="1:2">
      <c r="A293" s="426"/>
      <c r="B293" s="279"/>
    </row>
    <row r="294" spans="1:2">
      <c r="A294" s="426"/>
      <c r="B294" s="279"/>
    </row>
    <row r="295" spans="1:2">
      <c r="A295" s="426"/>
      <c r="B295" s="279"/>
    </row>
    <row r="296" spans="1:2">
      <c r="A296" s="426"/>
      <c r="B296" s="279"/>
    </row>
    <row r="297" spans="1:2">
      <c r="A297" s="426"/>
      <c r="B297" s="279"/>
    </row>
    <row r="298" spans="1:2">
      <c r="A298" s="426"/>
      <c r="B298" s="279"/>
    </row>
    <row r="299" spans="1:2">
      <c r="A299" s="426"/>
      <c r="B299" s="279"/>
    </row>
    <row r="300" spans="1:2">
      <c r="A300" s="426"/>
      <c r="B300" s="279"/>
    </row>
    <row r="301" spans="1:2">
      <c r="A301" s="426"/>
      <c r="B301" s="279"/>
    </row>
    <row r="302" spans="1:2">
      <c r="A302" s="426"/>
      <c r="B302" s="279"/>
    </row>
    <row r="303" spans="1:2">
      <c r="A303" s="426"/>
      <c r="B303" s="279"/>
    </row>
    <row r="304" spans="1:2">
      <c r="A304" s="426"/>
      <c r="B304" s="279"/>
    </row>
    <row r="305" spans="1:2">
      <c r="A305" s="426"/>
      <c r="B305" s="279"/>
    </row>
    <row r="306" spans="1:2">
      <c r="A306" s="426"/>
      <c r="B306" s="279"/>
    </row>
    <row r="307" spans="1:2">
      <c r="A307" s="426"/>
      <c r="B307" s="279"/>
    </row>
    <row r="308" spans="1:2">
      <c r="A308" s="426"/>
      <c r="B308" s="27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opLeftCell="L1" zoomScale="80" zoomScaleNormal="80" workbookViewId="0">
      <selection activeCell="Q19" sqref="Q19"/>
    </sheetView>
  </sheetViews>
  <sheetFormatPr defaultRowHeight="15"/>
  <cols>
    <col min="1" max="1" width="44.85546875" customWidth="1"/>
    <col min="4" max="5" width="3.5703125" customWidth="1"/>
    <col min="6" max="6" width="46.28515625" customWidth="1"/>
    <col min="8" max="8" width="2.5703125" customWidth="1"/>
    <col min="9" max="9" width="45.5703125" customWidth="1"/>
    <col min="14" max="15" width="30.42578125" style="224" customWidth="1"/>
    <col min="16" max="16" width="3.140625" customWidth="1"/>
    <col min="17" max="18" width="40" customWidth="1"/>
    <col min="19" max="19" width="9.140625" style="224"/>
  </cols>
  <sheetData>
    <row r="1" spans="1:19">
      <c r="E1" t="s">
        <v>170</v>
      </c>
    </row>
    <row r="2" spans="1:19" s="434" customFormat="1">
      <c r="A2" s="419" t="s">
        <v>7</v>
      </c>
      <c r="B2" s="435" t="s">
        <v>166</v>
      </c>
      <c r="C2" s="435" t="s">
        <v>167</v>
      </c>
      <c r="F2" s="419" t="s">
        <v>7</v>
      </c>
      <c r="G2" s="435" t="s">
        <v>166</v>
      </c>
      <c r="H2" s="435"/>
      <c r="I2" s="419" t="s">
        <v>7</v>
      </c>
      <c r="J2" s="435" t="s">
        <v>167</v>
      </c>
      <c r="N2" s="437" t="s">
        <v>172</v>
      </c>
      <c r="O2" s="441"/>
      <c r="P2" s="446"/>
      <c r="Q2" s="439" t="s">
        <v>173</v>
      </c>
      <c r="R2" s="439"/>
      <c r="S2" s="438"/>
    </row>
    <row r="3" spans="1:19" ht="15" customHeight="1">
      <c r="A3" s="404" t="s">
        <v>13</v>
      </c>
      <c r="B3" s="436">
        <v>1.0437380862895049</v>
      </c>
      <c r="C3" s="436">
        <v>0.91347984827816076</v>
      </c>
      <c r="F3" s="404" t="s">
        <v>15</v>
      </c>
      <c r="G3" s="444">
        <v>0.59096509738846414</v>
      </c>
      <c r="H3" s="436"/>
      <c r="I3" s="404" t="s">
        <v>18</v>
      </c>
      <c r="J3" s="444">
        <v>0.55210991442305879</v>
      </c>
      <c r="M3" s="441" t="s">
        <v>171</v>
      </c>
      <c r="N3" s="404" t="s">
        <v>16</v>
      </c>
      <c r="O3" s="478"/>
      <c r="P3" s="445"/>
      <c r="Q3" s="404" t="s">
        <v>20</v>
      </c>
      <c r="R3" s="478"/>
    </row>
    <row r="4" spans="1:19">
      <c r="A4" s="404" t="s">
        <v>14</v>
      </c>
      <c r="B4" s="436">
        <v>0.61530611210586184</v>
      </c>
      <c r="C4" s="436">
        <v>0.67975570374145577</v>
      </c>
      <c r="F4" s="404" t="s">
        <v>27</v>
      </c>
      <c r="G4" s="444">
        <v>0.59537044206733902</v>
      </c>
      <c r="H4" s="436"/>
      <c r="I4" s="404" t="s">
        <v>19</v>
      </c>
      <c r="J4" s="444">
        <v>0.55637226977845711</v>
      </c>
      <c r="N4" s="404" t="s">
        <v>21</v>
      </c>
      <c r="O4" s="478"/>
      <c r="P4" s="445"/>
    </row>
    <row r="5" spans="1:19">
      <c r="A5" s="404" t="s">
        <v>15</v>
      </c>
      <c r="B5" s="436">
        <v>0.59096509738846414</v>
      </c>
      <c r="C5" s="436">
        <v>0.81304412837669993</v>
      </c>
      <c r="F5" s="404" t="s">
        <v>23</v>
      </c>
      <c r="G5" s="444">
        <v>0.60282702756035711</v>
      </c>
      <c r="H5" s="436"/>
      <c r="I5" s="404" t="s">
        <v>27</v>
      </c>
      <c r="J5" s="444">
        <v>0.56036941221233183</v>
      </c>
      <c r="N5" s="404" t="s">
        <v>22</v>
      </c>
      <c r="O5" s="478"/>
      <c r="P5" s="445"/>
    </row>
    <row r="6" spans="1:19">
      <c r="A6" s="404" t="s">
        <v>16</v>
      </c>
      <c r="B6" s="436">
        <v>1.3642494976757968</v>
      </c>
      <c r="C6" s="436">
        <v>2.2726524799718315</v>
      </c>
      <c r="F6" s="404" t="s">
        <v>20</v>
      </c>
      <c r="G6" s="444">
        <v>0.61026598769637208</v>
      </c>
      <c r="H6" s="436"/>
      <c r="I6" s="404" t="s">
        <v>26</v>
      </c>
      <c r="J6" s="444">
        <v>0.56991804563281123</v>
      </c>
      <c r="N6" s="404" t="s">
        <v>24</v>
      </c>
      <c r="O6" s="478"/>
      <c r="P6" s="445"/>
    </row>
    <row r="7" spans="1:19">
      <c r="A7" s="404" t="s">
        <v>17</v>
      </c>
      <c r="B7" s="436">
        <v>0.96505419683608717</v>
      </c>
      <c r="C7" s="436">
        <v>0.73213266486070505</v>
      </c>
      <c r="F7" s="404" t="s">
        <v>14</v>
      </c>
      <c r="G7" s="444">
        <v>0.61530611210586184</v>
      </c>
      <c r="H7" s="436"/>
      <c r="I7" s="404" t="s">
        <v>14</v>
      </c>
      <c r="J7" s="444">
        <v>0.67975570374145577</v>
      </c>
      <c r="N7" s="404" t="s">
        <v>25</v>
      </c>
      <c r="O7" s="478"/>
      <c r="P7" s="445"/>
    </row>
    <row r="8" spans="1:19">
      <c r="A8" s="404" t="s">
        <v>18</v>
      </c>
      <c r="B8" s="436">
        <v>0.90899581378762395</v>
      </c>
      <c r="C8" s="436">
        <v>0.55210991442305879</v>
      </c>
      <c r="F8" s="404" t="s">
        <v>26</v>
      </c>
      <c r="G8" s="444">
        <v>0.65149151919300763</v>
      </c>
      <c r="H8" s="436"/>
      <c r="I8" s="404" t="s">
        <v>29</v>
      </c>
      <c r="J8" s="444">
        <v>0.7186053138502001</v>
      </c>
      <c r="M8" s="445"/>
      <c r="N8" s="445"/>
      <c r="O8" s="445"/>
      <c r="P8" s="445"/>
      <c r="Q8" s="445"/>
      <c r="R8" s="445"/>
    </row>
    <row r="9" spans="1:19" ht="25.5">
      <c r="A9" s="404" t="s">
        <v>19</v>
      </c>
      <c r="B9" s="436">
        <v>0.66514846069672873</v>
      </c>
      <c r="C9" s="436">
        <v>0.55637226977845711</v>
      </c>
      <c r="F9" s="404" t="s">
        <v>19</v>
      </c>
      <c r="G9" s="444">
        <v>0.66514846069672873</v>
      </c>
      <c r="H9" s="436"/>
      <c r="I9" s="404" t="s">
        <v>17</v>
      </c>
      <c r="J9" s="444">
        <v>0.73213266486070505</v>
      </c>
      <c r="M9" s="440" t="s">
        <v>174</v>
      </c>
      <c r="N9" s="404" t="s">
        <v>13</v>
      </c>
      <c r="O9" s="478"/>
      <c r="P9" s="445"/>
      <c r="Q9" s="404" t="s">
        <v>26</v>
      </c>
      <c r="R9" s="478"/>
    </row>
    <row r="10" spans="1:19">
      <c r="A10" s="404" t="s">
        <v>20</v>
      </c>
      <c r="B10" s="436">
        <v>0.61026598769637208</v>
      </c>
      <c r="C10" s="436">
        <v>1.0553015362967877</v>
      </c>
      <c r="F10" s="404" t="s">
        <v>18</v>
      </c>
      <c r="G10" s="444">
        <v>0.90899581378762395</v>
      </c>
      <c r="H10" s="436"/>
      <c r="I10" s="404" t="s">
        <v>28</v>
      </c>
      <c r="J10" s="444">
        <v>0.79385050256498824</v>
      </c>
      <c r="N10" s="404" t="s">
        <v>28</v>
      </c>
      <c r="O10" s="478"/>
      <c r="P10" s="445"/>
      <c r="Q10" s="404" t="s">
        <v>27</v>
      </c>
      <c r="R10" s="478"/>
    </row>
    <row r="11" spans="1:19">
      <c r="A11" s="404" t="s">
        <v>21</v>
      </c>
      <c r="B11" s="436">
        <v>1.1331594079910305</v>
      </c>
      <c r="C11" s="436">
        <v>1.0973533728889053</v>
      </c>
      <c r="F11" s="404" t="s">
        <v>17</v>
      </c>
      <c r="G11" s="444">
        <v>0.96505419683608717</v>
      </c>
      <c r="H11" s="436"/>
      <c r="I11" s="404" t="s">
        <v>23</v>
      </c>
      <c r="J11" s="444">
        <v>0.79765419537499427</v>
      </c>
      <c r="N11" s="404" t="s">
        <v>29</v>
      </c>
      <c r="O11" s="478"/>
      <c r="P11" s="445"/>
      <c r="Q11" s="404" t="s">
        <v>14</v>
      </c>
      <c r="R11" s="478"/>
    </row>
    <row r="12" spans="1:19">
      <c r="A12" s="404" t="s">
        <v>22</v>
      </c>
      <c r="B12" s="436">
        <v>1.4489943837549961</v>
      </c>
      <c r="C12" s="436">
        <v>1.8334076818578318</v>
      </c>
      <c r="F12" s="442" t="s">
        <v>13</v>
      </c>
      <c r="G12" s="443">
        <v>1.0437380862895049</v>
      </c>
      <c r="H12" s="436"/>
      <c r="I12" s="404" t="s">
        <v>15</v>
      </c>
      <c r="J12" s="444">
        <v>0.81304412837669993</v>
      </c>
      <c r="P12" s="445"/>
      <c r="Q12" s="404" t="s">
        <v>15</v>
      </c>
      <c r="R12" s="478"/>
    </row>
    <row r="13" spans="1:19">
      <c r="A13" s="404" t="s">
        <v>23</v>
      </c>
      <c r="B13" s="436">
        <v>0.60282702756035711</v>
      </c>
      <c r="C13" s="436">
        <v>0.79765419537499427</v>
      </c>
      <c r="F13" s="442" t="s">
        <v>21</v>
      </c>
      <c r="G13" s="443">
        <v>1.1331594079910305</v>
      </c>
      <c r="H13" s="436"/>
      <c r="I13" s="404" t="s">
        <v>13</v>
      </c>
      <c r="J13" s="444">
        <v>0.91347984827816076</v>
      </c>
      <c r="P13" s="445"/>
      <c r="Q13" s="404" t="s">
        <v>17</v>
      </c>
      <c r="R13" s="478"/>
    </row>
    <row r="14" spans="1:19">
      <c r="A14" s="404" t="s">
        <v>24</v>
      </c>
      <c r="B14" s="436">
        <v>1.2429430453460935</v>
      </c>
      <c r="C14" s="436">
        <v>1.2103028296635967</v>
      </c>
      <c r="F14" s="442" t="s">
        <v>24</v>
      </c>
      <c r="G14" s="443">
        <v>1.2429430453460935</v>
      </c>
      <c r="H14" s="436"/>
      <c r="I14" s="442" t="s">
        <v>20</v>
      </c>
      <c r="J14" s="443">
        <v>1.0553015362967877</v>
      </c>
      <c r="P14" s="445"/>
      <c r="Q14" s="404" t="s">
        <v>18</v>
      </c>
      <c r="R14" s="478"/>
    </row>
    <row r="15" spans="1:19">
      <c r="A15" s="404" t="s">
        <v>25</v>
      </c>
      <c r="B15" s="436">
        <v>1.5501171380023775</v>
      </c>
      <c r="C15" s="436">
        <v>1.8436901002271837</v>
      </c>
      <c r="F15" s="442" t="s">
        <v>29</v>
      </c>
      <c r="G15" s="443">
        <v>1.3196834567679132</v>
      </c>
      <c r="H15" s="436"/>
      <c r="I15" s="442" t="s">
        <v>21</v>
      </c>
      <c r="J15" s="443">
        <v>1.0973533728889053</v>
      </c>
      <c r="P15" s="445"/>
      <c r="Q15" s="404" t="s">
        <v>19</v>
      </c>
      <c r="R15" s="478"/>
    </row>
    <row r="16" spans="1:19">
      <c r="A16" s="404" t="s">
        <v>26</v>
      </c>
      <c r="B16" s="436">
        <v>0.65149151919300763</v>
      </c>
      <c r="C16" s="436">
        <v>0.56991804563281123</v>
      </c>
      <c r="F16" s="442" t="s">
        <v>16</v>
      </c>
      <c r="G16" s="443">
        <v>1.3642494976757968</v>
      </c>
      <c r="H16" s="436"/>
      <c r="I16" s="442" t="s">
        <v>24</v>
      </c>
      <c r="J16" s="443">
        <v>1.2103028296635967</v>
      </c>
      <c r="P16" s="445"/>
      <c r="Q16" s="404" t="s">
        <v>23</v>
      </c>
      <c r="R16" s="478"/>
    </row>
    <row r="17" spans="1:18">
      <c r="A17" s="404" t="s">
        <v>27</v>
      </c>
      <c r="B17" s="436">
        <v>0.59537044206733902</v>
      </c>
      <c r="C17" s="436">
        <v>0.56036941221233183</v>
      </c>
      <c r="F17" s="442" t="s">
        <v>22</v>
      </c>
      <c r="G17" s="443">
        <v>1.4489943837549961</v>
      </c>
      <c r="H17" s="436"/>
      <c r="I17" s="442" t="s">
        <v>22</v>
      </c>
      <c r="J17" s="443">
        <v>1.8334076818578318</v>
      </c>
      <c r="M17" s="224"/>
      <c r="P17" s="224"/>
    </row>
    <row r="18" spans="1:18">
      <c r="A18" s="404" t="s">
        <v>28</v>
      </c>
      <c r="B18" s="436">
        <v>1.6916903268404451</v>
      </c>
      <c r="C18" s="436">
        <v>0.79385050256498824</v>
      </c>
      <c r="F18" s="442" t="s">
        <v>25</v>
      </c>
      <c r="G18" s="443">
        <v>1.5501171380023775</v>
      </c>
      <c r="H18" s="436"/>
      <c r="I18" s="442" t="s">
        <v>25</v>
      </c>
      <c r="J18" s="443">
        <v>1.8436901002271837</v>
      </c>
    </row>
    <row r="19" spans="1:18">
      <c r="A19" s="404" t="s">
        <v>29</v>
      </c>
      <c r="B19" s="436">
        <v>1.3196834567679132</v>
      </c>
      <c r="C19" s="436">
        <v>0.7186053138502001</v>
      </c>
      <c r="F19" s="442" t="s">
        <v>28</v>
      </c>
      <c r="G19" s="443">
        <v>1.6916903268404451</v>
      </c>
      <c r="H19" s="436"/>
      <c r="I19" s="442" t="s">
        <v>16</v>
      </c>
      <c r="J19" s="443">
        <v>2.2726524799718315</v>
      </c>
    </row>
    <row r="20" spans="1:18">
      <c r="A20" s="417"/>
      <c r="B20" s="417"/>
      <c r="C20" s="417"/>
      <c r="M20" s="134"/>
      <c r="N20" s="86"/>
      <c r="O20" s="86"/>
      <c r="P20" s="134"/>
      <c r="Q20" s="134"/>
      <c r="R20" s="134"/>
    </row>
    <row r="21" spans="1:18">
      <c r="M21" s="482"/>
      <c r="N21" s="483"/>
      <c r="O21" s="484" t="s">
        <v>172</v>
      </c>
      <c r="P21" s="485"/>
      <c r="Q21" s="480"/>
      <c r="R21" s="481" t="s">
        <v>173</v>
      </c>
    </row>
    <row r="22" spans="1:18">
      <c r="M22" s="482"/>
      <c r="N22" s="479"/>
      <c r="O22" s="479"/>
      <c r="P22" s="485"/>
      <c r="Q22" s="479"/>
      <c r="R22" s="479"/>
    </row>
    <row r="23" spans="1:18" ht="25.5">
      <c r="M23" s="486" t="s">
        <v>171</v>
      </c>
      <c r="N23" s="404" t="s">
        <v>20</v>
      </c>
      <c r="O23" s="404" t="s">
        <v>13</v>
      </c>
      <c r="P23" s="487"/>
      <c r="Q23" s="489" t="s">
        <v>20</v>
      </c>
      <c r="R23" s="404" t="s">
        <v>15</v>
      </c>
    </row>
    <row r="24" spans="1:18">
      <c r="M24" s="480"/>
      <c r="N24" s="489" t="s">
        <v>21</v>
      </c>
      <c r="O24" s="489" t="s">
        <v>21</v>
      </c>
      <c r="P24" s="487"/>
      <c r="Q24" s="404" t="s">
        <v>21</v>
      </c>
      <c r="R24" s="404" t="s">
        <v>27</v>
      </c>
    </row>
    <row r="25" spans="1:18">
      <c r="M25" s="480"/>
      <c r="N25" s="489" t="s">
        <v>24</v>
      </c>
      <c r="O25" s="489" t="s">
        <v>24</v>
      </c>
      <c r="P25" s="487"/>
      <c r="Q25" s="404" t="s">
        <v>24</v>
      </c>
      <c r="R25" s="404" t="s">
        <v>23</v>
      </c>
    </row>
    <row r="26" spans="1:18" ht="25.5">
      <c r="M26" s="480"/>
      <c r="N26" s="489" t="s">
        <v>22</v>
      </c>
      <c r="O26" s="404" t="s">
        <v>29</v>
      </c>
      <c r="P26" s="487"/>
      <c r="Q26" s="404" t="s">
        <v>22</v>
      </c>
      <c r="R26" s="489" t="s">
        <v>20</v>
      </c>
    </row>
    <row r="27" spans="1:18">
      <c r="M27" s="480"/>
      <c r="N27" s="489" t="s">
        <v>25</v>
      </c>
      <c r="O27" s="489" t="s">
        <v>16</v>
      </c>
      <c r="P27" s="487"/>
      <c r="Q27" s="404" t="s">
        <v>25</v>
      </c>
      <c r="R27" s="404" t="s">
        <v>14</v>
      </c>
    </row>
    <row r="28" spans="1:18" ht="25.5">
      <c r="M28" s="480"/>
      <c r="N28" s="489" t="s">
        <v>16</v>
      </c>
      <c r="O28" s="489" t="s">
        <v>22</v>
      </c>
      <c r="P28" s="487"/>
      <c r="Q28" s="404" t="s">
        <v>16</v>
      </c>
      <c r="R28" s="404" t="s">
        <v>26</v>
      </c>
    </row>
    <row r="29" spans="1:18">
      <c r="M29" s="480"/>
      <c r="N29" s="404"/>
      <c r="O29" s="489" t="s">
        <v>25</v>
      </c>
      <c r="P29" s="487"/>
      <c r="Q29" s="480"/>
      <c r="R29" s="404" t="s">
        <v>19</v>
      </c>
    </row>
    <row r="30" spans="1:18">
      <c r="M30" s="480"/>
      <c r="N30" s="404"/>
      <c r="O30" s="404" t="s">
        <v>28</v>
      </c>
      <c r="P30" s="487"/>
      <c r="Q30" s="480"/>
      <c r="R30" s="404" t="s">
        <v>18</v>
      </c>
    </row>
    <row r="31" spans="1:18">
      <c r="M31" s="480"/>
      <c r="N31" s="491" t="s">
        <v>21</v>
      </c>
      <c r="O31" s="404"/>
      <c r="P31" s="487"/>
      <c r="Q31" s="480"/>
      <c r="R31" s="404" t="s">
        <v>17</v>
      </c>
    </row>
    <row r="32" spans="1:18" ht="25.5">
      <c r="M32" s="480"/>
      <c r="N32" s="491" t="s">
        <v>22</v>
      </c>
      <c r="O32" s="404"/>
      <c r="P32" s="487"/>
      <c r="Q32" s="491" t="s">
        <v>20</v>
      </c>
      <c r="R32" s="480"/>
    </row>
    <row r="33" spans="13:18">
      <c r="M33" s="480"/>
      <c r="N33" s="491" t="s">
        <v>25</v>
      </c>
      <c r="O33" s="404"/>
      <c r="P33" s="487"/>
      <c r="Q33" s="480"/>
      <c r="R33" s="480"/>
    </row>
    <row r="34" spans="13:18">
      <c r="M34" s="480"/>
      <c r="N34" s="491" t="s">
        <v>16</v>
      </c>
      <c r="O34" s="404"/>
      <c r="P34" s="487"/>
      <c r="Q34" s="480"/>
      <c r="R34" s="480"/>
    </row>
    <row r="35" spans="13:18">
      <c r="M35" s="480"/>
      <c r="N35" s="491" t="s">
        <v>24</v>
      </c>
      <c r="O35" s="404"/>
      <c r="P35" s="487"/>
      <c r="Q35" s="480"/>
      <c r="R35" s="480"/>
    </row>
    <row r="36" spans="13:18">
      <c r="M36" s="487"/>
      <c r="N36" s="487"/>
      <c r="O36" s="486"/>
      <c r="P36" s="487"/>
      <c r="Q36" s="487"/>
      <c r="R36" s="487"/>
    </row>
    <row r="37" spans="13:18" ht="25.5">
      <c r="M37" s="488" t="s">
        <v>174</v>
      </c>
      <c r="N37" s="404" t="s">
        <v>18</v>
      </c>
      <c r="O37" s="489" t="s">
        <v>13</v>
      </c>
      <c r="P37" s="487"/>
      <c r="Q37" s="490" t="s">
        <v>18</v>
      </c>
      <c r="R37" s="490" t="s">
        <v>15</v>
      </c>
    </row>
    <row r="38" spans="13:18">
      <c r="M38" s="480"/>
      <c r="N38" s="404" t="s">
        <v>19</v>
      </c>
      <c r="O38" s="404" t="s">
        <v>21</v>
      </c>
      <c r="P38" s="487"/>
      <c r="Q38" s="490" t="s">
        <v>19</v>
      </c>
      <c r="R38" s="490" t="s">
        <v>27</v>
      </c>
    </row>
    <row r="39" spans="13:18">
      <c r="M39" s="480"/>
      <c r="N39" s="404" t="s">
        <v>27</v>
      </c>
      <c r="O39" s="404" t="s">
        <v>24</v>
      </c>
      <c r="P39" s="487"/>
      <c r="Q39" s="490" t="s">
        <v>27</v>
      </c>
      <c r="R39" s="490" t="s">
        <v>23</v>
      </c>
    </row>
    <row r="40" spans="13:18" ht="25.5">
      <c r="M40" s="480"/>
      <c r="N40" s="404" t="s">
        <v>26</v>
      </c>
      <c r="O40" s="489" t="s">
        <v>29</v>
      </c>
      <c r="P40" s="487"/>
      <c r="Q40" s="490" t="s">
        <v>26</v>
      </c>
      <c r="R40" s="404" t="s">
        <v>20</v>
      </c>
    </row>
    <row r="41" spans="13:18">
      <c r="M41" s="480"/>
      <c r="N41" s="404" t="s">
        <v>14</v>
      </c>
      <c r="O41" s="404" t="s">
        <v>16</v>
      </c>
      <c r="P41" s="487"/>
      <c r="Q41" s="490" t="s">
        <v>14</v>
      </c>
      <c r="R41" s="490" t="s">
        <v>14</v>
      </c>
    </row>
    <row r="42" spans="13:18" ht="25.5">
      <c r="M42" s="480"/>
      <c r="N42" s="489" t="s">
        <v>29</v>
      </c>
      <c r="O42" s="404" t="s">
        <v>22</v>
      </c>
      <c r="P42" s="487"/>
      <c r="Q42" s="404" t="s">
        <v>29</v>
      </c>
      <c r="R42" s="490" t="s">
        <v>26</v>
      </c>
    </row>
    <row r="43" spans="13:18">
      <c r="M43" s="480"/>
      <c r="N43" s="404" t="s">
        <v>17</v>
      </c>
      <c r="O43" s="404" t="s">
        <v>25</v>
      </c>
      <c r="P43" s="487"/>
      <c r="Q43" s="490" t="s">
        <v>17</v>
      </c>
      <c r="R43" s="490" t="s">
        <v>19</v>
      </c>
    </row>
    <row r="44" spans="13:18">
      <c r="M44" s="480"/>
      <c r="N44" s="489" t="s">
        <v>28</v>
      </c>
      <c r="O44" s="489" t="s">
        <v>28</v>
      </c>
      <c r="P44" s="487"/>
      <c r="Q44" s="404" t="s">
        <v>28</v>
      </c>
      <c r="R44" s="490" t="s">
        <v>18</v>
      </c>
    </row>
    <row r="45" spans="13:18">
      <c r="M45" s="483"/>
      <c r="N45" s="404" t="s">
        <v>23</v>
      </c>
      <c r="O45" s="483"/>
      <c r="P45" s="483"/>
      <c r="Q45" s="490" t="s">
        <v>23</v>
      </c>
      <c r="R45" s="490" t="s">
        <v>17</v>
      </c>
    </row>
    <row r="46" spans="13:18">
      <c r="M46" s="480"/>
      <c r="N46" s="404" t="s">
        <v>15</v>
      </c>
      <c r="O46" s="483"/>
      <c r="P46" s="480"/>
      <c r="Q46" s="490" t="s">
        <v>15</v>
      </c>
      <c r="R46" s="480"/>
    </row>
    <row r="47" spans="13:18">
      <c r="M47" s="480"/>
      <c r="N47" s="489" t="s">
        <v>13</v>
      </c>
      <c r="O47" s="483"/>
      <c r="P47" s="480"/>
      <c r="Q47" s="404" t="s">
        <v>13</v>
      </c>
      <c r="R47" s="480"/>
    </row>
    <row r="48" spans="13:18">
      <c r="M48" s="480"/>
      <c r="N48" s="483"/>
      <c r="O48" s="483"/>
      <c r="P48" s="480"/>
      <c r="Q48" s="480"/>
      <c r="R48" s="480"/>
    </row>
    <row r="49" spans="13:18">
      <c r="M49" s="480"/>
      <c r="N49" s="491" t="s">
        <v>29</v>
      </c>
      <c r="O49" s="483"/>
      <c r="P49" s="480"/>
      <c r="Q49" s="491" t="s">
        <v>18</v>
      </c>
      <c r="R49" s="480"/>
    </row>
    <row r="50" spans="13:18">
      <c r="M50" s="480"/>
      <c r="N50" s="491" t="s">
        <v>28</v>
      </c>
      <c r="O50" s="483"/>
      <c r="P50" s="480"/>
      <c r="Q50" s="491" t="s">
        <v>19</v>
      </c>
      <c r="R50" s="480"/>
    </row>
    <row r="51" spans="13:18">
      <c r="M51" s="480"/>
      <c r="N51" s="491" t="s">
        <v>13</v>
      </c>
      <c r="O51" s="483"/>
      <c r="P51" s="480"/>
      <c r="Q51" s="491" t="s">
        <v>27</v>
      </c>
      <c r="R51" s="480"/>
    </row>
    <row r="52" spans="13:18" ht="25.5">
      <c r="M52" s="480"/>
      <c r="N52" s="483"/>
      <c r="O52" s="483"/>
      <c r="P52" s="480"/>
      <c r="Q52" s="491" t="s">
        <v>26</v>
      </c>
      <c r="R52" s="480"/>
    </row>
    <row r="53" spans="13:18">
      <c r="M53" s="480"/>
      <c r="N53" s="483"/>
      <c r="O53" s="483"/>
      <c r="P53" s="480"/>
      <c r="Q53" s="491" t="s">
        <v>14</v>
      </c>
      <c r="R53" s="480"/>
    </row>
    <row r="54" spans="13:18">
      <c r="M54" s="480"/>
      <c r="N54" s="483"/>
      <c r="O54" s="483"/>
      <c r="P54" s="480"/>
      <c r="Q54" s="491" t="s">
        <v>17</v>
      </c>
      <c r="R54" s="480"/>
    </row>
    <row r="55" spans="13:18">
      <c r="M55" s="480"/>
      <c r="N55" s="483"/>
      <c r="O55" s="483"/>
      <c r="P55" s="480"/>
      <c r="Q55" s="491" t="s">
        <v>23</v>
      </c>
      <c r="R55" s="480"/>
    </row>
    <row r="56" spans="13:18">
      <c r="M56" s="480"/>
      <c r="N56" s="483"/>
      <c r="O56" s="483"/>
      <c r="P56" s="480"/>
      <c r="Q56" s="491" t="s">
        <v>15</v>
      </c>
      <c r="R56" s="480"/>
    </row>
    <row r="57" spans="13:18">
      <c r="M57" s="134"/>
      <c r="N57" s="86"/>
      <c r="O57" s="86"/>
      <c r="P57" s="134"/>
      <c r="Q57" s="134"/>
      <c r="R57" s="134"/>
    </row>
    <row r="58" spans="13:18">
      <c r="M58" s="134"/>
      <c r="N58" s="86"/>
      <c r="O58" s="86"/>
      <c r="P58" s="134"/>
      <c r="Q58" s="134"/>
      <c r="R58" s="134"/>
    </row>
    <row r="59" spans="13:18">
      <c r="M59" s="134"/>
      <c r="N59" s="86"/>
      <c r="O59" s="86"/>
      <c r="P59" s="134"/>
      <c r="Q59" s="134"/>
      <c r="R59" s="134"/>
    </row>
    <row r="60" spans="13:18">
      <c r="M60" s="134"/>
      <c r="N60" s="86"/>
      <c r="O60" s="86"/>
      <c r="P60" s="134"/>
      <c r="Q60" s="134"/>
      <c r="R60" s="134"/>
    </row>
    <row r="61" spans="13:18">
      <c r="M61" s="134"/>
      <c r="N61" s="86"/>
      <c r="O61" s="86"/>
      <c r="P61" s="134"/>
      <c r="Q61" s="134"/>
      <c r="R61" s="134"/>
    </row>
    <row r="62" spans="13:18">
      <c r="M62" s="134"/>
      <c r="N62" s="86"/>
      <c r="O62" s="86"/>
      <c r="P62" s="134"/>
      <c r="Q62" s="134"/>
      <c r="R62" s="134"/>
    </row>
    <row r="63" spans="13:18">
      <c r="M63" s="134"/>
      <c r="N63" s="86"/>
      <c r="O63" s="86"/>
      <c r="P63" s="134"/>
      <c r="Q63" s="134"/>
      <c r="R63" s="134"/>
    </row>
  </sheetData>
  <sortState ref="I3:J19">
    <sortCondition ref="J3"/>
  </sortState>
  <pageMargins left="0.7" right="0.7" top="0.75" bottom="0.75" header="0.3" footer="0.3"/>
  <pageSetup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92"/>
  <sheetViews>
    <sheetView topLeftCell="A25" workbookViewId="0">
      <selection activeCell="E8" sqref="E8"/>
    </sheetView>
  </sheetViews>
  <sheetFormatPr defaultColWidth="9.140625" defaultRowHeight="12.75"/>
  <cols>
    <col min="1" max="1" width="9.140625" style="417"/>
    <col min="2" max="2" width="28.140625" style="417" customWidth="1"/>
    <col min="3" max="5" width="9.140625" style="417"/>
    <col min="6" max="6" width="9.7109375" style="417" customWidth="1"/>
    <col min="7" max="7" width="9.140625" style="417"/>
    <col min="8" max="8" width="10.5703125" style="417" customWidth="1"/>
    <col min="9" max="10" width="9.140625" style="417"/>
    <col min="11" max="11" width="10.28515625" style="417" customWidth="1"/>
    <col min="12" max="12" width="11.7109375" style="417" customWidth="1"/>
    <col min="13" max="13" width="10.28515625" style="417" customWidth="1"/>
    <col min="14" max="14" width="9.140625" style="417"/>
    <col min="15" max="15" width="11.42578125" style="417" customWidth="1"/>
    <col min="16" max="16" width="11.85546875" style="417" customWidth="1"/>
    <col min="17" max="16384" width="9.140625" style="417"/>
  </cols>
  <sheetData>
    <row r="3" spans="1:19" s="464" customFormat="1" ht="89.25">
      <c r="B3" s="465" t="s">
        <v>192</v>
      </c>
      <c r="C3" s="410" t="s">
        <v>13</v>
      </c>
      <c r="D3" s="410" t="s">
        <v>14</v>
      </c>
      <c r="E3" s="410" t="s">
        <v>15</v>
      </c>
      <c r="F3" s="410" t="s">
        <v>16</v>
      </c>
      <c r="G3" s="410" t="s">
        <v>17</v>
      </c>
      <c r="H3" s="410" t="s">
        <v>18</v>
      </c>
      <c r="I3" s="410" t="s">
        <v>19</v>
      </c>
      <c r="J3" s="410" t="s">
        <v>20</v>
      </c>
      <c r="K3" s="410" t="s">
        <v>21</v>
      </c>
      <c r="L3" s="410" t="s">
        <v>22</v>
      </c>
      <c r="M3" s="410" t="s">
        <v>23</v>
      </c>
      <c r="N3" s="410" t="s">
        <v>24</v>
      </c>
      <c r="O3" s="410" t="s">
        <v>25</v>
      </c>
      <c r="P3" s="410" t="s">
        <v>26</v>
      </c>
      <c r="Q3" s="410" t="s">
        <v>27</v>
      </c>
      <c r="R3" s="410" t="s">
        <v>28</v>
      </c>
      <c r="S3" s="410" t="s">
        <v>29</v>
      </c>
    </row>
    <row r="4" spans="1:19">
      <c r="B4" s="461" t="s">
        <v>175</v>
      </c>
      <c r="C4" s="415">
        <f>A!C26</f>
        <v>0.26497593161174177</v>
      </c>
      <c r="D4" s="415">
        <f>A!D26</f>
        <v>0.25315606638665633</v>
      </c>
      <c r="E4" s="415">
        <f>A!E26</f>
        <v>0.12450464495607946</v>
      </c>
      <c r="F4" s="415">
        <f>A!F26</f>
        <v>4.7212049985235593E-2</v>
      </c>
      <c r="G4" s="415">
        <f>A!G26</f>
        <v>0.13320878200698749</v>
      </c>
      <c r="H4" s="415">
        <f>A!H26</f>
        <v>5.8781548228958945E-2</v>
      </c>
      <c r="I4" s="415">
        <f>A!I26</f>
        <v>0.46086243118274978</v>
      </c>
      <c r="J4" s="415">
        <f>A!J26</f>
        <v>0.15862643170640672</v>
      </c>
      <c r="K4" s="415">
        <f>A!K26</f>
        <v>0.2191659809928832</v>
      </c>
      <c r="L4" s="415">
        <f>A!L26</f>
        <v>9.2022500687123171E-2</v>
      </c>
      <c r="M4" s="415">
        <f>A!M26</f>
        <v>0.3646976176905829</v>
      </c>
      <c r="N4" s="415">
        <f>A!N26</f>
        <v>0.20106571346472182</v>
      </c>
      <c r="O4" s="415">
        <f>A!O26</f>
        <v>9.1587498715534066E-2</v>
      </c>
      <c r="P4" s="415">
        <f>A!P26</f>
        <v>0</v>
      </c>
      <c r="Q4" s="415">
        <f>A!Q26</f>
        <v>0.89243689705075746</v>
      </c>
      <c r="R4" s="415">
        <f>A!R26</f>
        <v>7.7823994259283089E-2</v>
      </c>
      <c r="S4" s="415">
        <f>A!S26</f>
        <v>0.2776497622353547</v>
      </c>
    </row>
    <row r="5" spans="1:19">
      <c r="B5" s="461" t="s">
        <v>176</v>
      </c>
      <c r="C5" s="415">
        <f t="array" ref="C5:S5">MMULT(multiplier!C4:S4,B!C7:S23)</f>
        <v>0.38185288307390425</v>
      </c>
      <c r="D5" s="415">
        <v>0.2827776401311009</v>
      </c>
      <c r="E5" s="415">
        <v>0.1344576756292645</v>
      </c>
      <c r="F5" s="415">
        <v>0.18450762412314861</v>
      </c>
      <c r="G5" s="415">
        <v>0.22455770647202719</v>
      </c>
      <c r="H5" s="415">
        <v>0.13903594614230802</v>
      </c>
      <c r="I5" s="415">
        <v>0.48833368780096681</v>
      </c>
      <c r="J5" s="415">
        <v>0.1729272318617423</v>
      </c>
      <c r="K5" s="415">
        <v>0.37918297039658605</v>
      </c>
      <c r="L5" s="415">
        <v>0.26897706410196986</v>
      </c>
      <c r="M5" s="415">
        <v>0.39172385630576406</v>
      </c>
      <c r="N5" s="415">
        <v>0.41400152392057077</v>
      </c>
      <c r="O5" s="415">
        <v>0.30587316760389416</v>
      </c>
      <c r="P5" s="415">
        <v>5.1429584776466288E-2</v>
      </c>
      <c r="Q5" s="415">
        <v>0.91317832833545276</v>
      </c>
      <c r="R5" s="415">
        <v>0.41603922597459225</v>
      </c>
      <c r="S5" s="415">
        <v>0.41053691971436451</v>
      </c>
    </row>
    <row r="6" spans="1:19">
      <c r="A6" s="456" t="s">
        <v>191</v>
      </c>
      <c r="B6" s="462" t="s">
        <v>177</v>
      </c>
      <c r="C6" s="415">
        <f>C5/C4</f>
        <v>1.4410851610229167</v>
      </c>
      <c r="D6" s="415">
        <f t="shared" ref="D6:S6" si="0">D5/D4</f>
        <v>1.1170091405165155</v>
      </c>
      <c r="E6" s="415">
        <f t="shared" si="0"/>
        <v>1.0799410389604025</v>
      </c>
      <c r="F6" s="415">
        <f t="shared" si="0"/>
        <v>3.9080621193286214</v>
      </c>
      <c r="G6" s="415">
        <f t="shared" si="0"/>
        <v>1.6857575235561268</v>
      </c>
      <c r="H6" s="415">
        <f t="shared" si="0"/>
        <v>2.3652991513723256</v>
      </c>
      <c r="I6" s="415">
        <f t="shared" si="0"/>
        <v>1.0596083663138156</v>
      </c>
      <c r="J6" s="415">
        <f t="shared" si="0"/>
        <v>1.0901539548075077</v>
      </c>
      <c r="K6" s="415">
        <f t="shared" si="0"/>
        <v>1.7301178252153053</v>
      </c>
      <c r="L6" s="415">
        <f t="shared" si="0"/>
        <v>2.9229488667830581</v>
      </c>
      <c r="M6" s="415">
        <f t="shared" si="0"/>
        <v>1.0741058819805913</v>
      </c>
      <c r="N6" s="415">
        <f t="shared" si="0"/>
        <v>2.059035908144577</v>
      </c>
      <c r="O6" s="415">
        <f t="shared" si="0"/>
        <v>3.3396825100980219</v>
      </c>
      <c r="P6" s="415" t="e">
        <f>P5/P4</f>
        <v>#DIV/0!</v>
      </c>
      <c r="Q6" s="415">
        <f t="shared" si="0"/>
        <v>1.0232413421646278</v>
      </c>
      <c r="R6" s="415">
        <f t="shared" si="0"/>
        <v>5.345899165602976</v>
      </c>
      <c r="S6" s="415">
        <f t="shared" si="0"/>
        <v>1.4786143391917104</v>
      </c>
    </row>
    <row r="7" spans="1:19">
      <c r="A7" s="455"/>
      <c r="B7" s="447"/>
    </row>
    <row r="8" spans="1:19" s="464" customFormat="1" ht="89.25">
      <c r="B8" s="465" t="s">
        <v>192</v>
      </c>
      <c r="C8" s="410" t="s">
        <v>13</v>
      </c>
      <c r="D8" s="410" t="s">
        <v>14</v>
      </c>
      <c r="E8" s="410" t="s">
        <v>15</v>
      </c>
      <c r="F8" s="410" t="s">
        <v>16</v>
      </c>
      <c r="G8" s="410" t="s">
        <v>17</v>
      </c>
      <c r="H8" s="410" t="s">
        <v>18</v>
      </c>
      <c r="I8" s="410" t="s">
        <v>19</v>
      </c>
      <c r="J8" s="410" t="s">
        <v>20</v>
      </c>
      <c r="K8" s="410" t="s">
        <v>21</v>
      </c>
      <c r="L8" s="410" t="s">
        <v>22</v>
      </c>
      <c r="M8" s="410" t="s">
        <v>23</v>
      </c>
      <c r="N8" s="410" t="s">
        <v>24</v>
      </c>
      <c r="O8" s="410" t="s">
        <v>25</v>
      </c>
      <c r="P8" s="410" t="s">
        <v>26</v>
      </c>
      <c r="Q8" s="410" t="s">
        <v>27</v>
      </c>
      <c r="R8" s="410" t="s">
        <v>28</v>
      </c>
      <c r="S8" s="410" t="s">
        <v>29</v>
      </c>
    </row>
    <row r="9" spans="1:19">
      <c r="A9" s="455"/>
      <c r="B9" s="461" t="s">
        <v>178</v>
      </c>
      <c r="C9" s="415">
        <f>A!C30</f>
        <v>0.53389512937456007</v>
      </c>
      <c r="D9" s="415">
        <f>A!D30</f>
        <v>0.89604505959229108</v>
      </c>
      <c r="E9" s="415">
        <f>A!E30</f>
        <v>0.95532474557624769</v>
      </c>
      <c r="F9" s="415">
        <f>A!F30</f>
        <v>0.38130719481803593</v>
      </c>
      <c r="G9" s="415">
        <f>A!G30</f>
        <v>0.51718690762037156</v>
      </c>
      <c r="H9" s="415">
        <f>A!H30</f>
        <v>0.71341463414634143</v>
      </c>
      <c r="I9" s="415">
        <f>A!I30</f>
        <v>0.85984534273917146</v>
      </c>
      <c r="J9" s="415">
        <f>A!J30</f>
        <v>0.94474622993351709</v>
      </c>
      <c r="K9" s="415">
        <f>A!K30</f>
        <v>0.51804725321864509</v>
      </c>
      <c r="L9" s="415">
        <f>A!L30</f>
        <v>0.33642839876576569</v>
      </c>
      <c r="M9" s="415">
        <f>A!M30</f>
        <v>0.92519291511734836</v>
      </c>
      <c r="N9" s="415">
        <f>A!N30</f>
        <v>0.45574266342673625</v>
      </c>
      <c r="O9" s="415">
        <f>A!O30</f>
        <v>0.26265139627025486</v>
      </c>
      <c r="P9" s="415">
        <f>A!P30</f>
        <v>0.83691419921082544</v>
      </c>
      <c r="Q9" s="415">
        <f>A!Q30</f>
        <v>0.92551456310679614</v>
      </c>
      <c r="R9" s="415">
        <f>A!R30</f>
        <v>0.12823013337210501</v>
      </c>
      <c r="S9" s="415">
        <f>A!S30</f>
        <v>0.39321745472225594</v>
      </c>
    </row>
    <row r="10" spans="1:19">
      <c r="A10" s="455"/>
      <c r="B10" s="461" t="s">
        <v>179</v>
      </c>
      <c r="C10" s="463">
        <f t="array" ref="C10:S10">MMULT(C9:S9,B!C7:S23)</f>
        <v>1</v>
      </c>
      <c r="D10" s="463">
        <v>1</v>
      </c>
      <c r="E10" s="463">
        <v>1.0000000000000002</v>
      </c>
      <c r="F10" s="463">
        <v>1</v>
      </c>
      <c r="G10" s="463">
        <v>0.99999999999999989</v>
      </c>
      <c r="H10" s="463">
        <v>0.99999999999999978</v>
      </c>
      <c r="I10" s="463">
        <v>0.99999999999999989</v>
      </c>
      <c r="J10" s="463">
        <v>1.0000000000000004</v>
      </c>
      <c r="K10" s="463">
        <v>1</v>
      </c>
      <c r="L10" s="463">
        <v>1.0000000000000002</v>
      </c>
      <c r="M10" s="463">
        <v>0.99999999999999989</v>
      </c>
      <c r="N10" s="463">
        <v>0.99999999999999989</v>
      </c>
      <c r="O10" s="463">
        <v>1</v>
      </c>
      <c r="P10" s="463">
        <v>1</v>
      </c>
      <c r="Q10" s="463">
        <v>1</v>
      </c>
      <c r="R10" s="463">
        <v>1.0000000000000004</v>
      </c>
      <c r="S10" s="463">
        <v>1</v>
      </c>
    </row>
    <row r="11" spans="1:19">
      <c r="A11" s="456" t="s">
        <v>190</v>
      </c>
      <c r="B11" s="462" t="s">
        <v>180</v>
      </c>
      <c r="C11" s="415">
        <f>C10/C9</f>
        <v>1.8730270140719694</v>
      </c>
      <c r="D11" s="415">
        <f t="shared" ref="D11:S11" si="1">D10/D9</f>
        <v>1.1160153044703014</v>
      </c>
      <c r="E11" s="415">
        <f t="shared" si="1"/>
        <v>1.0467644689731184</v>
      </c>
      <c r="F11" s="415">
        <f t="shared" si="1"/>
        <v>2.6225573857246811</v>
      </c>
      <c r="G11" s="415">
        <f t="shared" si="1"/>
        <v>1.9335369578497248</v>
      </c>
      <c r="H11" s="415">
        <f t="shared" si="1"/>
        <v>1.4017094017094014</v>
      </c>
      <c r="I11" s="415">
        <f t="shared" si="1"/>
        <v>1.1629998446166423</v>
      </c>
      <c r="J11" s="415">
        <f t="shared" si="1"/>
        <v>1.0584853035829227</v>
      </c>
      <c r="K11" s="415">
        <f t="shared" si="1"/>
        <v>1.9303258414883318</v>
      </c>
      <c r="L11" s="415">
        <f t="shared" si="1"/>
        <v>2.9724006762468305</v>
      </c>
      <c r="M11" s="415">
        <f t="shared" si="1"/>
        <v>1.0808556611927398</v>
      </c>
      <c r="N11" s="415">
        <f t="shared" si="1"/>
        <v>2.1942207307979116</v>
      </c>
      <c r="O11" s="415">
        <f t="shared" si="1"/>
        <v>3.807327941904604</v>
      </c>
      <c r="P11" s="415">
        <f t="shared" si="1"/>
        <v>1.1948656157858923</v>
      </c>
      <c r="Q11" s="415">
        <f t="shared" si="1"/>
        <v>1.0804800268546493</v>
      </c>
      <c r="R11" s="415">
        <f t="shared" si="1"/>
        <v>7.7984789823008871</v>
      </c>
      <c r="S11" s="415">
        <f t="shared" si="1"/>
        <v>2.5431221020092738</v>
      </c>
    </row>
    <row r="12" spans="1:19">
      <c r="A12" s="455"/>
      <c r="B12" s="447"/>
    </row>
    <row r="13" spans="1:19" s="464" customFormat="1" ht="89.25">
      <c r="B13" s="465" t="s">
        <v>192</v>
      </c>
      <c r="C13" s="410" t="s">
        <v>13</v>
      </c>
      <c r="D13" s="410" t="s">
        <v>14</v>
      </c>
      <c r="E13" s="410" t="s">
        <v>15</v>
      </c>
      <c r="F13" s="410" t="s">
        <v>16</v>
      </c>
      <c r="G13" s="410" t="s">
        <v>17</v>
      </c>
      <c r="H13" s="410" t="s">
        <v>18</v>
      </c>
      <c r="I13" s="410" t="s">
        <v>19</v>
      </c>
      <c r="J13" s="410" t="s">
        <v>20</v>
      </c>
      <c r="K13" s="410" t="s">
        <v>21</v>
      </c>
      <c r="L13" s="410" t="s">
        <v>22</v>
      </c>
      <c r="M13" s="410" t="s">
        <v>23</v>
      </c>
      <c r="N13" s="410" t="s">
        <v>24</v>
      </c>
      <c r="O13" s="410" t="s">
        <v>25</v>
      </c>
      <c r="P13" s="410" t="s">
        <v>26</v>
      </c>
      <c r="Q13" s="410" t="s">
        <v>27</v>
      </c>
      <c r="R13" s="410" t="s">
        <v>28</v>
      </c>
      <c r="S13" s="410" t="s">
        <v>29</v>
      </c>
    </row>
    <row r="14" spans="1:19">
      <c r="A14" s="456" t="s">
        <v>189</v>
      </c>
      <c r="B14" s="462" t="s">
        <v>181</v>
      </c>
      <c r="C14" s="415">
        <f>B!C24</f>
        <v>1.9023671079348372</v>
      </c>
      <c r="D14" s="415">
        <f>B!D24</f>
        <v>1.1214864383676244</v>
      </c>
      <c r="E14" s="415">
        <f>B!E24</f>
        <v>1.0771213372178219</v>
      </c>
      <c r="F14" s="415">
        <f>B!F24</f>
        <v>2.4865465824107069</v>
      </c>
      <c r="G14" s="415">
        <f>B!G24</f>
        <v>1.7589540762683431</v>
      </c>
      <c r="H14" s="415">
        <f>B!H24</f>
        <v>1.6567793780022992</v>
      </c>
      <c r="I14" s="415">
        <f>B!I24</f>
        <v>1.2123314940257615</v>
      </c>
      <c r="J14" s="415">
        <f>B!J24</f>
        <v>1.1123000658260236</v>
      </c>
      <c r="K14" s="415">
        <f>B!K24</f>
        <v>2.0653506987299108</v>
      </c>
      <c r="L14" s="415">
        <f>B!L24</f>
        <v>2.6410066772951208</v>
      </c>
      <c r="M14" s="415">
        <f>B!M24</f>
        <v>1.0987414602084951</v>
      </c>
      <c r="N14" s="415">
        <f>B!N24</f>
        <v>2.2654476228885154</v>
      </c>
      <c r="O14" s="415">
        <f>B!O24</f>
        <v>2.8253178604080049</v>
      </c>
      <c r="P14" s="415">
        <f>B!P24</f>
        <v>1.1874396972685595</v>
      </c>
      <c r="Q14" s="415">
        <f>B!Q24</f>
        <v>1.0851507297697411</v>
      </c>
      <c r="R14" s="415">
        <f>B!R24</f>
        <v>3.0833559461584601</v>
      </c>
      <c r="S14" s="415">
        <f>B!S24</f>
        <v>2.4053183782589995</v>
      </c>
    </row>
    <row r="18" spans="2:3">
      <c r="B18" s="450" t="s">
        <v>177</v>
      </c>
    </row>
    <row r="19" spans="2:3">
      <c r="B19" s="405" t="s">
        <v>13</v>
      </c>
      <c r="C19" s="416">
        <v>1.4410851610229167</v>
      </c>
    </row>
    <row r="20" spans="2:3">
      <c r="B20" s="405" t="s">
        <v>14</v>
      </c>
      <c r="C20" s="416">
        <v>1.1170091405165155</v>
      </c>
    </row>
    <row r="21" spans="2:3">
      <c r="B21" s="405" t="s">
        <v>15</v>
      </c>
      <c r="C21" s="416">
        <v>1.0799410389604025</v>
      </c>
    </row>
    <row r="22" spans="2:3">
      <c r="B22" s="405" t="s">
        <v>16</v>
      </c>
      <c r="C22" s="416">
        <v>3.9080621193286214</v>
      </c>
    </row>
    <row r="23" spans="2:3">
      <c r="B23" s="405" t="s">
        <v>17</v>
      </c>
      <c r="C23" s="416">
        <v>1.6857575235561268</v>
      </c>
    </row>
    <row r="24" spans="2:3" ht="25.5">
      <c r="B24" s="405" t="s">
        <v>18</v>
      </c>
      <c r="C24" s="416">
        <v>2.3652991513723256</v>
      </c>
    </row>
    <row r="25" spans="2:3">
      <c r="B25" s="405" t="s">
        <v>19</v>
      </c>
      <c r="C25" s="416">
        <v>1.0596083663138156</v>
      </c>
    </row>
    <row r="26" spans="2:3" ht="25.5">
      <c r="B26" s="405" t="s">
        <v>20</v>
      </c>
      <c r="C26" s="416">
        <v>1.0901539548075077</v>
      </c>
    </row>
    <row r="27" spans="2:3" ht="25.5">
      <c r="B27" s="405" t="s">
        <v>21</v>
      </c>
      <c r="C27" s="416">
        <v>1.7301178252153053</v>
      </c>
    </row>
    <row r="28" spans="2:3">
      <c r="B28" s="405" t="s">
        <v>22</v>
      </c>
      <c r="C28" s="416">
        <v>2.9229488667830581</v>
      </c>
    </row>
    <row r="29" spans="2:3">
      <c r="B29" s="405" t="s">
        <v>23</v>
      </c>
      <c r="C29" s="416">
        <v>1.0741058819805913</v>
      </c>
    </row>
    <row r="30" spans="2:3">
      <c r="B30" s="405" t="s">
        <v>24</v>
      </c>
      <c r="C30" s="416">
        <v>2.059035908144577</v>
      </c>
    </row>
    <row r="31" spans="2:3">
      <c r="B31" s="405" t="s">
        <v>25</v>
      </c>
      <c r="C31" s="416">
        <v>3.3396825100980219</v>
      </c>
    </row>
    <row r="32" spans="2:3" ht="25.5">
      <c r="B32" s="405" t="s">
        <v>26</v>
      </c>
      <c r="C32" s="466">
        <v>0</v>
      </c>
    </row>
    <row r="33" spans="2:3">
      <c r="B33" s="405" t="s">
        <v>27</v>
      </c>
      <c r="C33" s="416">
        <v>1.0232413421646278</v>
      </c>
    </row>
    <row r="34" spans="2:3">
      <c r="B34" s="405" t="s">
        <v>28</v>
      </c>
      <c r="C34" s="416">
        <v>5.345899165602976</v>
      </c>
    </row>
    <row r="35" spans="2:3">
      <c r="B35" s="405" t="s">
        <v>29</v>
      </c>
      <c r="C35" s="416">
        <v>1.4786143391917104</v>
      </c>
    </row>
    <row r="37" spans="2:3">
      <c r="B37" s="451" t="s">
        <v>182</v>
      </c>
    </row>
    <row r="38" spans="2:3" ht="25.5">
      <c r="B38" s="405" t="s">
        <v>26</v>
      </c>
      <c r="C38" s="418">
        <v>0</v>
      </c>
    </row>
    <row r="39" spans="2:3">
      <c r="B39" s="405" t="s">
        <v>27</v>
      </c>
      <c r="C39" s="416">
        <v>1.0232413421646278</v>
      </c>
    </row>
    <row r="40" spans="2:3">
      <c r="B40" s="405" t="s">
        <v>19</v>
      </c>
      <c r="C40" s="416">
        <v>1.0596083663138156</v>
      </c>
    </row>
    <row r="41" spans="2:3">
      <c r="B41" s="405" t="s">
        <v>23</v>
      </c>
      <c r="C41" s="416">
        <v>1.0741058819805913</v>
      </c>
    </row>
    <row r="42" spans="2:3">
      <c r="B42" s="405" t="s">
        <v>15</v>
      </c>
      <c r="C42" s="416">
        <v>1.0799410389604025</v>
      </c>
    </row>
    <row r="43" spans="2:3" ht="25.5">
      <c r="B43" s="405" t="s">
        <v>20</v>
      </c>
      <c r="C43" s="416">
        <v>1.0901539548075077</v>
      </c>
    </row>
    <row r="44" spans="2:3">
      <c r="B44" s="405" t="s">
        <v>14</v>
      </c>
      <c r="C44" s="416">
        <v>1.1170091405165155</v>
      </c>
    </row>
    <row r="45" spans="2:3">
      <c r="B45" s="405" t="s">
        <v>13</v>
      </c>
      <c r="C45" s="416">
        <v>1.4410851610229167</v>
      </c>
    </row>
    <row r="46" spans="2:3">
      <c r="B46" s="405" t="s">
        <v>29</v>
      </c>
      <c r="C46" s="416">
        <v>1.4786143391917104</v>
      </c>
    </row>
    <row r="47" spans="2:3">
      <c r="B47" s="405" t="s">
        <v>17</v>
      </c>
      <c r="C47" s="416">
        <v>1.6857575235561268</v>
      </c>
    </row>
    <row r="48" spans="2:3" ht="25.5">
      <c r="B48" s="405" t="s">
        <v>21</v>
      </c>
      <c r="C48" s="416">
        <v>1.7301178252153053</v>
      </c>
    </row>
    <row r="49" spans="2:3">
      <c r="B49" s="405" t="s">
        <v>24</v>
      </c>
      <c r="C49" s="416">
        <v>2.059035908144577</v>
      </c>
    </row>
    <row r="50" spans="2:3" ht="25.5">
      <c r="B50" s="405" t="s">
        <v>18</v>
      </c>
      <c r="C50" s="416">
        <v>2.3652991513723256</v>
      </c>
    </row>
    <row r="51" spans="2:3">
      <c r="B51" s="405" t="s">
        <v>22</v>
      </c>
      <c r="C51" s="416">
        <v>2.9229488667830581</v>
      </c>
    </row>
    <row r="52" spans="2:3">
      <c r="B52" s="405" t="s">
        <v>25</v>
      </c>
      <c r="C52" s="416">
        <v>3.3396825100980219</v>
      </c>
    </row>
    <row r="53" spans="2:3">
      <c r="B53" s="405" t="s">
        <v>16</v>
      </c>
      <c r="C53" s="416">
        <v>3.9080621193286214</v>
      </c>
    </row>
    <row r="54" spans="2:3">
      <c r="B54" s="405" t="s">
        <v>28</v>
      </c>
      <c r="C54" s="416">
        <v>5.345899165602976</v>
      </c>
    </row>
    <row r="57" spans="2:3">
      <c r="B57" s="452" t="s">
        <v>180</v>
      </c>
    </row>
    <row r="58" spans="2:3">
      <c r="B58" s="405" t="s">
        <v>13</v>
      </c>
      <c r="C58" s="415">
        <v>1.8730270140719694</v>
      </c>
    </row>
    <row r="59" spans="2:3">
      <c r="B59" s="405" t="s">
        <v>14</v>
      </c>
      <c r="C59" s="415">
        <v>1.1160153044703014</v>
      </c>
    </row>
    <row r="60" spans="2:3">
      <c r="B60" s="405" t="s">
        <v>15</v>
      </c>
      <c r="C60" s="415">
        <v>1.0467644689731184</v>
      </c>
    </row>
    <row r="61" spans="2:3">
      <c r="B61" s="405" t="s">
        <v>16</v>
      </c>
      <c r="C61" s="415">
        <v>2.6225573857246811</v>
      </c>
    </row>
    <row r="62" spans="2:3">
      <c r="B62" s="405" t="s">
        <v>17</v>
      </c>
      <c r="C62" s="415">
        <v>1.9335369578497248</v>
      </c>
    </row>
    <row r="63" spans="2:3" ht="25.5">
      <c r="B63" s="405" t="s">
        <v>18</v>
      </c>
      <c r="C63" s="415">
        <v>1.4017094017094014</v>
      </c>
    </row>
    <row r="64" spans="2:3">
      <c r="B64" s="405" t="s">
        <v>19</v>
      </c>
      <c r="C64" s="415">
        <v>1.1629998446166423</v>
      </c>
    </row>
    <row r="65" spans="2:3" ht="25.5">
      <c r="B65" s="405" t="s">
        <v>20</v>
      </c>
      <c r="C65" s="415">
        <v>1.0584853035829227</v>
      </c>
    </row>
    <row r="66" spans="2:3" ht="25.5">
      <c r="B66" s="405" t="s">
        <v>21</v>
      </c>
      <c r="C66" s="415">
        <v>1.9303258414883318</v>
      </c>
    </row>
    <row r="67" spans="2:3">
      <c r="B67" s="405" t="s">
        <v>22</v>
      </c>
      <c r="C67" s="415">
        <v>2.9724006762468305</v>
      </c>
    </row>
    <row r="68" spans="2:3">
      <c r="B68" s="405" t="s">
        <v>23</v>
      </c>
      <c r="C68" s="415">
        <v>1.0808556611927398</v>
      </c>
    </row>
    <row r="69" spans="2:3">
      <c r="B69" s="405" t="s">
        <v>24</v>
      </c>
      <c r="C69" s="415">
        <v>2.1942207307979116</v>
      </c>
    </row>
    <row r="70" spans="2:3">
      <c r="B70" s="405" t="s">
        <v>25</v>
      </c>
      <c r="C70" s="415">
        <v>3.807327941904604</v>
      </c>
    </row>
    <row r="71" spans="2:3" ht="25.5">
      <c r="B71" s="405" t="s">
        <v>26</v>
      </c>
      <c r="C71" s="415">
        <v>1.1948656157858923</v>
      </c>
    </row>
    <row r="72" spans="2:3">
      <c r="B72" s="405" t="s">
        <v>27</v>
      </c>
      <c r="C72" s="415">
        <v>1.0804800268546493</v>
      </c>
    </row>
    <row r="73" spans="2:3">
      <c r="B73" s="405" t="s">
        <v>28</v>
      </c>
      <c r="C73" s="415">
        <v>7.7984789823008871</v>
      </c>
    </row>
    <row r="74" spans="2:3">
      <c r="B74" s="405" t="s">
        <v>29</v>
      </c>
      <c r="C74" s="415">
        <v>2.5431221020092738</v>
      </c>
    </row>
    <row r="75" spans="2:3">
      <c r="B75" s="453" t="s">
        <v>183</v>
      </c>
    </row>
    <row r="76" spans="2:3">
      <c r="B76" s="405" t="s">
        <v>15</v>
      </c>
      <c r="C76" s="416">
        <v>1.0467644689731184</v>
      </c>
    </row>
    <row r="77" spans="2:3" ht="25.5">
      <c r="B77" s="405" t="s">
        <v>20</v>
      </c>
      <c r="C77" s="416">
        <v>1.0584853035829227</v>
      </c>
    </row>
    <row r="78" spans="2:3">
      <c r="B78" s="405" t="s">
        <v>27</v>
      </c>
      <c r="C78" s="416">
        <v>1.0804800268546493</v>
      </c>
    </row>
    <row r="79" spans="2:3">
      <c r="B79" s="405" t="s">
        <v>23</v>
      </c>
      <c r="C79" s="416">
        <v>1.0808556611927398</v>
      </c>
    </row>
    <row r="80" spans="2:3">
      <c r="B80" s="405" t="s">
        <v>14</v>
      </c>
      <c r="C80" s="416">
        <v>1.1160153044703014</v>
      </c>
    </row>
    <row r="81" spans="2:3">
      <c r="B81" s="405" t="s">
        <v>19</v>
      </c>
      <c r="C81" s="416">
        <v>1.1629998446166423</v>
      </c>
    </row>
    <row r="82" spans="2:3" ht="25.5">
      <c r="B82" s="405" t="s">
        <v>26</v>
      </c>
      <c r="C82" s="416">
        <v>1.1948656157858923</v>
      </c>
    </row>
    <row r="83" spans="2:3" ht="25.5">
      <c r="B83" s="405" t="s">
        <v>18</v>
      </c>
      <c r="C83" s="416">
        <v>1.4017094017094014</v>
      </c>
    </row>
    <row r="84" spans="2:3">
      <c r="B84" s="405" t="s">
        <v>13</v>
      </c>
      <c r="C84" s="416">
        <v>1.8730270140719694</v>
      </c>
    </row>
    <row r="85" spans="2:3" ht="25.5">
      <c r="B85" s="405" t="s">
        <v>21</v>
      </c>
      <c r="C85" s="416">
        <v>1.9303258414883318</v>
      </c>
    </row>
    <row r="86" spans="2:3">
      <c r="B86" s="405" t="s">
        <v>17</v>
      </c>
      <c r="C86" s="416">
        <v>1.9335369578497248</v>
      </c>
    </row>
    <row r="87" spans="2:3">
      <c r="B87" s="405" t="s">
        <v>24</v>
      </c>
      <c r="C87" s="416">
        <v>2.1942207307979116</v>
      </c>
    </row>
    <row r="88" spans="2:3">
      <c r="B88" s="405" t="s">
        <v>29</v>
      </c>
      <c r="C88" s="416">
        <v>2.5431221020092738</v>
      </c>
    </row>
    <row r="89" spans="2:3">
      <c r="B89" s="405" t="s">
        <v>16</v>
      </c>
      <c r="C89" s="416">
        <v>2.6225573857246811</v>
      </c>
    </row>
    <row r="90" spans="2:3">
      <c r="B90" s="405" t="s">
        <v>22</v>
      </c>
      <c r="C90" s="416">
        <v>2.9724006762468305</v>
      </c>
    </row>
    <row r="91" spans="2:3">
      <c r="B91" s="405" t="s">
        <v>25</v>
      </c>
      <c r="C91" s="416">
        <v>3.807327941904604</v>
      </c>
    </row>
    <row r="92" spans="2:3">
      <c r="B92" s="405" t="s">
        <v>28</v>
      </c>
      <c r="C92" s="416">
        <v>7.7984789823008871</v>
      </c>
    </row>
  </sheetData>
  <sortState ref="B76:C92">
    <sortCondition ref="C76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16" workbookViewId="0">
      <selection activeCell="H30" sqref="H30"/>
    </sheetView>
  </sheetViews>
  <sheetFormatPr defaultRowHeight="15"/>
  <cols>
    <col min="1" max="1" width="47.140625" customWidth="1"/>
    <col min="3" max="3" width="10.5703125" bestFit="1" customWidth="1"/>
  </cols>
  <sheetData>
    <row r="1" spans="1:7">
      <c r="C1" s="448" t="s">
        <v>187</v>
      </c>
      <c r="E1" s="448" t="s">
        <v>188</v>
      </c>
    </row>
    <row r="2" spans="1:7" s="241" customFormat="1">
      <c r="A2" s="460" t="s">
        <v>7</v>
      </c>
      <c r="B2" s="457" t="s">
        <v>184</v>
      </c>
      <c r="C2" s="457" t="s">
        <v>185</v>
      </c>
      <c r="D2" s="457" t="s">
        <v>160</v>
      </c>
      <c r="E2" s="457" t="s">
        <v>186</v>
      </c>
      <c r="F2" s="457" t="s">
        <v>153</v>
      </c>
      <c r="G2" s="457" t="s">
        <v>161</v>
      </c>
    </row>
    <row r="3" spans="1:7">
      <c r="A3" s="405" t="s">
        <v>13</v>
      </c>
      <c r="B3" s="415">
        <v>0.46610487062543982</v>
      </c>
      <c r="C3" s="415">
        <v>1.2349466224079433</v>
      </c>
      <c r="D3" s="414">
        <v>0.33335041963153883</v>
      </c>
      <c r="E3" s="415">
        <v>0.88321320103315515</v>
      </c>
      <c r="F3" s="418">
        <v>1.9023671079348372</v>
      </c>
      <c r="G3" s="418">
        <v>1.6649521943799861</v>
      </c>
    </row>
    <row r="4" spans="1:7">
      <c r="A4" s="405" t="s">
        <v>14</v>
      </c>
      <c r="B4" s="415">
        <v>0.10395494040770886</v>
      </c>
      <c r="C4" s="415">
        <v>0.27542900885557109</v>
      </c>
      <c r="D4" s="414">
        <v>0.15523847160600235</v>
      </c>
      <c r="E4" s="415">
        <v>0.41130491925638429</v>
      </c>
      <c r="F4" s="418">
        <v>1.1214864383676244</v>
      </c>
      <c r="G4" s="418">
        <v>1.2389553559609776</v>
      </c>
    </row>
    <row r="5" spans="1:7">
      <c r="A5" s="405" t="s">
        <v>15</v>
      </c>
      <c r="B5" s="415">
        <v>4.4675254423752239E-2</v>
      </c>
      <c r="C5" s="415">
        <v>0.11836725602501591</v>
      </c>
      <c r="D5" s="414">
        <v>0.36943404251736467</v>
      </c>
      <c r="E5" s="415">
        <v>0.97881689671498362</v>
      </c>
      <c r="F5" s="418">
        <v>1.0771213372178219</v>
      </c>
      <c r="G5" s="418">
        <v>1.4818932330254813</v>
      </c>
    </row>
    <row r="6" spans="1:7">
      <c r="A6" s="405" t="s">
        <v>16</v>
      </c>
      <c r="B6" s="415">
        <v>0.61869280518196412</v>
      </c>
      <c r="C6" s="415">
        <v>1.6392289336996697</v>
      </c>
      <c r="D6" s="414">
        <v>1.2445868963221358</v>
      </c>
      <c r="E6" s="415">
        <v>3.2975377018562262</v>
      </c>
      <c r="F6" s="418">
        <v>2.4865465824107069</v>
      </c>
      <c r="G6" s="418">
        <v>4.1422454372961806</v>
      </c>
    </row>
    <row r="7" spans="1:7">
      <c r="A7" s="405" t="s">
        <v>17</v>
      </c>
      <c r="B7" s="415">
        <v>0.48281309237962849</v>
      </c>
      <c r="C7" s="415">
        <v>1.279215119310992</v>
      </c>
      <c r="D7" s="414">
        <v>0.1499902462511242</v>
      </c>
      <c r="E7" s="415">
        <v>0.39739972627493003</v>
      </c>
      <c r="F7" s="418">
        <v>1.7589540762683431</v>
      </c>
      <c r="G7" s="418">
        <v>1.3344201180078081</v>
      </c>
    </row>
    <row r="8" spans="1:7">
      <c r="A8" s="405" t="s">
        <v>18</v>
      </c>
      <c r="B8" s="415">
        <v>0.28658536585365857</v>
      </c>
      <c r="C8" s="415">
        <v>0.75930901369388881</v>
      </c>
      <c r="D8" s="414">
        <v>3.8083075593869703E-3</v>
      </c>
      <c r="E8" s="415">
        <v>1.0090125321464265E-2</v>
      </c>
      <c r="F8" s="418">
        <v>1.6567793780022992</v>
      </c>
      <c r="G8" s="418">
        <v>1.0063020167224361</v>
      </c>
    </row>
    <row r="9" spans="1:7">
      <c r="A9" s="405" t="s">
        <v>19</v>
      </c>
      <c r="B9" s="415">
        <v>0.14015465726082846</v>
      </c>
      <c r="C9" s="415">
        <v>0.37134029594402651</v>
      </c>
      <c r="D9" s="414">
        <v>9.8264217935331473E-3</v>
      </c>
      <c r="E9" s="415">
        <v>2.6035141808314826E-2</v>
      </c>
      <c r="F9" s="418">
        <v>1.2123314940257615</v>
      </c>
      <c r="G9" s="418">
        <v>1.0140707900736756</v>
      </c>
    </row>
    <row r="10" spans="1:7">
      <c r="A10" s="405" t="s">
        <v>20</v>
      </c>
      <c r="B10" s="415">
        <v>5.5253770066482896E-2</v>
      </c>
      <c r="C10" s="415">
        <v>0.14639507333906823</v>
      </c>
      <c r="D10" s="414">
        <v>0.50090539727210348</v>
      </c>
      <c r="E10" s="415">
        <v>1.3271507497380153</v>
      </c>
      <c r="F10" s="418">
        <v>1.1123000658260236</v>
      </c>
      <c r="G10" s="418">
        <v>1.9234432066583267</v>
      </c>
    </row>
    <row r="11" spans="1:7">
      <c r="A11" s="405" t="s">
        <v>21</v>
      </c>
      <c r="B11" s="415">
        <v>0.48195274678135508</v>
      </c>
      <c r="C11" s="415">
        <v>1.276935630385537</v>
      </c>
      <c r="D11" s="414">
        <v>0.6387847326151278</v>
      </c>
      <c r="E11" s="415">
        <v>1.6924625716317436</v>
      </c>
      <c r="F11" s="418">
        <v>2.0653506987299108</v>
      </c>
      <c r="G11" s="418">
        <v>2.0000889014087107</v>
      </c>
    </row>
    <row r="12" spans="1:7">
      <c r="A12" s="405" t="s">
        <v>22</v>
      </c>
      <c r="B12" s="415">
        <v>0.66357160123423442</v>
      </c>
      <c r="C12" s="415">
        <v>1.7581354740413684</v>
      </c>
      <c r="D12" s="414">
        <v>0.72776497152120301</v>
      </c>
      <c r="E12" s="415">
        <v>1.9282160520677234</v>
      </c>
      <c r="F12" s="418">
        <v>2.6410066772951208</v>
      </c>
      <c r="G12" s="418">
        <v>3.3416567961035115</v>
      </c>
    </row>
    <row r="13" spans="1:7">
      <c r="A13" s="405" t="s">
        <v>23</v>
      </c>
      <c r="B13" s="415">
        <v>7.4807084882651614E-2</v>
      </c>
      <c r="C13" s="415">
        <v>0.19820165509974549</v>
      </c>
      <c r="D13" s="414">
        <v>0.27570131725267355</v>
      </c>
      <c r="E13" s="415">
        <v>0.73047168564821874</v>
      </c>
      <c r="F13" s="418">
        <v>1.0987414602084951</v>
      </c>
      <c r="G13" s="418">
        <v>1.4538428028262282</v>
      </c>
    </row>
    <row r="14" spans="1:7">
      <c r="A14" s="405" t="s">
        <v>24</v>
      </c>
      <c r="B14" s="415">
        <v>0.54425733657326381</v>
      </c>
      <c r="C14" s="415">
        <v>1.4420118773270993</v>
      </c>
      <c r="D14" s="414">
        <v>0.52322014124412664</v>
      </c>
      <c r="E14" s="415">
        <v>1.3862737485197489</v>
      </c>
      <c r="F14" s="418">
        <v>2.2654476228885154</v>
      </c>
      <c r="G14" s="418">
        <v>2.2059559999172542</v>
      </c>
    </row>
    <row r="15" spans="1:7">
      <c r="A15" s="405" t="s">
        <v>25</v>
      </c>
      <c r="B15" s="415">
        <v>0.7373486037297452</v>
      </c>
      <c r="C15" s="415">
        <v>1.9536079219498341</v>
      </c>
      <c r="D15" s="414">
        <v>0.99544875054716908</v>
      </c>
      <c r="E15" s="415">
        <v>2.6374452397780574</v>
      </c>
      <c r="F15" s="418">
        <v>2.8253178604080049</v>
      </c>
      <c r="G15" s="418">
        <v>3.360398025108021</v>
      </c>
    </row>
    <row r="16" spans="1:7">
      <c r="A16" s="405" t="s">
        <v>26</v>
      </c>
      <c r="B16" s="415">
        <v>0.16308580078917459</v>
      </c>
      <c r="C16" s="415">
        <v>0.43209644768791089</v>
      </c>
      <c r="D16" s="414">
        <v>3.7949514563106794E-2</v>
      </c>
      <c r="E16" s="415">
        <v>0.10054738275711096</v>
      </c>
      <c r="F16" s="418">
        <v>1.1874396972685595</v>
      </c>
      <c r="G16" s="418">
        <v>1.0387599709853259</v>
      </c>
    </row>
    <row r="17" spans="1:7">
      <c r="A17" s="405" t="s">
        <v>27</v>
      </c>
      <c r="B17" s="415">
        <v>7.4485436893203888E-2</v>
      </c>
      <c r="C17" s="415">
        <v>0.1973494475318654</v>
      </c>
      <c r="D17" s="414">
        <v>1.9863352493617283E-2</v>
      </c>
      <c r="E17" s="415">
        <v>5.2628027762883903E-2</v>
      </c>
      <c r="F17" s="418">
        <v>1.0851507297697411</v>
      </c>
      <c r="G17" s="418">
        <v>1.0213561736309302</v>
      </c>
    </row>
    <row r="18" spans="1:7">
      <c r="A18" s="405" t="s">
        <v>28</v>
      </c>
      <c r="B18" s="415">
        <v>0.87176986662789524</v>
      </c>
      <c r="C18" s="415">
        <v>2.3097575677862539</v>
      </c>
      <c r="D18" s="414">
        <v>0.29633957218996665</v>
      </c>
      <c r="E18" s="415">
        <v>0.78515282037441114</v>
      </c>
      <c r="F18" s="418">
        <v>3.0833559461584601</v>
      </c>
      <c r="G18" s="418">
        <v>1.4469100098339098</v>
      </c>
    </row>
    <row r="19" spans="1:7">
      <c r="A19" s="405" t="s">
        <v>29</v>
      </c>
      <c r="B19" s="415">
        <v>0.606782545277744</v>
      </c>
      <c r="C19" s="415">
        <v>1.6076726549142091</v>
      </c>
      <c r="D19" s="414">
        <v>0.13408322360855093</v>
      </c>
      <c r="E19" s="415">
        <v>0.35525400945662494</v>
      </c>
      <c r="F19" s="418">
        <v>2.4053183782589995</v>
      </c>
      <c r="G19" s="418">
        <v>1.3097645191004632</v>
      </c>
    </row>
    <row r="21" spans="1:7" s="241" customFormat="1">
      <c r="A21" s="457" t="s">
        <v>7</v>
      </c>
      <c r="B21" s="458" t="s">
        <v>166</v>
      </c>
      <c r="C21" s="458" t="s">
        <v>167</v>
      </c>
      <c r="D21" s="457" t="s">
        <v>189</v>
      </c>
      <c r="E21" s="457" t="s">
        <v>190</v>
      </c>
      <c r="F21" s="459" t="s">
        <v>191</v>
      </c>
    </row>
    <row r="22" spans="1:7">
      <c r="A22" s="405" t="s">
        <v>13</v>
      </c>
      <c r="B22" s="415">
        <v>1.0437380862895049</v>
      </c>
      <c r="C22" s="415">
        <v>0.91347984827816076</v>
      </c>
      <c r="D22" s="415">
        <v>1.9023671079348372</v>
      </c>
      <c r="E22" s="415">
        <v>1.8730270140719694</v>
      </c>
      <c r="F22" s="415">
        <v>1.4410851610229167</v>
      </c>
    </row>
    <row r="23" spans="1:7">
      <c r="A23" s="405" t="s">
        <v>14</v>
      </c>
      <c r="B23" s="415">
        <v>0.61530611210586184</v>
      </c>
      <c r="C23" s="415">
        <v>0.67975570374145577</v>
      </c>
      <c r="D23" s="415">
        <v>1.1214864383676244</v>
      </c>
      <c r="E23" s="415">
        <v>1.1160153044703014</v>
      </c>
      <c r="F23" s="415">
        <v>1.1170091405165155</v>
      </c>
    </row>
    <row r="24" spans="1:7">
      <c r="A24" s="405" t="s">
        <v>15</v>
      </c>
      <c r="B24" s="415">
        <v>0.59096509738846414</v>
      </c>
      <c r="C24" s="415">
        <v>0.81304412837669993</v>
      </c>
      <c r="D24" s="415">
        <v>1.0771213372178219</v>
      </c>
      <c r="E24" s="415">
        <v>1.0467644689731184</v>
      </c>
      <c r="F24" s="415">
        <v>1.0799410389604025</v>
      </c>
    </row>
    <row r="25" spans="1:7" s="508" customFormat="1">
      <c r="A25" s="424" t="s">
        <v>16</v>
      </c>
      <c r="B25" s="526">
        <v>1.3642494976757968</v>
      </c>
      <c r="C25" s="526">
        <v>2.2726524799718315</v>
      </c>
      <c r="D25" s="526">
        <v>2.4865465824107069</v>
      </c>
      <c r="E25" s="526">
        <v>2.6225573857246811</v>
      </c>
      <c r="F25" s="526">
        <v>3.9080621193286214</v>
      </c>
    </row>
    <row r="26" spans="1:7">
      <c r="A26" s="405" t="s">
        <v>17</v>
      </c>
      <c r="B26" s="415">
        <v>0.96505419683608717</v>
      </c>
      <c r="C26" s="415">
        <v>0.73213266486070505</v>
      </c>
      <c r="D26" s="415">
        <v>1.7589540762683431</v>
      </c>
      <c r="E26" s="415">
        <v>1.9335369578497248</v>
      </c>
      <c r="F26" s="415">
        <v>1.6857575235561268</v>
      </c>
    </row>
    <row r="27" spans="1:7">
      <c r="A27" s="405" t="s">
        <v>18</v>
      </c>
      <c r="B27" s="415">
        <v>0.90899581378762395</v>
      </c>
      <c r="C27" s="415">
        <v>0.55210991442305879</v>
      </c>
      <c r="D27" s="415">
        <v>1.6567793780022992</v>
      </c>
      <c r="E27" s="415">
        <v>1.4017094017094014</v>
      </c>
      <c r="F27" s="415">
        <v>2.3652991513723256</v>
      </c>
    </row>
    <row r="28" spans="1:7">
      <c r="A28" s="405" t="s">
        <v>19</v>
      </c>
      <c r="B28" s="415">
        <v>0.66514846069672873</v>
      </c>
      <c r="C28" s="415">
        <v>0.55637226977845711</v>
      </c>
      <c r="D28" s="415">
        <v>1.2123314940257615</v>
      </c>
      <c r="E28" s="415">
        <v>1.1629998446166423</v>
      </c>
      <c r="F28" s="415">
        <v>1.0596083663138156</v>
      </c>
    </row>
    <row r="29" spans="1:7">
      <c r="A29" s="405" t="s">
        <v>20</v>
      </c>
      <c r="B29" s="415">
        <v>0.61026598769637208</v>
      </c>
      <c r="C29" s="415">
        <v>1.0553015362967877</v>
      </c>
      <c r="D29" s="415">
        <v>1.1123000658260236</v>
      </c>
      <c r="E29" s="415">
        <v>1.0584853035829227</v>
      </c>
      <c r="F29" s="415">
        <v>1.0901539548075077</v>
      </c>
    </row>
    <row r="30" spans="1:7" s="508" customFormat="1">
      <c r="A30" s="424" t="s">
        <v>21</v>
      </c>
      <c r="B30" s="526">
        <v>1.1331594079910305</v>
      </c>
      <c r="C30" s="526">
        <v>1.0973533728889053</v>
      </c>
      <c r="D30" s="526">
        <v>2.0653506987299108</v>
      </c>
      <c r="E30" s="526">
        <v>1.9303258414883318</v>
      </c>
      <c r="F30" s="526">
        <v>1.7301178252153053</v>
      </c>
    </row>
    <row r="31" spans="1:7">
      <c r="A31" s="405" t="s">
        <v>22</v>
      </c>
      <c r="B31" s="415">
        <v>1.4489943837549961</v>
      </c>
      <c r="C31" s="415">
        <v>1.8334076818578318</v>
      </c>
      <c r="D31" s="415">
        <v>2.6410066772951208</v>
      </c>
      <c r="E31" s="415">
        <v>2.9724006762468305</v>
      </c>
      <c r="F31" s="415">
        <v>2.9229488667830581</v>
      </c>
    </row>
    <row r="32" spans="1:7">
      <c r="A32" s="405" t="s">
        <v>23</v>
      </c>
      <c r="B32" s="415">
        <v>0.60282702756035711</v>
      </c>
      <c r="C32" s="415">
        <v>0.79765419537499427</v>
      </c>
      <c r="D32" s="415">
        <v>1.0987414602084951</v>
      </c>
      <c r="E32" s="415">
        <v>1.0808556611927398</v>
      </c>
      <c r="F32" s="415">
        <v>1.0741058819805913</v>
      </c>
    </row>
    <row r="33" spans="1:6">
      <c r="A33" s="405" t="s">
        <v>24</v>
      </c>
      <c r="B33" s="415">
        <v>1.2429430453460935</v>
      </c>
      <c r="C33" s="415">
        <v>1.2103028296635967</v>
      </c>
      <c r="D33" s="415">
        <v>2.2654476228885154</v>
      </c>
      <c r="E33" s="415">
        <v>2.1942207307979116</v>
      </c>
      <c r="F33" s="415">
        <v>2.059035908144577</v>
      </c>
    </row>
    <row r="34" spans="1:6">
      <c r="A34" s="405" t="s">
        <v>25</v>
      </c>
      <c r="B34" s="415">
        <v>1.5501171380023775</v>
      </c>
      <c r="C34" s="415">
        <v>1.8436901002271837</v>
      </c>
      <c r="D34" s="415">
        <v>2.8253178604080049</v>
      </c>
      <c r="E34" s="415">
        <v>3.807327941904604</v>
      </c>
      <c r="F34" s="415">
        <v>3.3396825100980219</v>
      </c>
    </row>
    <row r="35" spans="1:6">
      <c r="A35" s="405" t="s">
        <v>26</v>
      </c>
      <c r="B35" s="415">
        <v>0.65149151919300763</v>
      </c>
      <c r="C35" s="415">
        <v>0.56991804563281123</v>
      </c>
      <c r="D35" s="415">
        <v>1.1874396972685595</v>
      </c>
      <c r="E35" s="415">
        <v>1.1948656157858923</v>
      </c>
      <c r="F35" s="418">
        <v>0</v>
      </c>
    </row>
    <row r="36" spans="1:6">
      <c r="A36" s="405" t="s">
        <v>27</v>
      </c>
      <c r="B36" s="415">
        <v>0.59537044206733902</v>
      </c>
      <c r="C36" s="415">
        <v>0.56036941221233183</v>
      </c>
      <c r="D36" s="415">
        <v>1.0851507297697411</v>
      </c>
      <c r="E36" s="415">
        <v>1.0804800268546493</v>
      </c>
      <c r="F36" s="415">
        <v>1.0232413421646278</v>
      </c>
    </row>
    <row r="37" spans="1:6">
      <c r="A37" s="405" t="s">
        <v>28</v>
      </c>
      <c r="B37" s="415">
        <v>1.6916903268404451</v>
      </c>
      <c r="C37" s="415">
        <v>0.79385050256498824</v>
      </c>
      <c r="D37" s="415">
        <v>3.0833559461584601</v>
      </c>
      <c r="E37" s="415">
        <v>7.7984789823008871</v>
      </c>
      <c r="F37" s="415">
        <v>5.345899165602976</v>
      </c>
    </row>
    <row r="38" spans="1:6">
      <c r="A38" s="405" t="s">
        <v>29</v>
      </c>
      <c r="B38" s="415">
        <v>1.3196834567679132</v>
      </c>
      <c r="C38" s="415">
        <v>0.7186053138502001</v>
      </c>
      <c r="D38" s="415">
        <v>2.4053183782589995</v>
      </c>
      <c r="E38" s="415">
        <v>2.5431221020092738</v>
      </c>
      <c r="F38" s="415">
        <v>1.4786143391917104</v>
      </c>
    </row>
    <row r="39" spans="1:6">
      <c r="A39" s="417"/>
      <c r="B39" s="417"/>
      <c r="C39" s="417"/>
      <c r="D39" s="417"/>
      <c r="E39" s="417"/>
      <c r="F39" s="417"/>
    </row>
    <row r="40" spans="1:6">
      <c r="A40" s="417"/>
      <c r="B40" s="417"/>
      <c r="C40" s="417"/>
      <c r="D40" s="417"/>
      <c r="E40" s="417"/>
      <c r="F40" s="417"/>
    </row>
    <row r="41" spans="1:6">
      <c r="A41" s="417"/>
      <c r="B41" s="417"/>
      <c r="C41" s="417"/>
      <c r="D41" s="417"/>
      <c r="E41" s="417"/>
      <c r="F41" s="417"/>
    </row>
    <row r="42" spans="1:6">
      <c r="A42" s="417"/>
      <c r="B42" s="417"/>
      <c r="C42" s="417"/>
      <c r="D42" s="417"/>
      <c r="E42" s="417"/>
      <c r="F42" s="417"/>
    </row>
    <row r="43" spans="1:6">
      <c r="A43" s="417"/>
      <c r="B43" s="417"/>
      <c r="C43" s="417"/>
      <c r="D43" s="417"/>
      <c r="E43" s="417"/>
      <c r="F43" s="417"/>
    </row>
    <row r="44" spans="1:6">
      <c r="A44" s="417"/>
      <c r="B44" s="417"/>
      <c r="C44" s="417"/>
      <c r="D44" s="417"/>
      <c r="E44" s="417"/>
      <c r="F44" s="417"/>
    </row>
    <row r="45" spans="1:6">
      <c r="A45" s="417"/>
      <c r="B45" s="417"/>
      <c r="C45" s="417"/>
      <c r="D45" s="417"/>
      <c r="E45" s="417"/>
      <c r="F45" s="417"/>
    </row>
    <row r="46" spans="1:6">
      <c r="A46" s="417"/>
      <c r="B46" s="417"/>
      <c r="C46" s="417"/>
      <c r="D46" s="417"/>
      <c r="E46" s="417"/>
      <c r="F46" s="417"/>
    </row>
    <row r="47" spans="1:6">
      <c r="A47" s="417"/>
      <c r="B47" s="417"/>
      <c r="C47" s="417"/>
      <c r="D47" s="417"/>
      <c r="E47" s="417"/>
      <c r="F47" s="417"/>
    </row>
    <row r="48" spans="1:6">
      <c r="A48" s="417"/>
      <c r="B48" s="417"/>
      <c r="C48" s="417"/>
      <c r="D48" s="417"/>
      <c r="E48" s="417"/>
      <c r="F48" s="417"/>
    </row>
    <row r="49" spans="1:6">
      <c r="A49" s="417"/>
      <c r="B49" s="417"/>
      <c r="C49" s="417"/>
      <c r="D49" s="417"/>
      <c r="E49" s="417"/>
      <c r="F49" s="417"/>
    </row>
    <row r="50" spans="1:6">
      <c r="A50" s="417"/>
      <c r="B50" s="417"/>
      <c r="C50" s="417"/>
      <c r="D50" s="417"/>
      <c r="E50" s="417"/>
      <c r="F50" s="417"/>
    </row>
    <row r="51" spans="1:6">
      <c r="A51" s="417"/>
      <c r="B51" s="417"/>
      <c r="C51" s="417"/>
      <c r="D51" s="417"/>
      <c r="E51" s="417"/>
      <c r="F51" s="417"/>
    </row>
    <row r="52" spans="1:6">
      <c r="A52" s="417"/>
      <c r="B52" s="417"/>
      <c r="C52" s="417"/>
      <c r="D52" s="417"/>
      <c r="E52" s="417"/>
      <c r="F52" s="417"/>
    </row>
    <row r="53" spans="1:6">
      <c r="A53" s="417"/>
      <c r="B53" s="417"/>
      <c r="C53" s="417"/>
      <c r="D53" s="417"/>
      <c r="E53" s="417"/>
      <c r="F53" s="417"/>
    </row>
    <row r="54" spans="1:6">
      <c r="A54" s="417"/>
      <c r="B54" s="417"/>
      <c r="C54" s="417"/>
      <c r="D54" s="417"/>
      <c r="E54" s="417"/>
      <c r="F54" s="417"/>
    </row>
    <row r="55" spans="1:6">
      <c r="A55" s="417"/>
      <c r="B55" s="417"/>
      <c r="C55" s="417"/>
      <c r="D55" s="417"/>
      <c r="E55" s="417"/>
      <c r="F55" s="417"/>
    </row>
    <row r="56" spans="1:6">
      <c r="A56" s="417"/>
      <c r="B56" s="417"/>
      <c r="C56" s="417"/>
      <c r="D56" s="417"/>
      <c r="E56" s="417"/>
      <c r="F56" s="417"/>
    </row>
    <row r="57" spans="1:6">
      <c r="A57" s="417"/>
      <c r="B57" s="417"/>
      <c r="C57" s="417"/>
      <c r="D57" s="417"/>
      <c r="E57" s="417"/>
      <c r="F57" s="417"/>
    </row>
    <row r="58" spans="1:6">
      <c r="A58" s="417"/>
      <c r="B58" s="417"/>
      <c r="C58" s="417"/>
      <c r="D58" s="417"/>
      <c r="E58" s="417"/>
      <c r="F58" s="417"/>
    </row>
    <row r="59" spans="1:6">
      <c r="A59" s="417"/>
      <c r="B59" s="417"/>
      <c r="C59" s="417"/>
      <c r="D59" s="417"/>
      <c r="E59" s="417"/>
      <c r="F59" s="417"/>
    </row>
    <row r="60" spans="1:6">
      <c r="A60" s="417"/>
      <c r="B60" s="417"/>
      <c r="C60" s="417"/>
      <c r="D60" s="417"/>
      <c r="E60" s="417"/>
      <c r="F60" s="417"/>
    </row>
    <row r="61" spans="1:6">
      <c r="A61" s="417"/>
      <c r="B61" s="417"/>
      <c r="C61" s="417"/>
      <c r="D61" s="417"/>
      <c r="E61" s="417"/>
      <c r="F61" s="417"/>
    </row>
    <row r="62" spans="1:6">
      <c r="A62" s="417"/>
      <c r="B62" s="417"/>
      <c r="C62" s="417"/>
      <c r="D62" s="417"/>
      <c r="E62" s="417"/>
      <c r="F62" s="417"/>
    </row>
    <row r="63" spans="1:6">
      <c r="A63" s="417"/>
      <c r="B63" s="417"/>
      <c r="C63" s="417"/>
      <c r="D63" s="417"/>
      <c r="E63" s="417"/>
      <c r="F63" s="417"/>
    </row>
    <row r="64" spans="1:6">
      <c r="A64" s="417"/>
      <c r="B64" s="417"/>
      <c r="C64" s="417"/>
      <c r="D64" s="417"/>
      <c r="E64" s="417"/>
      <c r="F64" s="417"/>
    </row>
    <row r="65" spans="1:6">
      <c r="A65" s="417"/>
      <c r="B65" s="417"/>
      <c r="C65" s="417"/>
      <c r="D65" s="417"/>
      <c r="E65" s="417"/>
      <c r="F65" s="417"/>
    </row>
    <row r="66" spans="1:6">
      <c r="A66" s="417"/>
      <c r="B66" s="417"/>
      <c r="C66" s="417"/>
      <c r="D66" s="417"/>
      <c r="E66" s="417"/>
      <c r="F66" s="417"/>
    </row>
    <row r="67" spans="1:6">
      <c r="A67" s="417"/>
      <c r="B67" s="417"/>
      <c r="C67" s="417"/>
      <c r="D67" s="417"/>
      <c r="E67" s="417"/>
      <c r="F67" s="417"/>
    </row>
    <row r="68" spans="1:6">
      <c r="A68" s="417"/>
      <c r="B68" s="417"/>
      <c r="C68" s="417"/>
      <c r="D68" s="417"/>
      <c r="E68" s="417"/>
      <c r="F68" s="417"/>
    </row>
    <row r="69" spans="1:6">
      <c r="A69" s="417"/>
      <c r="B69" s="417"/>
      <c r="C69" s="417"/>
      <c r="D69" s="417"/>
      <c r="E69" s="417"/>
      <c r="F69" s="417"/>
    </row>
    <row r="70" spans="1:6">
      <c r="A70" s="417"/>
      <c r="B70" s="417"/>
      <c r="C70" s="417"/>
      <c r="D70" s="417"/>
      <c r="E70" s="417"/>
      <c r="F70" s="417"/>
    </row>
    <row r="71" spans="1:6">
      <c r="A71" s="417"/>
      <c r="B71" s="417"/>
      <c r="C71" s="417"/>
      <c r="D71" s="417"/>
      <c r="E71" s="417"/>
      <c r="F71" s="417"/>
    </row>
    <row r="72" spans="1:6">
      <c r="A72" s="417"/>
      <c r="B72" s="417"/>
      <c r="C72" s="417"/>
      <c r="D72" s="417"/>
      <c r="E72" s="417"/>
      <c r="F72" s="417"/>
    </row>
    <row r="73" spans="1:6">
      <c r="A73" s="417"/>
      <c r="B73" s="417"/>
      <c r="C73" s="417"/>
      <c r="D73" s="417"/>
      <c r="E73" s="417"/>
      <c r="F73" s="417"/>
    </row>
    <row r="74" spans="1:6">
      <c r="A74" s="417"/>
      <c r="B74" s="417"/>
      <c r="C74" s="417"/>
      <c r="D74" s="417"/>
      <c r="E74" s="417"/>
      <c r="F74" s="417"/>
    </row>
    <row r="75" spans="1:6">
      <c r="A75" s="417"/>
      <c r="B75" s="417"/>
      <c r="C75" s="417"/>
      <c r="D75" s="417"/>
      <c r="E75" s="417"/>
      <c r="F75" s="417"/>
    </row>
    <row r="76" spans="1:6">
      <c r="A76" s="417"/>
      <c r="B76" s="417"/>
      <c r="C76" s="417"/>
      <c r="D76" s="417"/>
      <c r="E76" s="417"/>
      <c r="F76" s="417"/>
    </row>
    <row r="77" spans="1:6">
      <c r="A77" s="417"/>
      <c r="B77" s="417"/>
      <c r="C77" s="417"/>
      <c r="D77" s="417"/>
      <c r="E77" s="417"/>
      <c r="F77" s="417"/>
    </row>
    <row r="78" spans="1:6">
      <c r="A78" s="417"/>
      <c r="B78" s="417"/>
      <c r="C78" s="417"/>
      <c r="D78" s="417"/>
      <c r="E78" s="417"/>
      <c r="F78" s="417"/>
    </row>
    <row r="79" spans="1:6">
      <c r="A79" s="417"/>
      <c r="B79" s="417"/>
      <c r="C79" s="417"/>
      <c r="D79" s="417"/>
      <c r="E79" s="417"/>
      <c r="F79" s="417"/>
    </row>
    <row r="80" spans="1:6">
      <c r="A80" s="417"/>
      <c r="B80" s="417"/>
      <c r="C80" s="417"/>
      <c r="D80" s="417"/>
      <c r="E80" s="417"/>
      <c r="F80" s="417"/>
    </row>
    <row r="81" spans="1:6">
      <c r="A81" s="417"/>
      <c r="B81" s="417"/>
      <c r="C81" s="417"/>
      <c r="D81" s="417"/>
      <c r="E81" s="417"/>
      <c r="F81" s="417"/>
    </row>
    <row r="82" spans="1:6">
      <c r="A82" s="417"/>
      <c r="B82" s="417"/>
      <c r="C82" s="417"/>
      <c r="D82" s="417"/>
      <c r="E82" s="417"/>
      <c r="F82" s="417"/>
    </row>
    <row r="83" spans="1:6">
      <c r="A83" s="417"/>
      <c r="B83" s="417"/>
      <c r="C83" s="417"/>
      <c r="D83" s="417"/>
      <c r="E83" s="417"/>
      <c r="F83" s="417"/>
    </row>
    <row r="84" spans="1:6">
      <c r="A84" s="417"/>
      <c r="B84" s="417"/>
      <c r="C84" s="417"/>
      <c r="D84" s="417"/>
      <c r="E84" s="417"/>
      <c r="F84" s="417"/>
    </row>
    <row r="85" spans="1:6">
      <c r="A85" s="417"/>
      <c r="B85" s="417"/>
      <c r="C85" s="417"/>
      <c r="D85" s="417"/>
      <c r="E85" s="417"/>
      <c r="F85" s="417"/>
    </row>
    <row r="86" spans="1:6">
      <c r="A86" s="417"/>
      <c r="B86" s="417"/>
      <c r="C86" s="417"/>
      <c r="D86" s="417"/>
      <c r="E86" s="417"/>
      <c r="F86" s="417"/>
    </row>
    <row r="87" spans="1:6">
      <c r="A87" s="417"/>
      <c r="B87" s="417"/>
      <c r="C87" s="417"/>
      <c r="D87" s="417"/>
      <c r="E87" s="417"/>
      <c r="F87" s="417"/>
    </row>
    <row r="88" spans="1:6">
      <c r="A88" s="417"/>
      <c r="B88" s="417"/>
      <c r="C88" s="417"/>
      <c r="D88" s="417"/>
      <c r="E88" s="417"/>
      <c r="F88" s="417"/>
    </row>
    <row r="89" spans="1:6">
      <c r="A89" s="417"/>
      <c r="B89" s="417"/>
      <c r="C89" s="417"/>
      <c r="D89" s="417"/>
      <c r="E89" s="417"/>
      <c r="F89" s="417"/>
    </row>
    <row r="90" spans="1:6">
      <c r="A90" s="417"/>
      <c r="B90" s="417"/>
      <c r="C90" s="417"/>
      <c r="D90" s="417"/>
      <c r="E90" s="417"/>
      <c r="F90" s="417"/>
    </row>
    <row r="91" spans="1:6">
      <c r="A91" s="417"/>
      <c r="B91" s="417"/>
      <c r="C91" s="417"/>
      <c r="D91" s="417"/>
      <c r="E91" s="417"/>
      <c r="F91" s="417"/>
    </row>
    <row r="92" spans="1:6">
      <c r="A92" s="417"/>
      <c r="B92" s="417"/>
      <c r="C92" s="417"/>
      <c r="D92" s="417"/>
      <c r="E92" s="417"/>
      <c r="F92" s="417"/>
    </row>
    <row r="93" spans="1:6">
      <c r="A93" s="417"/>
      <c r="B93" s="417"/>
      <c r="C93" s="417"/>
      <c r="D93" s="417"/>
      <c r="E93" s="417"/>
      <c r="F93" s="417"/>
    </row>
    <row r="94" spans="1:6">
      <c r="A94" s="417"/>
      <c r="B94" s="417"/>
      <c r="C94" s="417"/>
      <c r="D94" s="417"/>
      <c r="E94" s="417"/>
      <c r="F94" s="417"/>
    </row>
    <row r="95" spans="1:6">
      <c r="A95" s="417"/>
      <c r="B95" s="417"/>
      <c r="C95" s="417"/>
      <c r="D95" s="417"/>
      <c r="E95" s="417"/>
      <c r="F95" s="417"/>
    </row>
    <row r="96" spans="1:6">
      <c r="A96" s="417"/>
      <c r="B96" s="417"/>
      <c r="C96" s="417"/>
      <c r="D96" s="417"/>
      <c r="E96" s="417"/>
      <c r="F96" s="417"/>
    </row>
    <row r="97" spans="1:6">
      <c r="A97" s="417"/>
      <c r="B97" s="417"/>
      <c r="C97" s="417"/>
      <c r="D97" s="417"/>
      <c r="E97" s="417"/>
      <c r="F97" s="417"/>
    </row>
    <row r="98" spans="1:6">
      <c r="A98" s="417"/>
      <c r="B98" s="417"/>
      <c r="C98" s="417"/>
      <c r="D98" s="417"/>
      <c r="E98" s="417"/>
      <c r="F98" s="417"/>
    </row>
    <row r="99" spans="1:6">
      <c r="A99" s="417"/>
      <c r="B99" s="417"/>
      <c r="C99" s="417"/>
      <c r="D99" s="417"/>
      <c r="E99" s="417"/>
      <c r="F99" s="417"/>
    </row>
    <row r="100" spans="1:6">
      <c r="A100" s="417"/>
      <c r="B100" s="417"/>
      <c r="C100" s="417"/>
      <c r="D100" s="417"/>
      <c r="E100" s="417"/>
      <c r="F100" s="417"/>
    </row>
    <row r="101" spans="1:6">
      <c r="A101" s="417"/>
      <c r="B101" s="417"/>
      <c r="C101" s="417"/>
      <c r="D101" s="417"/>
      <c r="E101" s="417"/>
      <c r="F101" s="417"/>
    </row>
    <row r="102" spans="1:6">
      <c r="A102" s="417"/>
      <c r="B102" s="417"/>
      <c r="C102" s="417"/>
      <c r="D102" s="417"/>
      <c r="E102" s="417"/>
      <c r="F102" s="417"/>
    </row>
    <row r="103" spans="1:6">
      <c r="A103" s="417"/>
      <c r="B103" s="417"/>
      <c r="C103" s="417"/>
      <c r="D103" s="417"/>
      <c r="E103" s="417"/>
      <c r="F103" s="417"/>
    </row>
    <row r="104" spans="1:6">
      <c r="A104" s="417"/>
      <c r="B104" s="417"/>
      <c r="C104" s="417"/>
      <c r="D104" s="417"/>
      <c r="E104" s="417"/>
      <c r="F104" s="417"/>
    </row>
    <row r="105" spans="1:6">
      <c r="A105" s="417"/>
      <c r="B105" s="417"/>
      <c r="C105" s="417"/>
      <c r="D105" s="417"/>
      <c r="E105" s="417"/>
      <c r="F105" s="417"/>
    </row>
    <row r="106" spans="1:6">
      <c r="A106" s="417"/>
      <c r="B106" s="417"/>
      <c r="C106" s="417"/>
      <c r="D106" s="417"/>
      <c r="E106" s="417"/>
      <c r="F106" s="417"/>
    </row>
    <row r="107" spans="1:6">
      <c r="A107" s="417"/>
      <c r="B107" s="417"/>
      <c r="C107" s="417"/>
      <c r="D107" s="417"/>
      <c r="E107" s="417"/>
      <c r="F107" s="417"/>
    </row>
    <row r="108" spans="1:6">
      <c r="A108" s="417"/>
      <c r="B108" s="417"/>
      <c r="C108" s="417"/>
      <c r="D108" s="417"/>
      <c r="E108" s="417"/>
      <c r="F108" s="417"/>
    </row>
    <row r="109" spans="1:6">
      <c r="A109" s="417"/>
      <c r="B109" s="417"/>
      <c r="C109" s="417"/>
      <c r="D109" s="417"/>
      <c r="E109" s="417"/>
      <c r="F109" s="417"/>
    </row>
    <row r="110" spans="1:6">
      <c r="A110" s="417"/>
      <c r="B110" s="417"/>
      <c r="C110" s="417"/>
      <c r="D110" s="417"/>
      <c r="E110" s="417"/>
      <c r="F110" s="417"/>
    </row>
    <row r="111" spans="1:6">
      <c r="A111" s="417"/>
      <c r="B111" s="417"/>
      <c r="C111" s="417"/>
      <c r="D111" s="417"/>
      <c r="E111" s="417"/>
      <c r="F111" s="417"/>
    </row>
    <row r="112" spans="1:6">
      <c r="A112" s="417"/>
      <c r="B112" s="417"/>
      <c r="C112" s="417"/>
      <c r="D112" s="417"/>
      <c r="E112" s="417"/>
      <c r="F112" s="417"/>
    </row>
    <row r="113" spans="1:6">
      <c r="A113" s="417"/>
      <c r="B113" s="417"/>
      <c r="C113" s="417"/>
      <c r="D113" s="417"/>
      <c r="E113" s="417"/>
      <c r="F113" s="417"/>
    </row>
    <row r="114" spans="1:6">
      <c r="A114" s="417"/>
      <c r="B114" s="417"/>
      <c r="C114" s="417"/>
      <c r="D114" s="417"/>
      <c r="E114" s="417"/>
      <c r="F114" s="417"/>
    </row>
    <row r="115" spans="1:6">
      <c r="A115" s="417"/>
      <c r="B115" s="417"/>
      <c r="C115" s="417"/>
      <c r="D115" s="417"/>
      <c r="E115" s="417"/>
      <c r="F115" s="4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85" zoomScaleNormal="85" workbookViewId="0">
      <selection activeCell="D6" sqref="D6"/>
    </sheetView>
  </sheetViews>
  <sheetFormatPr defaultRowHeight="15"/>
  <cols>
    <col min="1" max="1" width="23.85546875" customWidth="1"/>
    <col min="2" max="6" width="11" bestFit="1" customWidth="1"/>
  </cols>
  <sheetData>
    <row r="1" spans="1:6">
      <c r="A1" t="s">
        <v>35</v>
      </c>
      <c r="F1" t="s">
        <v>36</v>
      </c>
    </row>
    <row r="2" spans="1:6">
      <c r="A2" s="88" t="s">
        <v>37</v>
      </c>
      <c r="B2" s="89">
        <v>2013</v>
      </c>
      <c r="C2" s="89">
        <v>2014</v>
      </c>
      <c r="D2" s="89">
        <v>2015</v>
      </c>
      <c r="E2" s="89" t="s">
        <v>38</v>
      </c>
      <c r="F2" s="89" t="s">
        <v>39</v>
      </c>
    </row>
    <row r="3" spans="1:6" ht="30">
      <c r="A3" s="90" t="s">
        <v>40</v>
      </c>
      <c r="B3" s="91">
        <v>1510.71</v>
      </c>
      <c r="C3" s="91">
        <v>1627.29</v>
      </c>
      <c r="D3" s="91">
        <v>1760.8</v>
      </c>
      <c r="E3" s="91">
        <v>1929.41</v>
      </c>
      <c r="F3" s="91">
        <v>2116.11</v>
      </c>
    </row>
    <row r="4" spans="1:6" ht="30">
      <c r="A4" s="92" t="s">
        <v>15</v>
      </c>
      <c r="B4" s="93">
        <v>11940.3</v>
      </c>
      <c r="C4" s="93">
        <v>12810.92</v>
      </c>
      <c r="D4" s="93">
        <v>13484.59</v>
      </c>
      <c r="E4" s="93">
        <v>13672.14</v>
      </c>
      <c r="F4" s="93">
        <v>14227.34</v>
      </c>
    </row>
    <row r="5" spans="1:6">
      <c r="A5" s="90" t="s">
        <v>16</v>
      </c>
      <c r="B5" s="91">
        <v>106.31</v>
      </c>
      <c r="C5" s="91">
        <v>117.94</v>
      </c>
      <c r="D5" s="91">
        <v>128.47</v>
      </c>
      <c r="E5" s="91">
        <v>140.16999999999999</v>
      </c>
      <c r="F5" s="91">
        <v>151.16999999999999</v>
      </c>
    </row>
    <row r="6" spans="1:6" ht="30">
      <c r="A6" s="92" t="s">
        <v>17</v>
      </c>
      <c r="B6" s="93">
        <v>13.44</v>
      </c>
      <c r="C6" s="93">
        <v>13.29</v>
      </c>
      <c r="D6" s="93">
        <v>14.26</v>
      </c>
      <c r="E6" s="93">
        <v>15.56</v>
      </c>
      <c r="F6" s="93">
        <v>16.37</v>
      </c>
    </row>
    <row r="7" spans="1:6" ht="45">
      <c r="A7" s="90" t="s">
        <v>41</v>
      </c>
      <c r="B7" s="91">
        <v>0.85</v>
      </c>
      <c r="C7" s="91">
        <v>0.91</v>
      </c>
      <c r="D7" s="91">
        <v>0.98</v>
      </c>
      <c r="E7" s="91">
        <v>1.04</v>
      </c>
      <c r="F7" s="91">
        <v>1.17</v>
      </c>
    </row>
    <row r="8" spans="1:6">
      <c r="A8" s="92" t="s">
        <v>19</v>
      </c>
      <c r="B8" s="93">
        <v>985.74</v>
      </c>
      <c r="C8" s="93">
        <v>1120.53</v>
      </c>
      <c r="D8" s="93">
        <v>1230.97</v>
      </c>
      <c r="E8" s="93">
        <v>1349.65</v>
      </c>
      <c r="F8" s="93">
        <v>1480.21</v>
      </c>
    </row>
    <row r="9" spans="1:6" ht="45">
      <c r="A9" s="90" t="s">
        <v>42</v>
      </c>
      <c r="B9" s="91">
        <v>340.53</v>
      </c>
      <c r="C9" s="91">
        <v>390.93</v>
      </c>
      <c r="D9" s="91">
        <v>481.88</v>
      </c>
      <c r="E9" s="91">
        <v>572.61</v>
      </c>
      <c r="F9" s="91">
        <v>652.54</v>
      </c>
    </row>
    <row r="10" spans="1:6" ht="30">
      <c r="A10" s="92" t="s">
        <v>22</v>
      </c>
      <c r="B10" s="93">
        <v>78.709999999999994</v>
      </c>
      <c r="C10" s="93">
        <v>93.45</v>
      </c>
      <c r="D10" s="93">
        <v>111.42</v>
      </c>
      <c r="E10" s="93">
        <v>128.99</v>
      </c>
      <c r="F10" s="93">
        <v>141.96</v>
      </c>
    </row>
    <row r="11" spans="1:6" ht="30">
      <c r="A11" s="90" t="s">
        <v>21</v>
      </c>
      <c r="B11" s="91">
        <v>57.74</v>
      </c>
      <c r="C11" s="91">
        <v>65.88</v>
      </c>
      <c r="D11" s="91">
        <v>76.180000000000007</v>
      </c>
      <c r="E11" s="91">
        <v>84.54</v>
      </c>
      <c r="F11" s="91">
        <v>92.99</v>
      </c>
    </row>
    <row r="12" spans="1:6" ht="30">
      <c r="A12" s="92" t="s">
        <v>23</v>
      </c>
      <c r="B12" s="93">
        <v>75.08</v>
      </c>
      <c r="C12" s="93">
        <v>81.63</v>
      </c>
      <c r="D12" s="93">
        <v>89.23</v>
      </c>
      <c r="E12" s="93">
        <v>98.87</v>
      </c>
      <c r="F12" s="93">
        <v>115.7</v>
      </c>
    </row>
    <row r="13" spans="1:6" ht="30">
      <c r="A13" s="90" t="s">
        <v>24</v>
      </c>
      <c r="B13" s="91">
        <v>16.72</v>
      </c>
      <c r="C13" s="91">
        <v>18.55</v>
      </c>
      <c r="D13" s="91">
        <v>21.13</v>
      </c>
      <c r="E13" s="91">
        <v>24</v>
      </c>
      <c r="F13" s="91">
        <v>26.82</v>
      </c>
    </row>
    <row r="14" spans="1:6">
      <c r="A14" s="92" t="s">
        <v>43</v>
      </c>
      <c r="B14" s="93">
        <v>79.150000000000006</v>
      </c>
      <c r="C14" s="93">
        <v>87.66</v>
      </c>
      <c r="D14" s="93">
        <v>98.2</v>
      </c>
      <c r="E14" s="93">
        <v>109.03</v>
      </c>
      <c r="F14" s="93">
        <v>121.14</v>
      </c>
    </row>
    <row r="15" spans="1:6">
      <c r="A15" s="90" t="s">
        <v>44</v>
      </c>
      <c r="B15" s="91">
        <v>0.02</v>
      </c>
      <c r="C15" s="91">
        <v>0.03</v>
      </c>
      <c r="D15" s="91">
        <v>0.03</v>
      </c>
      <c r="E15" s="91">
        <v>0.04</v>
      </c>
      <c r="F15" s="91">
        <v>0.04</v>
      </c>
    </row>
    <row r="16" spans="1:6" ht="60">
      <c r="A16" s="92" t="s">
        <v>45</v>
      </c>
      <c r="B16" s="93">
        <v>281.10000000000002</v>
      </c>
      <c r="C16" s="93">
        <v>313</v>
      </c>
      <c r="D16" s="93">
        <v>305.31</v>
      </c>
      <c r="E16" s="93">
        <v>326.41000000000003</v>
      </c>
      <c r="F16" s="93">
        <v>352.75</v>
      </c>
    </row>
    <row r="17" spans="1:6">
      <c r="A17" s="90" t="s">
        <v>28</v>
      </c>
      <c r="B17" s="91">
        <v>23.3</v>
      </c>
      <c r="C17" s="91">
        <v>26.14</v>
      </c>
      <c r="D17" s="91">
        <v>29.38</v>
      </c>
      <c r="E17" s="91">
        <v>32.380000000000003</v>
      </c>
      <c r="F17" s="91">
        <v>36.159999999999997</v>
      </c>
    </row>
    <row r="18" spans="1:6" ht="30">
      <c r="A18" s="92" t="s">
        <v>27</v>
      </c>
      <c r="B18" s="93">
        <v>39.450000000000003</v>
      </c>
      <c r="C18" s="93">
        <v>43.69</v>
      </c>
      <c r="D18" s="93">
        <v>49.99</v>
      </c>
      <c r="E18" s="93">
        <v>55.44</v>
      </c>
      <c r="F18" s="93">
        <v>59.58</v>
      </c>
    </row>
    <row r="19" spans="1:6">
      <c r="A19" s="90" t="s">
        <v>29</v>
      </c>
      <c r="B19" s="91">
        <v>9.17</v>
      </c>
      <c r="C19" s="91">
        <v>9.92</v>
      </c>
      <c r="D19" s="91">
        <v>11.14</v>
      </c>
      <c r="E19" s="91">
        <v>12.05</v>
      </c>
      <c r="F19" s="91">
        <v>12.94</v>
      </c>
    </row>
    <row r="20" spans="1:6" ht="30">
      <c r="A20" s="92" t="s">
        <v>46</v>
      </c>
      <c r="B20" s="93">
        <f t="shared" ref="B20:E20" si="0">SUM(B3:B19)</f>
        <v>15558.319999999998</v>
      </c>
      <c r="C20" s="93">
        <f t="shared" si="0"/>
        <v>16821.759999999995</v>
      </c>
      <c r="D20" s="93">
        <f t="shared" si="0"/>
        <v>17893.960000000003</v>
      </c>
      <c r="E20" s="93">
        <f t="shared" si="0"/>
        <v>18552.330000000002</v>
      </c>
      <c r="F20" s="93">
        <f>SUM(F3:F19)</f>
        <v>19604.989999999998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workbookViewId="0">
      <selection activeCell="F17" sqref="F17"/>
    </sheetView>
  </sheetViews>
  <sheetFormatPr defaultRowHeight="15"/>
  <cols>
    <col min="1" max="1" width="4.5703125" style="467" customWidth="1"/>
    <col min="2" max="2" width="37.28515625" customWidth="1"/>
    <col min="3" max="3" width="23" customWidth="1"/>
    <col min="4" max="4" width="17.7109375" customWidth="1"/>
    <col min="6" max="6" width="10.5703125" bestFit="1" customWidth="1"/>
  </cols>
  <sheetData>
    <row r="2" spans="1:11" s="467" customFormat="1" ht="15.75">
      <c r="A2" s="469" t="s">
        <v>193</v>
      </c>
      <c r="B2" s="469" t="s">
        <v>194</v>
      </c>
      <c r="C2" s="469" t="s">
        <v>195</v>
      </c>
      <c r="D2" s="469" t="s">
        <v>196</v>
      </c>
    </row>
    <row r="3" spans="1:11" ht="15.75">
      <c r="A3" s="469"/>
      <c r="B3" s="476" t="s">
        <v>207</v>
      </c>
      <c r="C3" s="477">
        <f>C4+C5+C11</f>
        <v>22541.667000000001</v>
      </c>
      <c r="D3" s="470"/>
    </row>
    <row r="4" spans="1:11" ht="15.75">
      <c r="A4" s="469">
        <v>1</v>
      </c>
      <c r="B4" s="471" t="s">
        <v>205</v>
      </c>
      <c r="C4" s="472">
        <v>2936.7059999999997</v>
      </c>
      <c r="D4" s="470"/>
    </row>
    <row r="5" spans="1:11" ht="15.75">
      <c r="A5" s="469">
        <v>2</v>
      </c>
      <c r="B5" s="471" t="s">
        <v>206</v>
      </c>
      <c r="C5" s="473">
        <f>SUM(C6:C10)</f>
        <v>19604.961000000003</v>
      </c>
      <c r="D5" s="474">
        <f>(C5/C$5)*100</f>
        <v>100</v>
      </c>
    </row>
    <row r="6" spans="1:11" ht="15.75">
      <c r="A6" s="469"/>
      <c r="B6" s="470" t="s">
        <v>135</v>
      </c>
      <c r="C6" s="472">
        <v>3756.8145977424888</v>
      </c>
      <c r="D6" s="475">
        <f>(C6/C$5)*100</f>
        <v>19.162571135655348</v>
      </c>
    </row>
    <row r="7" spans="1:11" ht="15.75">
      <c r="A7" s="469"/>
      <c r="B7" s="470" t="s">
        <v>120</v>
      </c>
      <c r="C7" s="472">
        <v>13741.249558906007</v>
      </c>
      <c r="D7" s="475">
        <f t="shared" ref="D7:D10" si="0">(C7/C$5)*100</f>
        <v>70.090675308693577</v>
      </c>
    </row>
    <row r="8" spans="1:11" ht="15.75">
      <c r="A8" s="469"/>
      <c r="B8" s="470" t="s">
        <v>121</v>
      </c>
      <c r="C8" s="472">
        <v>1085.9013607125125</v>
      </c>
      <c r="D8" s="475">
        <f t="shared" si="0"/>
        <v>5.5389110986372909</v>
      </c>
    </row>
    <row r="9" spans="1:11" ht="15.75">
      <c r="A9" s="469"/>
      <c r="B9" s="470" t="s">
        <v>136</v>
      </c>
      <c r="C9" s="472">
        <v>1020.9954826389943</v>
      </c>
      <c r="D9" s="475">
        <f t="shared" si="0"/>
        <v>5.2078424570137845</v>
      </c>
    </row>
    <row r="10" spans="1:11" ht="15.75">
      <c r="A10" s="469"/>
      <c r="B10" s="470" t="s">
        <v>197</v>
      </c>
      <c r="C10" s="470">
        <v>0</v>
      </c>
      <c r="D10" s="475">
        <f t="shared" si="0"/>
        <v>0</v>
      </c>
    </row>
    <row r="11" spans="1:11" ht="15.75">
      <c r="A11" s="469">
        <v>3</v>
      </c>
      <c r="B11" s="470" t="s">
        <v>198</v>
      </c>
      <c r="C11" s="470">
        <v>0</v>
      </c>
      <c r="D11" s="470"/>
      <c r="G11">
        <v>7079.3048468100842</v>
      </c>
      <c r="H11">
        <v>987.7245235040225</v>
      </c>
      <c r="I11">
        <v>0</v>
      </c>
      <c r="J11">
        <v>-0.82357593607249857</v>
      </c>
      <c r="K11">
        <v>0</v>
      </c>
    </row>
    <row r="12" spans="1:11" ht="15.75">
      <c r="A12" s="469"/>
      <c r="B12" s="476" t="s">
        <v>208</v>
      </c>
      <c r="C12" s="477">
        <f>C13+C14</f>
        <v>11002.911794378035</v>
      </c>
      <c r="D12" s="470"/>
    </row>
    <row r="13" spans="1:11" ht="15.75">
      <c r="A13" s="469">
        <v>4</v>
      </c>
      <c r="B13" s="470" t="s">
        <v>199</v>
      </c>
      <c r="C13" s="472">
        <v>2936.7059999999997</v>
      </c>
      <c r="D13" s="475">
        <f>(C13/F$13)*100</f>
        <v>26.690262131343424</v>
      </c>
      <c r="F13" s="137">
        <f>SUM(C13:C14)</f>
        <v>11002.911794378035</v>
      </c>
    </row>
    <row r="14" spans="1:11" ht="15.75">
      <c r="A14" s="469">
        <v>5</v>
      </c>
      <c r="B14" s="470" t="s">
        <v>200</v>
      </c>
      <c r="C14" s="472">
        <v>8066.2057943780346</v>
      </c>
      <c r="D14" s="475">
        <f>(C14/F$13)*100</f>
        <v>73.309737868656583</v>
      </c>
    </row>
    <row r="15" spans="1:11" ht="15.75">
      <c r="A15" s="469"/>
      <c r="B15" s="470" t="s">
        <v>201</v>
      </c>
      <c r="C15" s="472">
        <v>7079.3048468100842</v>
      </c>
      <c r="D15" s="475">
        <f>(C15/C$14)*100</f>
        <v>87.764991710776854</v>
      </c>
    </row>
    <row r="16" spans="1:11" ht="15.75">
      <c r="A16" s="469"/>
      <c r="B16" s="470" t="s">
        <v>202</v>
      </c>
      <c r="C16" s="472">
        <v>987.7245235040225</v>
      </c>
      <c r="D16" s="475">
        <f t="shared" ref="D16:D19" si="1">(C16/C$14)*100</f>
        <v>12.245218491604124</v>
      </c>
    </row>
    <row r="17" spans="1:9" ht="15.75">
      <c r="A17" s="469"/>
      <c r="B17" s="470" t="s">
        <v>203</v>
      </c>
      <c r="C17" s="472">
        <v>0</v>
      </c>
      <c r="D17" s="474">
        <f t="shared" si="1"/>
        <v>0</v>
      </c>
    </row>
    <row r="18" spans="1:9" ht="15.75">
      <c r="A18" s="469"/>
      <c r="B18" s="470" t="s">
        <v>65</v>
      </c>
      <c r="C18" s="472">
        <v>-0.82357593607249857</v>
      </c>
      <c r="D18" s="475">
        <f t="shared" si="1"/>
        <v>-1.0210202380982055E-2</v>
      </c>
    </row>
    <row r="19" spans="1:9" ht="15.75">
      <c r="A19" s="469"/>
      <c r="B19" s="470" t="s">
        <v>204</v>
      </c>
      <c r="C19" s="472">
        <v>0</v>
      </c>
      <c r="D19" s="474">
        <f t="shared" si="1"/>
        <v>0</v>
      </c>
    </row>
    <row r="21" spans="1:9">
      <c r="A21" s="554"/>
    </row>
    <row r="22" spans="1:9" ht="15.75">
      <c r="B22" s="471" t="s">
        <v>205</v>
      </c>
      <c r="C22" s="472">
        <v>2936.7059999999997</v>
      </c>
      <c r="D22" s="470"/>
      <c r="H22" s="471" t="s">
        <v>205</v>
      </c>
      <c r="I22" s="472">
        <v>2936.7059999999997</v>
      </c>
    </row>
    <row r="23" spans="1:9" ht="15.75">
      <c r="B23" s="471" t="s">
        <v>206</v>
      </c>
      <c r="C23" s="473">
        <f>SUM(C24:C28)</f>
        <v>22541.667000000001</v>
      </c>
      <c r="D23" s="474">
        <f>(C23/C$5)*100</f>
        <v>114.97940240738045</v>
      </c>
      <c r="H23" s="471" t="s">
        <v>206</v>
      </c>
      <c r="I23" s="473">
        <f>SUM(I24:I28)</f>
        <v>11002.911794378035</v>
      </c>
    </row>
    <row r="24" spans="1:9" ht="15.75">
      <c r="B24" s="470" t="s">
        <v>135</v>
      </c>
      <c r="C24" s="472">
        <v>3756.8145977424888</v>
      </c>
      <c r="D24" s="475">
        <f>(C24/C$5)*100</f>
        <v>19.162571135655348</v>
      </c>
      <c r="H24" s="470" t="s">
        <v>199</v>
      </c>
      <c r="I24" s="472">
        <v>2936.7059999999997</v>
      </c>
    </row>
    <row r="25" spans="1:9" ht="15.75">
      <c r="B25" s="470" t="s">
        <v>120</v>
      </c>
      <c r="C25" s="472">
        <v>13741.249558906007</v>
      </c>
      <c r="D25" s="475">
        <f t="shared" ref="D25:D27" si="2">(C25/C$5)*100</f>
        <v>70.090675308693577</v>
      </c>
      <c r="H25" s="470" t="s">
        <v>200</v>
      </c>
      <c r="I25" s="472">
        <v>8066.2057943780346</v>
      </c>
    </row>
    <row r="26" spans="1:9" ht="15.75">
      <c r="B26" s="470" t="s">
        <v>121</v>
      </c>
      <c r="C26" s="472">
        <v>1085.9013607125125</v>
      </c>
      <c r="D26" s="475">
        <f t="shared" si="2"/>
        <v>5.5389110986372909</v>
      </c>
    </row>
    <row r="27" spans="1:9" ht="15.75">
      <c r="B27" s="470" t="s">
        <v>136</v>
      </c>
      <c r="C27" s="472">
        <v>1020.9954826389943</v>
      </c>
      <c r="D27" s="475">
        <f t="shared" si="2"/>
        <v>5.2078424570137845</v>
      </c>
    </row>
    <row r="28" spans="1:9" ht="15.75">
      <c r="A28" s="554"/>
      <c r="B28" s="470" t="s">
        <v>199</v>
      </c>
      <c r="C28" s="472">
        <v>2936.7059999999997</v>
      </c>
      <c r="D28" s="475">
        <f>(C28/F$13)*100</f>
        <v>26.690262131343424</v>
      </c>
    </row>
    <row r="29" spans="1:9" ht="15.75">
      <c r="B29" s="470" t="s">
        <v>200</v>
      </c>
      <c r="C29" s="472">
        <v>8066.2057943780346</v>
      </c>
      <c r="D29" s="475">
        <f>(C29/F$13)*100</f>
        <v>73.309737868656583</v>
      </c>
    </row>
    <row r="30" spans="1:9" ht="15.75">
      <c r="B30" s="470" t="s">
        <v>201</v>
      </c>
      <c r="C30" s="472">
        <v>7079.3048468100842</v>
      </c>
      <c r="D30" s="475">
        <f>(C30/C$14)*100</f>
        <v>87.764991710776854</v>
      </c>
    </row>
    <row r="31" spans="1:9" ht="15.75">
      <c r="B31" s="470" t="s">
        <v>202</v>
      </c>
      <c r="C31" s="472">
        <v>987.7245235040225</v>
      </c>
      <c r="D31" s="475">
        <f t="shared" ref="D31:D34" si="3">(C31/C$14)*100</f>
        <v>12.245218491604124</v>
      </c>
    </row>
    <row r="32" spans="1:9" ht="15.75">
      <c r="B32" s="470" t="s">
        <v>203</v>
      </c>
      <c r="C32" s="472">
        <v>0</v>
      </c>
      <c r="D32" s="474">
        <f t="shared" si="3"/>
        <v>0</v>
      </c>
    </row>
    <row r="33" spans="2:4" ht="15.75">
      <c r="B33" s="470" t="s">
        <v>65</v>
      </c>
      <c r="C33" s="472">
        <v>-0.82357593607249857</v>
      </c>
      <c r="D33" s="475">
        <f t="shared" si="3"/>
        <v>-1.0210202380982055E-2</v>
      </c>
    </row>
    <row r="34" spans="2:4" ht="15.75">
      <c r="B34" s="470" t="s">
        <v>204</v>
      </c>
      <c r="C34" s="472">
        <v>0</v>
      </c>
      <c r="D34" s="474">
        <f t="shared" si="3"/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="85" zoomScaleNormal="85" workbookViewId="0">
      <selection activeCell="D36" sqref="D36"/>
    </sheetView>
  </sheetViews>
  <sheetFormatPr defaultRowHeight="15"/>
  <cols>
    <col min="1" max="1" width="41.140625" customWidth="1"/>
    <col min="3" max="3" width="12.42578125" customWidth="1"/>
    <col min="4" max="4" width="35.85546875" bestFit="1" customWidth="1"/>
    <col min="5" max="5" width="14.28515625" customWidth="1"/>
    <col min="6" max="6" width="28.28515625" bestFit="1" customWidth="1"/>
    <col min="7" max="7" width="11.85546875" customWidth="1"/>
    <col min="8" max="8" width="15.28515625" customWidth="1"/>
  </cols>
  <sheetData>
    <row r="1" spans="1:8">
      <c r="A1" s="582" t="s">
        <v>7</v>
      </c>
      <c r="B1" s="583" t="s">
        <v>209</v>
      </c>
      <c r="C1" s="584" t="s">
        <v>211</v>
      </c>
      <c r="D1" s="584"/>
      <c r="E1" s="584" t="s">
        <v>184</v>
      </c>
      <c r="F1" s="584"/>
      <c r="G1" s="496"/>
      <c r="H1" s="496"/>
    </row>
    <row r="2" spans="1:8">
      <c r="A2" s="582"/>
      <c r="B2" s="583"/>
      <c r="C2" s="500" t="s">
        <v>210</v>
      </c>
      <c r="D2" s="500" t="s">
        <v>7</v>
      </c>
      <c r="E2" s="500" t="s">
        <v>210</v>
      </c>
      <c r="F2" s="500" t="s">
        <v>7</v>
      </c>
      <c r="G2" s="496"/>
      <c r="H2" s="496"/>
    </row>
    <row r="3" spans="1:8">
      <c r="A3" s="506" t="s">
        <v>13</v>
      </c>
      <c r="B3" s="500">
        <v>1</v>
      </c>
      <c r="C3" s="500">
        <v>5</v>
      </c>
      <c r="D3" s="500" t="s">
        <v>212</v>
      </c>
      <c r="E3" s="500">
        <v>10</v>
      </c>
      <c r="F3" s="500" t="s">
        <v>215</v>
      </c>
      <c r="G3" s="496"/>
      <c r="H3" s="496"/>
    </row>
    <row r="4" spans="1:8">
      <c r="A4" s="506" t="s">
        <v>14</v>
      </c>
      <c r="B4" s="500">
        <v>2</v>
      </c>
      <c r="C4" s="500">
        <v>2</v>
      </c>
      <c r="D4" s="500" t="s">
        <v>213</v>
      </c>
      <c r="E4" s="500">
        <v>3</v>
      </c>
      <c r="F4" s="500" t="s">
        <v>214</v>
      </c>
      <c r="G4" s="496"/>
      <c r="H4" s="496"/>
    </row>
    <row r="5" spans="1:8">
      <c r="A5" s="506" t="s">
        <v>15</v>
      </c>
      <c r="B5" s="500">
        <v>3</v>
      </c>
      <c r="C5" s="500">
        <v>3</v>
      </c>
      <c r="D5" s="500" t="s">
        <v>222</v>
      </c>
      <c r="E5" s="500">
        <v>5</v>
      </c>
      <c r="F5" s="500" t="s">
        <v>223</v>
      </c>
      <c r="G5" s="496"/>
      <c r="H5" s="496"/>
    </row>
    <row r="6" spans="1:8">
      <c r="A6" s="506" t="s">
        <v>16</v>
      </c>
      <c r="B6" s="500">
        <v>4</v>
      </c>
      <c r="C6" s="500">
        <v>8</v>
      </c>
      <c r="D6" s="500" t="s">
        <v>226</v>
      </c>
      <c r="E6" s="500">
        <v>10</v>
      </c>
      <c r="F6" s="500" t="s">
        <v>224</v>
      </c>
      <c r="G6" s="496"/>
      <c r="H6" s="496"/>
    </row>
    <row r="7" spans="1:8">
      <c r="A7" s="506" t="s">
        <v>17</v>
      </c>
      <c r="B7" s="500">
        <v>5</v>
      </c>
      <c r="C7" s="500">
        <v>8</v>
      </c>
      <c r="D7" s="500" t="s">
        <v>227</v>
      </c>
      <c r="E7" s="500">
        <v>9</v>
      </c>
      <c r="F7" s="500" t="s">
        <v>228</v>
      </c>
      <c r="G7" s="496"/>
      <c r="H7" s="496"/>
    </row>
    <row r="8" spans="1:8">
      <c r="A8" s="506" t="s">
        <v>18</v>
      </c>
      <c r="B8" s="500">
        <v>6</v>
      </c>
      <c r="C8" s="500">
        <v>4</v>
      </c>
      <c r="D8" s="500" t="s">
        <v>229</v>
      </c>
      <c r="E8" s="500">
        <v>8</v>
      </c>
      <c r="F8" s="500" t="s">
        <v>230</v>
      </c>
      <c r="G8" s="496"/>
      <c r="H8" s="496"/>
    </row>
    <row r="9" spans="1:8">
      <c r="A9" s="506" t="s">
        <v>19</v>
      </c>
      <c r="B9" s="500">
        <v>7</v>
      </c>
      <c r="C9" s="500">
        <v>2</v>
      </c>
      <c r="D9" s="500" t="s">
        <v>231</v>
      </c>
      <c r="E9" s="500">
        <v>5</v>
      </c>
      <c r="F9" s="500" t="s">
        <v>232</v>
      </c>
      <c r="G9" s="496"/>
      <c r="H9" s="496"/>
    </row>
    <row r="10" spans="1:8" s="114" customFormat="1" ht="25.5">
      <c r="A10" s="404" t="s">
        <v>20</v>
      </c>
      <c r="B10" s="519">
        <v>8</v>
      </c>
      <c r="C10" s="519">
        <v>17</v>
      </c>
      <c r="D10" s="519" t="s">
        <v>233</v>
      </c>
      <c r="E10" s="519">
        <v>5</v>
      </c>
      <c r="F10" s="519" t="s">
        <v>223</v>
      </c>
    </row>
    <row r="11" spans="1:8">
      <c r="A11" s="506" t="s">
        <v>21</v>
      </c>
      <c r="B11" s="500">
        <v>10</v>
      </c>
      <c r="C11" s="500">
        <v>9</v>
      </c>
      <c r="D11" s="500" t="s">
        <v>234</v>
      </c>
      <c r="E11" s="500">
        <v>8</v>
      </c>
      <c r="F11" s="500" t="s">
        <v>235</v>
      </c>
      <c r="G11" s="496"/>
      <c r="H11" s="496"/>
    </row>
    <row r="12" spans="1:8">
      <c r="A12" s="506" t="s">
        <v>22</v>
      </c>
      <c r="B12" s="500">
        <v>9</v>
      </c>
      <c r="C12" s="500">
        <v>11</v>
      </c>
      <c r="D12" s="500" t="s">
        <v>236</v>
      </c>
      <c r="E12" s="500">
        <v>9</v>
      </c>
      <c r="F12" s="500" t="s">
        <v>237</v>
      </c>
      <c r="G12" s="496"/>
      <c r="H12" s="496"/>
    </row>
    <row r="13" spans="1:8">
      <c r="A13" s="506" t="s">
        <v>23</v>
      </c>
      <c r="B13" s="500">
        <v>11</v>
      </c>
      <c r="C13" s="500">
        <v>15</v>
      </c>
      <c r="D13" s="500" t="s">
        <v>238</v>
      </c>
      <c r="E13" s="500">
        <v>3</v>
      </c>
      <c r="F13" s="500" t="s">
        <v>239</v>
      </c>
      <c r="G13" s="496"/>
      <c r="H13" s="496"/>
    </row>
    <row r="14" spans="1:8">
      <c r="A14" s="506" t="s">
        <v>24</v>
      </c>
      <c r="B14" s="500">
        <v>12</v>
      </c>
      <c r="C14" s="500">
        <v>6</v>
      </c>
      <c r="D14" s="500" t="s">
        <v>240</v>
      </c>
      <c r="E14" s="500">
        <v>11</v>
      </c>
      <c r="F14" s="500" t="s">
        <v>241</v>
      </c>
      <c r="G14" s="496"/>
      <c r="H14" s="496"/>
    </row>
    <row r="15" spans="1:8">
      <c r="A15" s="506" t="s">
        <v>25</v>
      </c>
      <c r="B15" s="500" t="s">
        <v>9</v>
      </c>
      <c r="C15" s="500">
        <v>13</v>
      </c>
      <c r="D15" s="500" t="s">
        <v>242</v>
      </c>
      <c r="E15" s="500">
        <v>8</v>
      </c>
      <c r="F15" s="500" t="s">
        <v>243</v>
      </c>
      <c r="G15" s="496"/>
      <c r="H15" s="496"/>
    </row>
    <row r="16" spans="1:8" ht="25.5">
      <c r="A16" s="506" t="s">
        <v>26</v>
      </c>
      <c r="B16" s="500">
        <v>15</v>
      </c>
      <c r="C16" s="500">
        <v>1</v>
      </c>
      <c r="D16" s="500">
        <v>17</v>
      </c>
      <c r="E16" s="500">
        <v>6</v>
      </c>
      <c r="F16" s="500" t="s">
        <v>244</v>
      </c>
      <c r="G16" s="496"/>
      <c r="H16" s="496"/>
    </row>
    <row r="17" spans="1:8">
      <c r="A17" s="506" t="s">
        <v>27</v>
      </c>
      <c r="B17" s="500">
        <v>17</v>
      </c>
      <c r="C17" s="500">
        <v>5</v>
      </c>
      <c r="D17" s="500" t="s">
        <v>245</v>
      </c>
      <c r="E17" s="500">
        <v>4</v>
      </c>
      <c r="F17" s="500" t="s">
        <v>246</v>
      </c>
      <c r="G17" s="499"/>
      <c r="H17" s="499"/>
    </row>
    <row r="18" spans="1:8">
      <c r="A18" s="506" t="s">
        <v>28</v>
      </c>
      <c r="B18" s="500">
        <v>16</v>
      </c>
      <c r="C18" s="500">
        <v>3</v>
      </c>
      <c r="D18" s="500" t="s">
        <v>247</v>
      </c>
      <c r="E18" s="500">
        <v>6</v>
      </c>
      <c r="F18" s="500" t="s">
        <v>248</v>
      </c>
      <c r="G18" s="499"/>
      <c r="H18" s="499"/>
    </row>
    <row r="19" spans="1:8">
      <c r="A19" s="506" t="s">
        <v>29</v>
      </c>
      <c r="B19" s="500">
        <v>18</v>
      </c>
      <c r="C19" s="500">
        <v>8</v>
      </c>
      <c r="D19" s="500" t="s">
        <v>226</v>
      </c>
      <c r="E19" s="500">
        <v>7</v>
      </c>
      <c r="F19" s="500" t="s">
        <v>249</v>
      </c>
      <c r="G19" s="499"/>
      <c r="H19" s="499"/>
    </row>
    <row r="20" spans="1:8">
      <c r="A20" s="498"/>
      <c r="B20" s="497"/>
      <c r="C20" s="497"/>
      <c r="D20" s="497"/>
      <c r="E20" s="497"/>
      <c r="F20" s="497"/>
      <c r="G20" s="496"/>
      <c r="H20" s="496"/>
    </row>
    <row r="21" spans="1:8">
      <c r="A21" s="515" t="s">
        <v>216</v>
      </c>
      <c r="B21" s="515"/>
      <c r="C21" s="515"/>
      <c r="D21" s="515"/>
      <c r="E21" s="515"/>
      <c r="F21" s="515"/>
      <c r="G21" s="499"/>
      <c r="H21" s="499"/>
    </row>
    <row r="22" spans="1:8" ht="16.5">
      <c r="A22" s="513"/>
      <c r="B22" s="513"/>
      <c r="C22" s="579" t="s">
        <v>14</v>
      </c>
      <c r="D22" s="579"/>
      <c r="E22" s="579" t="s">
        <v>21</v>
      </c>
      <c r="F22" s="579"/>
      <c r="G22" s="580"/>
      <c r="H22" s="580"/>
    </row>
    <row r="23" spans="1:8">
      <c r="A23" s="513" t="s">
        <v>7</v>
      </c>
      <c r="B23" s="513" t="s">
        <v>8</v>
      </c>
      <c r="C23" s="513" t="s">
        <v>217</v>
      </c>
      <c r="D23" s="513" t="s">
        <v>218</v>
      </c>
      <c r="E23" s="513" t="s">
        <v>217</v>
      </c>
      <c r="F23" s="513" t="s">
        <v>218</v>
      </c>
      <c r="G23" s="508"/>
      <c r="H23" s="508"/>
    </row>
    <row r="24" spans="1:8">
      <c r="A24" s="506" t="s">
        <v>13</v>
      </c>
      <c r="B24" s="500">
        <v>1</v>
      </c>
      <c r="C24" s="503">
        <v>0</v>
      </c>
      <c r="D24" s="511">
        <v>0</v>
      </c>
      <c r="E24" s="503">
        <v>0</v>
      </c>
      <c r="F24" s="511">
        <v>0</v>
      </c>
      <c r="G24" s="499"/>
      <c r="H24" s="499"/>
    </row>
    <row r="25" spans="1:8">
      <c r="A25" s="506" t="s">
        <v>14</v>
      </c>
      <c r="B25" s="500">
        <v>2</v>
      </c>
      <c r="C25" s="509">
        <v>9.3985330954975299E-2</v>
      </c>
      <c r="D25" s="512">
        <v>0.60542551071690232</v>
      </c>
      <c r="E25" s="502">
        <v>0</v>
      </c>
      <c r="F25" s="512">
        <v>0</v>
      </c>
      <c r="G25" s="499"/>
      <c r="H25" s="499"/>
    </row>
    <row r="26" spans="1:8">
      <c r="A26" s="506" t="s">
        <v>15</v>
      </c>
      <c r="B26" s="500">
        <v>3</v>
      </c>
      <c r="C26" s="503">
        <v>0</v>
      </c>
      <c r="D26" s="511">
        <v>0</v>
      </c>
      <c r="E26" s="503">
        <v>1.5275967230599419E-4</v>
      </c>
      <c r="F26" s="511">
        <v>2.3914108228700098E-4</v>
      </c>
      <c r="G26" s="499"/>
      <c r="H26" s="499"/>
    </row>
    <row r="27" spans="1:8">
      <c r="A27" s="506" t="s">
        <v>16</v>
      </c>
      <c r="B27" s="500">
        <v>4</v>
      </c>
      <c r="C27" s="503">
        <v>0</v>
      </c>
      <c r="D27" s="511">
        <v>0</v>
      </c>
      <c r="E27" s="503">
        <v>4.086244993088697E-4</v>
      </c>
      <c r="F27" s="511">
        <v>6.3969045978290277E-4</v>
      </c>
      <c r="G27" s="499"/>
      <c r="H27" s="499"/>
    </row>
    <row r="28" spans="1:8">
      <c r="A28" s="506" t="s">
        <v>17</v>
      </c>
      <c r="B28" s="500">
        <v>5</v>
      </c>
      <c r="C28" s="503">
        <v>0</v>
      </c>
      <c r="D28" s="511">
        <v>0</v>
      </c>
      <c r="E28" s="503">
        <v>2.5274864147605209E-4</v>
      </c>
      <c r="F28" s="511">
        <v>3.9567107441864123E-4</v>
      </c>
      <c r="G28" s="499"/>
      <c r="H28" s="499"/>
    </row>
    <row r="29" spans="1:8">
      <c r="A29" s="506" t="s">
        <v>18</v>
      </c>
      <c r="B29" s="500">
        <v>6</v>
      </c>
      <c r="C29" s="503">
        <v>0</v>
      </c>
      <c r="D29" s="511">
        <v>0</v>
      </c>
      <c r="E29" s="503">
        <v>0</v>
      </c>
      <c r="F29" s="511">
        <v>0</v>
      </c>
      <c r="G29" s="499"/>
      <c r="H29" s="499"/>
    </row>
    <row r="30" spans="1:8">
      <c r="A30" s="506" t="s">
        <v>19</v>
      </c>
      <c r="B30" s="500">
        <v>7</v>
      </c>
      <c r="C30" s="503">
        <v>0</v>
      </c>
      <c r="D30" s="511">
        <v>0</v>
      </c>
      <c r="E30" s="503">
        <v>0</v>
      </c>
      <c r="F30" s="511">
        <v>0</v>
      </c>
      <c r="G30" s="499"/>
      <c r="H30" s="499"/>
    </row>
    <row r="31" spans="1:8" ht="25.5">
      <c r="A31" s="506" t="s">
        <v>20</v>
      </c>
      <c r="B31" s="500">
        <v>8</v>
      </c>
      <c r="C31" s="503">
        <v>0</v>
      </c>
      <c r="D31" s="511">
        <v>0</v>
      </c>
      <c r="E31" s="503">
        <v>9.3382983159211478E-4</v>
      </c>
      <c r="F31" s="511">
        <v>1.4618850199645483E-3</v>
      </c>
      <c r="G31" s="499"/>
      <c r="H31" s="499"/>
    </row>
    <row r="32" spans="1:8">
      <c r="A32" s="506" t="s">
        <v>21</v>
      </c>
      <c r="B32" s="500">
        <v>10</v>
      </c>
      <c r="C32" s="507">
        <v>6.1253140651027015E-2</v>
      </c>
      <c r="D32" s="511">
        <v>0.39457448928309763</v>
      </c>
      <c r="E32" s="503">
        <v>0</v>
      </c>
      <c r="F32" s="511">
        <v>0</v>
      </c>
      <c r="G32" s="499"/>
      <c r="H32" s="499"/>
    </row>
    <row r="33" spans="1:8">
      <c r="A33" s="506" t="s">
        <v>22</v>
      </c>
      <c r="B33" s="500">
        <v>9</v>
      </c>
      <c r="C33" s="503">
        <v>0</v>
      </c>
      <c r="D33" s="511">
        <v>0</v>
      </c>
      <c r="E33" s="503">
        <v>3.931633654215309E-3</v>
      </c>
      <c r="F33" s="511">
        <v>6.1548647822554413E-3</v>
      </c>
      <c r="G33" s="499"/>
      <c r="H33" s="499"/>
    </row>
    <row r="34" spans="1:8">
      <c r="A34" s="506" t="s">
        <v>23</v>
      </c>
      <c r="B34" s="500">
        <v>11</v>
      </c>
      <c r="C34" s="503">
        <v>0</v>
      </c>
      <c r="D34" s="511">
        <v>0</v>
      </c>
      <c r="E34" s="503">
        <v>0</v>
      </c>
      <c r="F34" s="511">
        <v>0</v>
      </c>
      <c r="G34" s="499"/>
      <c r="H34" s="499"/>
    </row>
    <row r="35" spans="1:8">
      <c r="A35" s="506" t="s">
        <v>24</v>
      </c>
      <c r="B35" s="500">
        <v>12</v>
      </c>
      <c r="C35" s="503">
        <v>0</v>
      </c>
      <c r="D35" s="511">
        <v>0</v>
      </c>
      <c r="E35" s="503">
        <v>3.5412666315485397E-2</v>
      </c>
      <c r="F35" s="511">
        <v>5.5437559020092883E-2</v>
      </c>
      <c r="G35" s="499"/>
      <c r="H35" s="499"/>
    </row>
    <row r="36" spans="1:8">
      <c r="A36" s="506" t="s">
        <v>25</v>
      </c>
      <c r="B36" s="500" t="s">
        <v>9</v>
      </c>
      <c r="C36" s="503">
        <v>0</v>
      </c>
      <c r="D36" s="511">
        <v>0</v>
      </c>
      <c r="E36" s="503">
        <v>2.1340696878007336E-2</v>
      </c>
      <c r="F36" s="511">
        <v>3.34082763541333E-2</v>
      </c>
      <c r="G36" s="499"/>
      <c r="H36" s="499"/>
    </row>
    <row r="37" spans="1:8" ht="25.5">
      <c r="A37" s="506" t="s">
        <v>26</v>
      </c>
      <c r="B37" s="500">
        <v>15</v>
      </c>
      <c r="C37" s="503">
        <v>0</v>
      </c>
      <c r="D37" s="511">
        <v>0</v>
      </c>
      <c r="E37" s="503">
        <v>2.1141147411455133E-3</v>
      </c>
      <c r="F37" s="511">
        <v>3.3095887130716413E-3</v>
      </c>
      <c r="G37" s="499"/>
      <c r="H37" s="499"/>
    </row>
    <row r="38" spans="1:8">
      <c r="A38" s="506" t="s">
        <v>27</v>
      </c>
      <c r="B38" s="500">
        <v>17</v>
      </c>
      <c r="C38" s="503">
        <v>0</v>
      </c>
      <c r="D38" s="511">
        <v>0</v>
      </c>
      <c r="E38" s="503">
        <v>0</v>
      </c>
      <c r="F38" s="511">
        <v>0</v>
      </c>
      <c r="G38" s="499"/>
      <c r="H38" s="499"/>
    </row>
    <row r="39" spans="1:8">
      <c r="A39" s="506" t="s">
        <v>28</v>
      </c>
      <c r="B39" s="500">
        <v>16</v>
      </c>
      <c r="C39" s="503">
        <v>0</v>
      </c>
      <c r="D39" s="511">
        <v>0</v>
      </c>
      <c r="E39" s="503">
        <v>0.57423765838159124</v>
      </c>
      <c r="F39" s="511">
        <v>0.89895332349399371</v>
      </c>
      <c r="G39" s="499"/>
      <c r="H39" s="499"/>
    </row>
    <row r="40" spans="1:8">
      <c r="A40" s="506" t="s">
        <v>29</v>
      </c>
      <c r="B40" s="500">
        <v>18</v>
      </c>
      <c r="C40" s="503">
        <v>0</v>
      </c>
      <c r="D40" s="511">
        <v>0</v>
      </c>
      <c r="E40" s="503">
        <v>0</v>
      </c>
      <c r="F40" s="511">
        <v>0</v>
      </c>
      <c r="G40" s="499"/>
      <c r="H40" s="499"/>
    </row>
    <row r="41" spans="1:8">
      <c r="A41" s="581" t="s">
        <v>225</v>
      </c>
      <c r="B41" s="581"/>
      <c r="C41" s="510">
        <v>0.15523847160600232</v>
      </c>
      <c r="D41" s="511">
        <v>1</v>
      </c>
      <c r="E41" s="510">
        <v>0.6387847326151278</v>
      </c>
      <c r="F41" s="511">
        <v>1</v>
      </c>
      <c r="G41" s="499"/>
      <c r="H41" s="499"/>
    </row>
    <row r="42" spans="1:8">
      <c r="A42" s="496"/>
      <c r="B42" s="496"/>
      <c r="C42" s="496"/>
      <c r="D42" s="496"/>
      <c r="E42" s="496"/>
      <c r="F42" s="496"/>
      <c r="G42" s="496"/>
      <c r="H42" s="496"/>
    </row>
    <row r="43" spans="1:8">
      <c r="A43" s="499" t="s">
        <v>219</v>
      </c>
      <c r="B43" s="499"/>
      <c r="C43" s="499"/>
      <c r="D43" s="499"/>
      <c r="E43" s="499"/>
      <c r="F43" s="499"/>
      <c r="G43" s="499"/>
      <c r="H43" s="499"/>
    </row>
    <row r="44" spans="1:8" ht="16.5" customHeight="1">
      <c r="A44" s="513"/>
      <c r="B44" s="513"/>
      <c r="C44" s="579" t="s">
        <v>13</v>
      </c>
      <c r="D44" s="579"/>
      <c r="E44" s="579" t="s">
        <v>14</v>
      </c>
      <c r="F44" s="579"/>
      <c r="G44" s="578" t="s">
        <v>20</v>
      </c>
      <c r="H44" s="578"/>
    </row>
    <row r="45" spans="1:8">
      <c r="A45" s="513" t="s">
        <v>7</v>
      </c>
      <c r="B45" s="513" t="s">
        <v>8</v>
      </c>
      <c r="C45" s="513" t="s">
        <v>220</v>
      </c>
      <c r="D45" s="513" t="s">
        <v>221</v>
      </c>
      <c r="E45" s="513" t="s">
        <v>220</v>
      </c>
      <c r="F45" s="513" t="s">
        <v>221</v>
      </c>
      <c r="G45" s="513" t="s">
        <v>220</v>
      </c>
      <c r="H45" s="513" t="s">
        <v>221</v>
      </c>
    </row>
    <row r="46" spans="1:8">
      <c r="A46" s="506" t="s">
        <v>13</v>
      </c>
      <c r="B46" s="500">
        <v>1</v>
      </c>
      <c r="C46" s="514">
        <v>0.12201088860656911</v>
      </c>
      <c r="D46" s="501">
        <v>0.26176703204763674</v>
      </c>
      <c r="E46" s="514">
        <v>6.3209408561863412E-3</v>
      </c>
      <c r="F46" s="501">
        <v>6.0804621996758984E-2</v>
      </c>
      <c r="G46" s="514">
        <v>0</v>
      </c>
      <c r="H46" s="501">
        <v>0</v>
      </c>
    </row>
    <row r="47" spans="1:8">
      <c r="A47" s="506" t="s">
        <v>14</v>
      </c>
      <c r="B47" s="500">
        <v>2</v>
      </c>
      <c r="C47" s="504">
        <v>0</v>
      </c>
      <c r="D47" s="505">
        <v>0</v>
      </c>
      <c r="E47" s="504">
        <v>9.3985330954975299E-2</v>
      </c>
      <c r="F47" s="505">
        <v>0.90409681912535422</v>
      </c>
      <c r="G47" s="504">
        <v>0</v>
      </c>
      <c r="H47" s="505">
        <v>0</v>
      </c>
    </row>
    <row r="48" spans="1:8">
      <c r="A48" s="506" t="s">
        <v>15</v>
      </c>
      <c r="B48" s="500">
        <v>3</v>
      </c>
      <c r="C48" s="514">
        <v>0</v>
      </c>
      <c r="D48" s="501">
        <v>0</v>
      </c>
      <c r="E48" s="514">
        <v>0</v>
      </c>
      <c r="F48" s="501">
        <v>0</v>
      </c>
      <c r="G48" s="514">
        <v>0</v>
      </c>
      <c r="H48" s="501">
        <v>0</v>
      </c>
    </row>
    <row r="49" spans="1:8">
      <c r="A49" s="506" t="s">
        <v>16</v>
      </c>
      <c r="B49" s="500">
        <v>4</v>
      </c>
      <c r="C49" s="514">
        <v>0.14220792343650199</v>
      </c>
      <c r="D49" s="501">
        <v>0.30509855699572752</v>
      </c>
      <c r="E49" s="514">
        <v>0</v>
      </c>
      <c r="F49" s="501">
        <v>0</v>
      </c>
      <c r="G49" s="514">
        <v>0</v>
      </c>
      <c r="H49" s="501">
        <v>0</v>
      </c>
    </row>
    <row r="50" spans="1:8">
      <c r="A50" s="506" t="s">
        <v>17</v>
      </c>
      <c r="B50" s="500">
        <v>5</v>
      </c>
      <c r="C50" s="514">
        <v>0</v>
      </c>
      <c r="D50" s="501">
        <v>0</v>
      </c>
      <c r="E50" s="514">
        <v>0</v>
      </c>
      <c r="F50" s="501">
        <v>0</v>
      </c>
      <c r="G50" s="514">
        <v>0</v>
      </c>
      <c r="H50" s="501">
        <v>0</v>
      </c>
    </row>
    <row r="51" spans="1:8">
      <c r="A51" s="506" t="s">
        <v>18</v>
      </c>
      <c r="B51" s="500">
        <v>6</v>
      </c>
      <c r="C51" s="514">
        <v>1.4278474945135517E-3</v>
      </c>
      <c r="D51" s="501">
        <v>3.0633610255940973E-3</v>
      </c>
      <c r="E51" s="514">
        <v>0</v>
      </c>
      <c r="F51" s="501">
        <v>0</v>
      </c>
      <c r="G51" s="514">
        <v>0</v>
      </c>
      <c r="H51" s="501">
        <v>0</v>
      </c>
    </row>
    <row r="52" spans="1:8">
      <c r="A52" s="506" t="s">
        <v>19</v>
      </c>
      <c r="B52" s="500">
        <v>7</v>
      </c>
      <c r="C52" s="514">
        <v>6.3085267680783666E-3</v>
      </c>
      <c r="D52" s="501">
        <v>1.3534565214075771E-2</v>
      </c>
      <c r="E52" s="514">
        <v>0</v>
      </c>
      <c r="F52" s="501">
        <v>0</v>
      </c>
      <c r="G52" s="514">
        <v>0</v>
      </c>
      <c r="H52" s="501">
        <v>0</v>
      </c>
    </row>
    <row r="53" spans="1:8" ht="25.5">
      <c r="A53" s="506" t="s">
        <v>20</v>
      </c>
      <c r="B53" s="500">
        <v>8</v>
      </c>
      <c r="C53" s="514">
        <v>0.13588619466456245</v>
      </c>
      <c r="D53" s="501">
        <v>0.29153566767544054</v>
      </c>
      <c r="E53" s="514">
        <v>3.6486685965471739E-3</v>
      </c>
      <c r="F53" s="501">
        <v>3.5098558877886724E-2</v>
      </c>
      <c r="G53" s="514">
        <v>2.0804859968959206E-2</v>
      </c>
      <c r="H53" s="501">
        <v>0.37653285819096527</v>
      </c>
    </row>
    <row r="54" spans="1:8">
      <c r="A54" s="506" t="s">
        <v>21</v>
      </c>
      <c r="B54" s="500">
        <v>10</v>
      </c>
      <c r="C54" s="514">
        <v>0</v>
      </c>
      <c r="D54" s="501">
        <v>0</v>
      </c>
      <c r="E54" s="514">
        <v>0</v>
      </c>
      <c r="F54" s="501">
        <v>0</v>
      </c>
      <c r="G54" s="514">
        <v>9.3382983159211478E-4</v>
      </c>
      <c r="H54" s="501">
        <v>1.690074415679698E-2</v>
      </c>
    </row>
    <row r="55" spans="1:8">
      <c r="A55" s="506" t="s">
        <v>22</v>
      </c>
      <c r="B55" s="500">
        <v>9</v>
      </c>
      <c r="C55" s="514">
        <v>3.3261940958607655E-2</v>
      </c>
      <c r="D55" s="501">
        <v>7.1361496210016695E-2</v>
      </c>
      <c r="E55" s="514">
        <v>0</v>
      </c>
      <c r="F55" s="501">
        <v>0</v>
      </c>
      <c r="G55" s="514">
        <v>5.934524774722603E-3</v>
      </c>
      <c r="H55" s="501">
        <v>0.10740488418404781</v>
      </c>
    </row>
    <row r="56" spans="1:8">
      <c r="A56" s="506" t="s">
        <v>23</v>
      </c>
      <c r="B56" s="500">
        <v>11</v>
      </c>
      <c r="C56" s="514">
        <v>0</v>
      </c>
      <c r="D56" s="501">
        <v>0</v>
      </c>
      <c r="E56" s="514">
        <v>0</v>
      </c>
      <c r="F56" s="501">
        <v>0</v>
      </c>
      <c r="G56" s="514">
        <v>3.6875419861474674E-3</v>
      </c>
      <c r="H56" s="501">
        <v>6.6738287391258783E-2</v>
      </c>
    </row>
    <row r="57" spans="1:8">
      <c r="A57" s="506" t="s">
        <v>24</v>
      </c>
      <c r="B57" s="500">
        <v>12</v>
      </c>
      <c r="C57" s="514">
        <v>2.1895015634219189E-3</v>
      </c>
      <c r="D57" s="501">
        <v>4.6974440762310634E-3</v>
      </c>
      <c r="E57" s="514">
        <v>0</v>
      </c>
      <c r="F57" s="501">
        <v>0</v>
      </c>
      <c r="G57" s="514">
        <v>0</v>
      </c>
      <c r="H57" s="501">
        <v>0</v>
      </c>
    </row>
    <row r="58" spans="1:8">
      <c r="A58" s="506" t="s">
        <v>25</v>
      </c>
      <c r="B58" s="500" t="s">
        <v>9</v>
      </c>
      <c r="C58" s="514">
        <v>1.860873221156922E-2</v>
      </c>
      <c r="D58" s="501">
        <v>3.9923917093162335E-2</v>
      </c>
      <c r="E58" s="514">
        <v>0</v>
      </c>
      <c r="F58" s="501">
        <v>0</v>
      </c>
      <c r="G58" s="514">
        <v>2.3893013505061504E-2</v>
      </c>
      <c r="H58" s="501">
        <v>0.43242322607693112</v>
      </c>
    </row>
    <row r="59" spans="1:8" ht="25.5">
      <c r="A59" s="506" t="s">
        <v>26</v>
      </c>
      <c r="B59" s="500">
        <v>15</v>
      </c>
      <c r="C59" s="514">
        <v>0</v>
      </c>
      <c r="D59" s="501">
        <v>0</v>
      </c>
      <c r="E59" s="514">
        <v>0</v>
      </c>
      <c r="F59" s="501">
        <v>0</v>
      </c>
      <c r="G59" s="514">
        <v>0</v>
      </c>
      <c r="H59" s="501">
        <v>0</v>
      </c>
    </row>
    <row r="60" spans="1:8">
      <c r="A60" s="506" t="s">
        <v>27</v>
      </c>
      <c r="B60" s="500">
        <v>17</v>
      </c>
      <c r="C60" s="514">
        <v>0</v>
      </c>
      <c r="D60" s="501">
        <v>0</v>
      </c>
      <c r="E60" s="514">
        <v>0</v>
      </c>
      <c r="F60" s="501">
        <v>0</v>
      </c>
      <c r="G60" s="514">
        <v>0</v>
      </c>
      <c r="H60" s="501">
        <v>0</v>
      </c>
    </row>
    <row r="61" spans="1:8">
      <c r="A61" s="506" t="s">
        <v>28</v>
      </c>
      <c r="B61" s="500">
        <v>16</v>
      </c>
      <c r="C61" s="514">
        <v>0</v>
      </c>
      <c r="D61" s="501">
        <v>0</v>
      </c>
      <c r="E61" s="514">
        <v>0</v>
      </c>
      <c r="F61" s="501">
        <v>0</v>
      </c>
      <c r="G61" s="514">
        <v>0</v>
      </c>
      <c r="H61" s="501">
        <v>0</v>
      </c>
    </row>
    <row r="62" spans="1:8">
      <c r="A62" s="506" t="s">
        <v>29</v>
      </c>
      <c r="B62" s="500">
        <v>18</v>
      </c>
      <c r="C62" s="514">
        <v>4.2033149216156411E-3</v>
      </c>
      <c r="D62" s="501">
        <v>9.0179596621152002E-3</v>
      </c>
      <c r="E62" s="514">
        <v>0</v>
      </c>
      <c r="F62" s="501">
        <v>0</v>
      </c>
      <c r="G62" s="514">
        <v>0</v>
      </c>
      <c r="H62" s="501">
        <v>0</v>
      </c>
    </row>
    <row r="63" spans="1:8">
      <c r="A63" s="585" t="s">
        <v>156</v>
      </c>
      <c r="B63" s="585"/>
      <c r="C63" s="514">
        <v>0.46610487062543993</v>
      </c>
      <c r="D63" s="501">
        <v>0.99999999999999989</v>
      </c>
      <c r="E63" s="514">
        <v>0.10395494040770882</v>
      </c>
      <c r="F63" s="501">
        <v>0.99999999999999989</v>
      </c>
      <c r="G63" s="514">
        <v>5.5253770066482896E-2</v>
      </c>
      <c r="H63" s="501">
        <v>1</v>
      </c>
    </row>
    <row r="64" spans="1:8">
      <c r="C64">
        <f>C63/17</f>
        <v>2.7417933566202347E-2</v>
      </c>
    </row>
  </sheetData>
  <mergeCells count="12">
    <mergeCell ref="A1:A2"/>
    <mergeCell ref="B1:B2"/>
    <mergeCell ref="C1:D1"/>
    <mergeCell ref="E1:F1"/>
    <mergeCell ref="A63:B63"/>
    <mergeCell ref="C44:D44"/>
    <mergeCell ref="E44:F44"/>
    <mergeCell ref="G44:H44"/>
    <mergeCell ref="C22:D22"/>
    <mergeCell ref="E22:F22"/>
    <mergeCell ref="G22:H22"/>
    <mergeCell ref="A41:B4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H1" zoomScale="85" zoomScaleNormal="85" workbookViewId="0">
      <selection activeCell="P9" sqref="P9"/>
    </sheetView>
  </sheetViews>
  <sheetFormatPr defaultRowHeight="15"/>
  <cols>
    <col min="1" max="1" width="41.140625" style="499" customWidth="1"/>
    <col min="2" max="2" width="9.140625" style="499"/>
    <col min="3" max="3" width="12.42578125" style="499" customWidth="1"/>
    <col min="4" max="4" width="35.85546875" style="499" bestFit="1" customWidth="1"/>
    <col min="5" max="5" width="14.28515625" style="499" customWidth="1"/>
    <col min="6" max="6" width="28.28515625" style="499" bestFit="1" customWidth="1"/>
    <col min="7" max="7" width="28.28515625" style="499" customWidth="1"/>
    <col min="8" max="8" width="16.140625" style="499" customWidth="1"/>
    <col min="9" max="9" width="44.7109375" style="499" bestFit="1" customWidth="1"/>
    <col min="10" max="10" width="7.42578125" style="499" customWidth="1"/>
    <col min="11" max="12" width="12.28515625" style="499" bestFit="1" customWidth="1"/>
    <col min="13" max="13" width="11.5703125" style="499" bestFit="1" customWidth="1"/>
    <col min="14" max="14" width="15.28515625" style="499" customWidth="1"/>
    <col min="15" max="15" width="11.5703125" style="499" bestFit="1" customWidth="1"/>
    <col min="16" max="16" width="12.7109375" style="499" customWidth="1"/>
    <col min="17" max="17" width="11.5703125" style="499" bestFit="1" customWidth="1"/>
    <col min="18" max="18" width="12.7109375" style="499" customWidth="1"/>
    <col min="19" max="19" width="11.5703125" style="499" bestFit="1" customWidth="1"/>
    <col min="20" max="20" width="12.7109375" style="499" customWidth="1"/>
    <col min="21" max="21" width="11.5703125" style="499" bestFit="1" customWidth="1"/>
    <col min="22" max="22" width="12.7109375" style="499" customWidth="1"/>
    <col min="23" max="16384" width="9.140625" style="499"/>
  </cols>
  <sheetData>
    <row r="1" spans="1:22" ht="28.5" customHeight="1">
      <c r="A1" s="582" t="s">
        <v>7</v>
      </c>
      <c r="B1" s="583" t="s">
        <v>209</v>
      </c>
      <c r="C1" s="584" t="s">
        <v>211</v>
      </c>
      <c r="D1" s="584"/>
      <c r="E1" s="584" t="s">
        <v>184</v>
      </c>
      <c r="F1" s="584"/>
      <c r="G1" s="523"/>
      <c r="H1" s="591" t="s">
        <v>251</v>
      </c>
      <c r="I1" s="589" t="s">
        <v>7</v>
      </c>
      <c r="J1" s="589" t="s">
        <v>8</v>
      </c>
      <c r="K1" s="596" t="s">
        <v>16</v>
      </c>
      <c r="L1" s="597"/>
      <c r="M1" s="593" t="s">
        <v>250</v>
      </c>
      <c r="N1" s="594"/>
      <c r="O1" s="593" t="s">
        <v>22</v>
      </c>
      <c r="P1" s="594"/>
      <c r="Q1" s="593" t="s">
        <v>24</v>
      </c>
      <c r="R1" s="594"/>
      <c r="S1" s="593" t="s">
        <v>53</v>
      </c>
      <c r="T1" s="594"/>
      <c r="U1" s="593" t="s">
        <v>288</v>
      </c>
      <c r="V1" s="594"/>
    </row>
    <row r="2" spans="1:22">
      <c r="A2" s="582"/>
      <c r="B2" s="583"/>
      <c r="C2" s="516" t="s">
        <v>210</v>
      </c>
      <c r="D2" s="516" t="s">
        <v>7</v>
      </c>
      <c r="E2" s="516" t="s">
        <v>210</v>
      </c>
      <c r="F2" s="516" t="s">
        <v>7</v>
      </c>
      <c r="G2" s="523"/>
      <c r="H2" s="592"/>
      <c r="I2" s="590"/>
      <c r="J2" s="590"/>
      <c r="K2" s="518" t="s">
        <v>220</v>
      </c>
      <c r="L2" s="518" t="s">
        <v>221</v>
      </c>
      <c r="M2" s="518" t="s">
        <v>220</v>
      </c>
      <c r="N2" s="518" t="s">
        <v>221</v>
      </c>
      <c r="O2" s="518" t="s">
        <v>220</v>
      </c>
      <c r="P2" s="518" t="s">
        <v>221</v>
      </c>
      <c r="Q2" s="518" t="s">
        <v>220</v>
      </c>
      <c r="R2" s="518" t="s">
        <v>221</v>
      </c>
      <c r="S2" s="518" t="s">
        <v>220</v>
      </c>
      <c r="T2" s="518" t="s">
        <v>221</v>
      </c>
      <c r="U2" s="538" t="s">
        <v>220</v>
      </c>
      <c r="V2" s="538" t="s">
        <v>221</v>
      </c>
    </row>
    <row r="3" spans="1:22" ht="16.5">
      <c r="A3" s="506" t="s">
        <v>13</v>
      </c>
      <c r="B3" s="516">
        <v>1</v>
      </c>
      <c r="C3" s="516">
        <v>5</v>
      </c>
      <c r="D3" s="516" t="s">
        <v>212</v>
      </c>
      <c r="E3" s="516">
        <v>10</v>
      </c>
      <c r="F3" s="516" t="s">
        <v>215</v>
      </c>
      <c r="G3" s="523"/>
      <c r="H3" s="592"/>
      <c r="I3" s="506" t="s">
        <v>13</v>
      </c>
      <c r="J3" s="516">
        <v>1</v>
      </c>
      <c r="K3" s="528">
        <v>2.2123737552087012E-2</v>
      </c>
      <c r="L3" s="528">
        <v>4.40458895908113E-2</v>
      </c>
      <c r="M3" s="528">
        <v>0.17928590927070048</v>
      </c>
      <c r="N3" s="528">
        <v>0.21359121264048628</v>
      </c>
      <c r="O3" s="528">
        <v>0</v>
      </c>
      <c r="P3" s="528">
        <v>1.7058972748276485E-2</v>
      </c>
      <c r="Q3" s="528">
        <v>0</v>
      </c>
      <c r="R3" s="528">
        <v>1.712196302419456E-2</v>
      </c>
      <c r="S3" s="528">
        <v>0</v>
      </c>
      <c r="T3" s="528">
        <v>1.5299005301770505E-2</v>
      </c>
      <c r="U3" s="343">
        <v>0</v>
      </c>
      <c r="V3" s="528">
        <v>6.8099101622697965E-4</v>
      </c>
    </row>
    <row r="4" spans="1:22" ht="16.5">
      <c r="A4" s="506" t="s">
        <v>14</v>
      </c>
      <c r="B4" s="516">
        <v>2</v>
      </c>
      <c r="C4" s="516">
        <v>2</v>
      </c>
      <c r="D4" s="516" t="s">
        <v>213</v>
      </c>
      <c r="E4" s="516">
        <v>3</v>
      </c>
      <c r="F4" s="516" t="s">
        <v>214</v>
      </c>
      <c r="G4" s="523"/>
      <c r="H4" s="592"/>
      <c r="I4" s="424" t="s">
        <v>14</v>
      </c>
      <c r="J4" s="517">
        <v>2</v>
      </c>
      <c r="K4" s="529">
        <v>0</v>
      </c>
      <c r="L4" s="529">
        <v>5.1789637069116462E-4</v>
      </c>
      <c r="M4" s="531">
        <v>6.1253140651027015E-2</v>
      </c>
      <c r="N4" s="531">
        <v>6.9585697785402939E-2</v>
      </c>
      <c r="O4" s="529">
        <v>0</v>
      </c>
      <c r="P4" s="529">
        <v>1.313316618564651E-3</v>
      </c>
      <c r="Q4" s="529">
        <v>0</v>
      </c>
      <c r="R4" s="529">
        <v>4.9098409012966826E-3</v>
      </c>
      <c r="S4" s="529">
        <v>0</v>
      </c>
      <c r="T4" s="529">
        <v>2.5875750568857647E-3</v>
      </c>
      <c r="U4" s="393">
        <v>0</v>
      </c>
      <c r="V4" s="529">
        <v>1.3756224569982264E-4</v>
      </c>
    </row>
    <row r="5" spans="1:22" ht="16.5">
      <c r="A5" s="506" t="s">
        <v>15</v>
      </c>
      <c r="B5" s="516">
        <v>3</v>
      </c>
      <c r="C5" s="516">
        <v>3</v>
      </c>
      <c r="D5" s="516" t="s">
        <v>222</v>
      </c>
      <c r="E5" s="516">
        <v>5</v>
      </c>
      <c r="F5" s="516" t="s">
        <v>223</v>
      </c>
      <c r="G5" s="523"/>
      <c r="H5" s="592"/>
      <c r="I5" s="506" t="s">
        <v>15</v>
      </c>
      <c r="J5" s="516">
        <v>3</v>
      </c>
      <c r="K5" s="528">
        <v>4.270378255122941E-3</v>
      </c>
      <c r="L5" s="528">
        <v>1.4727945321601751E-2</v>
      </c>
      <c r="M5" s="528">
        <v>0</v>
      </c>
      <c r="N5" s="528">
        <v>6.3494968100782445E-3</v>
      </c>
      <c r="O5" s="528">
        <v>0</v>
      </c>
      <c r="P5" s="528">
        <v>1.0187675518643137E-2</v>
      </c>
      <c r="Q5" s="528">
        <v>0</v>
      </c>
      <c r="R5" s="528">
        <v>3.6868699204066864E-3</v>
      </c>
      <c r="S5" s="528">
        <v>0</v>
      </c>
      <c r="T5" s="528">
        <v>2.7682610118493479E-2</v>
      </c>
      <c r="U5" s="343">
        <v>0</v>
      </c>
      <c r="V5" s="528">
        <v>7.4434843870145877E-4</v>
      </c>
    </row>
    <row r="6" spans="1:22" ht="16.5">
      <c r="A6" s="506" t="s">
        <v>16</v>
      </c>
      <c r="B6" s="516">
        <v>4</v>
      </c>
      <c r="C6" s="516">
        <v>8</v>
      </c>
      <c r="D6" s="516" t="s">
        <v>226</v>
      </c>
      <c r="E6" s="516">
        <v>10</v>
      </c>
      <c r="F6" s="516" t="s">
        <v>224</v>
      </c>
      <c r="G6" s="523"/>
      <c r="H6" s="592"/>
      <c r="I6" s="506" t="s">
        <v>16</v>
      </c>
      <c r="J6" s="516">
        <v>4</v>
      </c>
      <c r="K6" s="528">
        <v>0.34513635950884347</v>
      </c>
      <c r="L6" s="528">
        <v>1.6857518913514911</v>
      </c>
      <c r="M6" s="528">
        <v>0</v>
      </c>
      <c r="N6" s="528">
        <v>0.1156380165163324</v>
      </c>
      <c r="O6" s="528">
        <v>0.21627539920656363</v>
      </c>
      <c r="P6" s="528">
        <v>0.51919428501761611</v>
      </c>
      <c r="Q6" s="528">
        <v>9.5158796241227566E-3</v>
      </c>
      <c r="R6" s="528">
        <v>8.9559900334444123E-2</v>
      </c>
      <c r="S6" s="528">
        <v>3.0331272812394339E-2</v>
      </c>
      <c r="T6" s="528">
        <v>0.29624571007339839</v>
      </c>
      <c r="U6" s="343">
        <v>0</v>
      </c>
      <c r="V6" s="528">
        <v>1.0497085913372407E-2</v>
      </c>
    </row>
    <row r="7" spans="1:22" ht="16.5">
      <c r="A7" s="506" t="s">
        <v>17</v>
      </c>
      <c r="B7" s="516">
        <v>5</v>
      </c>
      <c r="C7" s="516">
        <v>8</v>
      </c>
      <c r="D7" s="516" t="s">
        <v>227</v>
      </c>
      <c r="E7" s="516">
        <v>9</v>
      </c>
      <c r="F7" s="516" t="s">
        <v>228</v>
      </c>
      <c r="G7" s="523"/>
      <c r="H7" s="592"/>
      <c r="I7" s="506" t="s">
        <v>17</v>
      </c>
      <c r="J7" s="516">
        <v>5</v>
      </c>
      <c r="K7" s="528">
        <v>9.3126027867181903E-3</v>
      </c>
      <c r="L7" s="528">
        <v>2.5617239850017289E-2</v>
      </c>
      <c r="M7" s="528">
        <v>7.2422994857967375E-5</v>
      </c>
      <c r="N7" s="528">
        <v>1.9644395809708639E-2</v>
      </c>
      <c r="O7" s="528">
        <v>2.7277337769751782E-3</v>
      </c>
      <c r="P7" s="528">
        <v>2.7164974565532823E-2</v>
      </c>
      <c r="Q7" s="528">
        <v>1.6992642185933491E-4</v>
      </c>
      <c r="R7" s="528">
        <v>1.1246410063393414E-2</v>
      </c>
      <c r="S7" s="528">
        <v>5.2883573342118732E-2</v>
      </c>
      <c r="T7" s="528">
        <v>9.009988999676595E-2</v>
      </c>
      <c r="U7" s="343">
        <v>0</v>
      </c>
      <c r="V7" s="528">
        <v>2.3853672419751333E-3</v>
      </c>
    </row>
    <row r="8" spans="1:22" ht="16.5">
      <c r="A8" s="506" t="s">
        <v>18</v>
      </c>
      <c r="B8" s="516">
        <v>6</v>
      </c>
      <c r="C8" s="516">
        <v>4</v>
      </c>
      <c r="D8" s="516" t="s">
        <v>229</v>
      </c>
      <c r="E8" s="516">
        <v>8</v>
      </c>
      <c r="F8" s="516" t="s">
        <v>230</v>
      </c>
      <c r="G8" s="523"/>
      <c r="H8" s="592"/>
      <c r="I8" s="506" t="s">
        <v>18</v>
      </c>
      <c r="J8" s="516">
        <v>6</v>
      </c>
      <c r="K8" s="528">
        <v>0</v>
      </c>
      <c r="L8" s="528">
        <v>2.4390803690332318E-4</v>
      </c>
      <c r="M8" s="528">
        <v>1.5041698932039379E-4</v>
      </c>
      <c r="N8" s="528">
        <v>5.3485452387167648E-4</v>
      </c>
      <c r="O8" s="528">
        <v>3.4600272062413202E-4</v>
      </c>
      <c r="P8" s="528">
        <v>6.1618353403683707E-4</v>
      </c>
      <c r="Q8" s="528">
        <v>0</v>
      </c>
      <c r="R8" s="528">
        <v>1.1668783290851062E-4</v>
      </c>
      <c r="S8" s="528">
        <v>0</v>
      </c>
      <c r="T8" s="528">
        <v>3.36201138714572E-4</v>
      </c>
      <c r="U8" s="343">
        <v>0</v>
      </c>
      <c r="V8" s="528">
        <v>1.2461209947059476E-5</v>
      </c>
    </row>
    <row r="9" spans="1:22" ht="16.5">
      <c r="A9" s="506" t="s">
        <v>19</v>
      </c>
      <c r="B9" s="516">
        <v>7</v>
      </c>
      <c r="C9" s="516">
        <v>2</v>
      </c>
      <c r="D9" s="516" t="s">
        <v>231</v>
      </c>
      <c r="E9" s="516">
        <v>5</v>
      </c>
      <c r="F9" s="516" t="s">
        <v>232</v>
      </c>
      <c r="G9" s="523"/>
      <c r="H9" s="592"/>
      <c r="I9" s="506" t="s">
        <v>19</v>
      </c>
      <c r="J9" s="516">
        <v>7</v>
      </c>
      <c r="K9" s="528">
        <v>0</v>
      </c>
      <c r="L9" s="528">
        <v>2.7884562313796419E-4</v>
      </c>
      <c r="M9" s="528">
        <v>0</v>
      </c>
      <c r="N9" s="528">
        <v>1.3522027898365983E-3</v>
      </c>
      <c r="O9" s="528">
        <v>0</v>
      </c>
      <c r="P9" s="528">
        <v>1.0799690800385283E-4</v>
      </c>
      <c r="Q9" s="528">
        <v>0</v>
      </c>
      <c r="R9" s="528">
        <v>1.0839568670722751E-4</v>
      </c>
      <c r="S9" s="528">
        <v>0</v>
      </c>
      <c r="T9" s="528">
        <v>9.6854909876838686E-5</v>
      </c>
      <c r="U9" s="343">
        <v>0</v>
      </c>
      <c r="V9" s="528">
        <v>4.3112164616328266E-6</v>
      </c>
    </row>
    <row r="10" spans="1:22" s="114" customFormat="1" ht="25.5">
      <c r="A10" s="404" t="s">
        <v>20</v>
      </c>
      <c r="B10" s="519">
        <v>8</v>
      </c>
      <c r="C10" s="519">
        <v>17</v>
      </c>
      <c r="D10" s="519" t="s">
        <v>233</v>
      </c>
      <c r="E10" s="519">
        <v>5</v>
      </c>
      <c r="F10" s="519" t="s">
        <v>223</v>
      </c>
      <c r="G10" s="524"/>
      <c r="H10" s="592"/>
      <c r="I10" s="506" t="s">
        <v>20</v>
      </c>
      <c r="J10" s="516">
        <v>8</v>
      </c>
      <c r="K10" s="528">
        <v>4.0577421730751767E-2</v>
      </c>
      <c r="L10" s="528">
        <v>9.4551807118685813E-2</v>
      </c>
      <c r="M10" s="528">
        <v>1.8824407663467057E-2</v>
      </c>
      <c r="N10" s="528">
        <v>6.6375349088075131E-2</v>
      </c>
      <c r="O10" s="528">
        <v>3.5377593242993451E-2</v>
      </c>
      <c r="P10" s="528">
        <v>8.4049606413338529E-2</v>
      </c>
      <c r="Q10" s="528">
        <v>1.9201685670104847E-3</v>
      </c>
      <c r="R10" s="528">
        <v>1.9457037447856124E-2</v>
      </c>
      <c r="S10" s="528">
        <v>1.6557138274537687E-2</v>
      </c>
      <c r="T10" s="528">
        <v>6.7282506372644324E-2</v>
      </c>
      <c r="U10" s="343">
        <v>2.0804859968959206E-2</v>
      </c>
      <c r="V10" s="528">
        <v>1.0234911999431191</v>
      </c>
    </row>
    <row r="11" spans="1:22" ht="16.5">
      <c r="A11" s="506" t="s">
        <v>21</v>
      </c>
      <c r="B11" s="516">
        <v>10</v>
      </c>
      <c r="C11" s="516">
        <v>9</v>
      </c>
      <c r="D11" s="516" t="s">
        <v>234</v>
      </c>
      <c r="E11" s="516">
        <v>8</v>
      </c>
      <c r="F11" s="516" t="s">
        <v>235</v>
      </c>
      <c r="G11" s="523"/>
      <c r="H11" s="592"/>
      <c r="I11" s="506" t="s">
        <v>21</v>
      </c>
      <c r="J11" s="516">
        <v>10</v>
      </c>
      <c r="K11" s="528">
        <v>4.086244993088697E-4</v>
      </c>
      <c r="L11" s="528">
        <v>7.6603698015198446E-3</v>
      </c>
      <c r="M11" s="528">
        <v>0</v>
      </c>
      <c r="N11" s="528">
        <v>1.029264169628368</v>
      </c>
      <c r="O11" s="528">
        <v>3.931633654215309E-3</v>
      </c>
      <c r="P11" s="528">
        <v>1.9425683464938101E-2</v>
      </c>
      <c r="Q11" s="528">
        <v>3.5412666315485397E-2</v>
      </c>
      <c r="R11" s="528">
        <v>7.2623017072634868E-2</v>
      </c>
      <c r="S11" s="528">
        <v>2.1340696878007336E-2</v>
      </c>
      <c r="T11" s="528">
        <v>3.8273644973569353E-2</v>
      </c>
      <c r="U11" s="343">
        <v>9.3382983159211478E-4</v>
      </c>
      <c r="V11" s="528">
        <v>2.0347268921422318E-3</v>
      </c>
    </row>
    <row r="12" spans="1:22" ht="16.5">
      <c r="A12" s="506" t="s">
        <v>22</v>
      </c>
      <c r="B12" s="516">
        <v>9</v>
      </c>
      <c r="C12" s="516">
        <v>11</v>
      </c>
      <c r="D12" s="516" t="s">
        <v>236</v>
      </c>
      <c r="E12" s="516">
        <v>9</v>
      </c>
      <c r="F12" s="516" t="s">
        <v>237</v>
      </c>
      <c r="G12" s="523"/>
      <c r="H12" s="592"/>
      <c r="I12" s="506" t="s">
        <v>22</v>
      </c>
      <c r="J12" s="516">
        <v>9</v>
      </c>
      <c r="K12" s="528">
        <v>0.16445622673110491</v>
      </c>
      <c r="L12" s="528">
        <v>0.38161775580192575</v>
      </c>
      <c r="M12" s="528">
        <v>0</v>
      </c>
      <c r="N12" s="528">
        <v>0.13509040122075114</v>
      </c>
      <c r="O12" s="528">
        <v>0.16911475440916482</v>
      </c>
      <c r="P12" s="528">
        <v>1.4093164154455597</v>
      </c>
      <c r="Q12" s="528">
        <v>2.4384441536814561E-2</v>
      </c>
      <c r="R12" s="528">
        <v>0.12204407436972307</v>
      </c>
      <c r="S12" s="528">
        <v>0.26557528415248433</v>
      </c>
      <c r="T12" s="528">
        <v>0.55002836517944198</v>
      </c>
      <c r="U12" s="343">
        <v>5.934524774722603E-3</v>
      </c>
      <c r="V12" s="528">
        <v>2.2112777157644505E-2</v>
      </c>
    </row>
    <row r="13" spans="1:22" ht="16.5">
      <c r="A13" s="506" t="s">
        <v>23</v>
      </c>
      <c r="B13" s="516">
        <v>11</v>
      </c>
      <c r="C13" s="516">
        <v>15</v>
      </c>
      <c r="D13" s="516" t="s">
        <v>238</v>
      </c>
      <c r="E13" s="516">
        <v>3</v>
      </c>
      <c r="F13" s="516" t="s">
        <v>239</v>
      </c>
      <c r="G13" s="523"/>
      <c r="H13" s="592"/>
      <c r="I13" s="506" t="s">
        <v>23</v>
      </c>
      <c r="J13" s="516">
        <v>11</v>
      </c>
      <c r="K13" s="528">
        <v>8.8283070838336036E-4</v>
      </c>
      <c r="L13" s="528">
        <v>1.196177155282846E-2</v>
      </c>
      <c r="M13" s="528">
        <v>4.3453796914780425E-4</v>
      </c>
      <c r="N13" s="528">
        <v>1.9110940868640888E-2</v>
      </c>
      <c r="O13" s="528">
        <v>6.1925007465127189E-3</v>
      </c>
      <c r="P13" s="528">
        <v>2.6596220858853912E-2</v>
      </c>
      <c r="Q13" s="528">
        <v>6.117351186936057E-4</v>
      </c>
      <c r="R13" s="528">
        <v>1.1172954586336291E-2</v>
      </c>
      <c r="S13" s="528">
        <v>4.9901164353276753E-2</v>
      </c>
      <c r="T13" s="528">
        <v>8.5768087980224353E-2</v>
      </c>
      <c r="U13" s="343">
        <v>3.6875419861474674E-3</v>
      </c>
      <c r="V13" s="528">
        <v>6.275986595114115E-3</v>
      </c>
    </row>
    <row r="14" spans="1:22" ht="16.5">
      <c r="A14" s="506" t="s">
        <v>24</v>
      </c>
      <c r="B14" s="516">
        <v>12</v>
      </c>
      <c r="C14" s="516">
        <v>6</v>
      </c>
      <c r="D14" s="516" t="s">
        <v>240</v>
      </c>
      <c r="E14" s="516">
        <v>11</v>
      </c>
      <c r="F14" s="516" t="s">
        <v>241</v>
      </c>
      <c r="G14" s="523"/>
      <c r="H14" s="592"/>
      <c r="I14" s="506" t="s">
        <v>24</v>
      </c>
      <c r="J14" s="516">
        <v>12</v>
      </c>
      <c r="K14" s="528">
        <v>4.9463743403993423E-3</v>
      </c>
      <c r="L14" s="528">
        <v>6.1152485406801106E-2</v>
      </c>
      <c r="M14" s="528">
        <v>0</v>
      </c>
      <c r="N14" s="528">
        <v>1.8403721778610462E-2</v>
      </c>
      <c r="O14" s="528">
        <v>7.2058621392447661E-2</v>
      </c>
      <c r="P14" s="528">
        <v>0.17708023146691917</v>
      </c>
      <c r="Q14" s="528">
        <v>0.41135788203707796</v>
      </c>
      <c r="R14" s="528">
        <v>1.7146290701137357</v>
      </c>
      <c r="S14" s="528">
        <v>0</v>
      </c>
      <c r="T14" s="528">
        <v>7.0229070870744981E-2</v>
      </c>
      <c r="U14" s="343">
        <v>0</v>
      </c>
      <c r="V14" s="528">
        <v>2.807155055765365E-3</v>
      </c>
    </row>
    <row r="15" spans="1:22" ht="16.5">
      <c r="A15" s="506" t="s">
        <v>25</v>
      </c>
      <c r="B15" s="516" t="s">
        <v>9</v>
      </c>
      <c r="C15" s="516">
        <v>13</v>
      </c>
      <c r="D15" s="516" t="s">
        <v>242</v>
      </c>
      <c r="E15" s="516">
        <v>8</v>
      </c>
      <c r="F15" s="516" t="s">
        <v>243</v>
      </c>
      <c r="G15" s="523"/>
      <c r="H15" s="592"/>
      <c r="I15" s="506" t="s">
        <v>25</v>
      </c>
      <c r="J15" s="516" t="s">
        <v>9</v>
      </c>
      <c r="K15" s="528">
        <v>2.1114788171077457E-2</v>
      </c>
      <c r="L15" s="528">
        <v>0.13229515299656402</v>
      </c>
      <c r="M15" s="528">
        <v>0.19570364510504121</v>
      </c>
      <c r="N15" s="528">
        <v>0.31848195184234523</v>
      </c>
      <c r="O15" s="528">
        <v>0.13036244969926203</v>
      </c>
      <c r="P15" s="528">
        <v>0.29313265895065704</v>
      </c>
      <c r="Q15" s="528">
        <v>4.8887831568930652E-2</v>
      </c>
      <c r="R15" s="528">
        <v>0.16293120360100355</v>
      </c>
      <c r="S15" s="528">
        <v>0.27321120484121275</v>
      </c>
      <c r="T15" s="528">
        <v>1.5166555090015164</v>
      </c>
      <c r="U15" s="343">
        <v>2.3893013505061504E-2</v>
      </c>
      <c r="V15" s="528">
        <v>3.914657064980484E-2</v>
      </c>
    </row>
    <row r="16" spans="1:22" ht="25.5">
      <c r="A16" s="506" t="s">
        <v>26</v>
      </c>
      <c r="B16" s="516">
        <v>15</v>
      </c>
      <c r="C16" s="516">
        <v>1</v>
      </c>
      <c r="D16" s="516">
        <v>17</v>
      </c>
      <c r="E16" s="516">
        <v>6</v>
      </c>
      <c r="F16" s="516" t="s">
        <v>244</v>
      </c>
      <c r="G16" s="523"/>
      <c r="H16" s="592"/>
      <c r="I16" s="506" t="s">
        <v>26</v>
      </c>
      <c r="J16" s="516">
        <v>15</v>
      </c>
      <c r="K16" s="528">
        <v>0</v>
      </c>
      <c r="L16" s="528">
        <v>2.5167008575949593E-6</v>
      </c>
      <c r="M16" s="528">
        <v>0</v>
      </c>
      <c r="N16" s="528">
        <v>1.1769378907792251E-6</v>
      </c>
      <c r="O16" s="528">
        <v>0</v>
      </c>
      <c r="P16" s="528">
        <v>5.9586369547440498E-6</v>
      </c>
      <c r="Q16" s="528">
        <v>0</v>
      </c>
      <c r="R16" s="528">
        <v>4.9573217689964268E-5</v>
      </c>
      <c r="S16" s="528">
        <v>0</v>
      </c>
      <c r="T16" s="528">
        <v>4.5942598380496611E-6</v>
      </c>
      <c r="U16" s="343">
        <v>0</v>
      </c>
      <c r="V16" s="528">
        <v>1.4951758548614316E-7</v>
      </c>
    </row>
    <row r="17" spans="1:22" ht="16.5">
      <c r="A17" s="506" t="s">
        <v>27</v>
      </c>
      <c r="B17" s="516">
        <v>17</v>
      </c>
      <c r="C17" s="516">
        <v>5</v>
      </c>
      <c r="D17" s="516" t="s">
        <v>245</v>
      </c>
      <c r="E17" s="516">
        <v>4</v>
      </c>
      <c r="F17" s="516" t="s">
        <v>246</v>
      </c>
      <c r="G17" s="523"/>
      <c r="H17" s="592"/>
      <c r="I17" s="506" t="s">
        <v>27</v>
      </c>
      <c r="J17" s="516">
        <v>17</v>
      </c>
      <c r="K17" s="528">
        <v>0</v>
      </c>
      <c r="L17" s="528">
        <v>6.6317076425573276E-5</v>
      </c>
      <c r="M17" s="528">
        <v>0</v>
      </c>
      <c r="N17" s="528">
        <v>3.1013252852604431E-5</v>
      </c>
      <c r="O17" s="528">
        <v>0</v>
      </c>
      <c r="P17" s="528">
        <v>1.5701483993518144E-4</v>
      </c>
      <c r="Q17" s="528">
        <v>7.476762561810736E-4</v>
      </c>
      <c r="R17" s="528">
        <v>1.3062938554201597E-3</v>
      </c>
      <c r="S17" s="528">
        <v>0</v>
      </c>
      <c r="T17" s="528">
        <v>1.210624138659218E-4</v>
      </c>
      <c r="U17" s="343">
        <v>0</v>
      </c>
      <c r="V17" s="528">
        <v>3.9399077223374808E-6</v>
      </c>
    </row>
    <row r="18" spans="1:22" ht="16.5">
      <c r="A18" s="506" t="s">
        <v>28</v>
      </c>
      <c r="B18" s="516">
        <v>16</v>
      </c>
      <c r="C18" s="516">
        <v>3</v>
      </c>
      <c r="D18" s="516" t="s">
        <v>247</v>
      </c>
      <c r="E18" s="516">
        <v>6</v>
      </c>
      <c r="F18" s="516" t="s">
        <v>248</v>
      </c>
      <c r="G18" s="523"/>
      <c r="H18" s="592"/>
      <c r="I18" s="506" t="s">
        <v>28</v>
      </c>
      <c r="J18" s="516">
        <v>16</v>
      </c>
      <c r="K18" s="528">
        <v>0</v>
      </c>
      <c r="L18" s="528">
        <v>6.7094271089613894E-4</v>
      </c>
      <c r="M18" s="528">
        <v>2.622826613779311E-2</v>
      </c>
      <c r="N18" s="528">
        <v>3.6865430820559611E-2</v>
      </c>
      <c r="O18" s="528">
        <v>0</v>
      </c>
      <c r="P18" s="528">
        <v>1.8444470249604247E-3</v>
      </c>
      <c r="Q18" s="528">
        <v>4.7749324542473116E-3</v>
      </c>
      <c r="R18" s="528">
        <v>1.3736917754887284E-2</v>
      </c>
      <c r="S18" s="528">
        <v>0</v>
      </c>
      <c r="T18" s="528">
        <v>1.8228620119946082E-3</v>
      </c>
      <c r="U18" s="343">
        <v>0</v>
      </c>
      <c r="V18" s="528">
        <v>9.0886947202918012E-5</v>
      </c>
    </row>
    <row r="19" spans="1:22" ht="16.5">
      <c r="A19" s="506" t="s">
        <v>29</v>
      </c>
      <c r="B19" s="516">
        <v>18</v>
      </c>
      <c r="C19" s="516">
        <v>8</v>
      </c>
      <c r="D19" s="516" t="s">
        <v>226</v>
      </c>
      <c r="E19" s="516">
        <v>7</v>
      </c>
      <c r="F19" s="516" t="s">
        <v>249</v>
      </c>
      <c r="G19" s="523"/>
      <c r="H19" s="592"/>
      <c r="I19" s="506" t="s">
        <v>29</v>
      </c>
      <c r="J19" s="516">
        <v>18</v>
      </c>
      <c r="K19" s="528">
        <v>5.4634608981667387E-3</v>
      </c>
      <c r="L19" s="528">
        <v>2.5383847099549141E-2</v>
      </c>
      <c r="M19" s="528">
        <v>0</v>
      </c>
      <c r="N19" s="528">
        <v>1.5030666416100163E-2</v>
      </c>
      <c r="O19" s="528">
        <v>2.718491238547547E-2</v>
      </c>
      <c r="P19" s="528">
        <v>5.3755035282329618E-2</v>
      </c>
      <c r="Q19" s="528">
        <v>6.4741966728406606E-3</v>
      </c>
      <c r="R19" s="528">
        <v>2.0747413105877275E-2</v>
      </c>
      <c r="S19" s="528">
        <v>2.7548269075713311E-2</v>
      </c>
      <c r="T19" s="528">
        <v>6.2784310748259631E-2</v>
      </c>
      <c r="U19" s="343">
        <v>0</v>
      </c>
      <c r="V19" s="528">
        <v>1.8745458775384907E-3</v>
      </c>
    </row>
    <row r="20" spans="1:22" s="508" customFormat="1">
      <c r="A20" s="424"/>
      <c r="B20" s="517"/>
      <c r="C20" s="517"/>
      <c r="D20" s="517"/>
      <c r="E20" s="517"/>
      <c r="F20" s="517"/>
      <c r="G20" s="532"/>
      <c r="H20" s="592"/>
      <c r="I20" s="581" t="s">
        <v>225</v>
      </c>
      <c r="J20" s="581"/>
      <c r="K20" s="527">
        <f>SUM(K3:K19)</f>
        <v>0.61869280518196412</v>
      </c>
      <c r="L20" s="527">
        <f>SUM(L3:L19)</f>
        <v>2.4865465824107069</v>
      </c>
      <c r="M20" s="527">
        <f t="shared" ref="M20:T20" si="0">SUM(M3:M19)</f>
        <v>0.48195274678135508</v>
      </c>
      <c r="N20" s="527">
        <f t="shared" si="0"/>
        <v>2.0653506987299108</v>
      </c>
      <c r="O20" s="527">
        <f t="shared" si="0"/>
        <v>0.66357160123423442</v>
      </c>
      <c r="P20" s="527">
        <f t="shared" si="0"/>
        <v>2.6410066772951208</v>
      </c>
      <c r="Q20" s="527">
        <f t="shared" si="0"/>
        <v>0.54425733657326381</v>
      </c>
      <c r="R20" s="527">
        <f t="shared" si="0"/>
        <v>2.2654476228885154</v>
      </c>
      <c r="S20" s="527">
        <f t="shared" si="0"/>
        <v>0.7373486037297452</v>
      </c>
      <c r="T20" s="527">
        <f t="shared" si="0"/>
        <v>2.8253178604080049</v>
      </c>
      <c r="U20" s="527">
        <f t="shared" ref="U20:V20" si="1">SUM(U3:U19)</f>
        <v>5.5253770066482896E-2</v>
      </c>
      <c r="V20" s="527">
        <f t="shared" si="1"/>
        <v>1.1123000658260236</v>
      </c>
    </row>
    <row r="22" spans="1:22" ht="29.25" customHeight="1">
      <c r="H22" s="586" t="s">
        <v>252</v>
      </c>
      <c r="I22" s="589" t="s">
        <v>7</v>
      </c>
      <c r="J22" s="589" t="s">
        <v>8</v>
      </c>
      <c r="K22" s="596" t="s">
        <v>16</v>
      </c>
      <c r="L22" s="597"/>
      <c r="M22" s="593" t="s">
        <v>250</v>
      </c>
      <c r="N22" s="594"/>
      <c r="O22" s="593" t="s">
        <v>22</v>
      </c>
      <c r="P22" s="594"/>
      <c r="Q22" s="593" t="s">
        <v>24</v>
      </c>
      <c r="R22" s="594"/>
      <c r="S22" s="593" t="s">
        <v>53</v>
      </c>
      <c r="T22" s="594"/>
      <c r="U22" s="593" t="s">
        <v>288</v>
      </c>
      <c r="V22" s="594"/>
    </row>
    <row r="23" spans="1:22">
      <c r="H23" s="587"/>
      <c r="I23" s="590"/>
      <c r="J23" s="590"/>
      <c r="K23" s="518" t="s">
        <v>217</v>
      </c>
      <c r="L23" s="518" t="s">
        <v>218</v>
      </c>
      <c r="M23" s="518" t="s">
        <v>217</v>
      </c>
      <c r="N23" s="518" t="s">
        <v>218</v>
      </c>
      <c r="O23" s="518" t="s">
        <v>217</v>
      </c>
      <c r="P23" s="518" t="s">
        <v>218</v>
      </c>
      <c r="Q23" s="518" t="s">
        <v>217</v>
      </c>
      <c r="R23" s="518" t="s">
        <v>218</v>
      </c>
      <c r="S23" s="518" t="s">
        <v>217</v>
      </c>
      <c r="T23" s="518" t="s">
        <v>218</v>
      </c>
      <c r="U23" s="538" t="s">
        <v>217</v>
      </c>
      <c r="V23" s="538" t="s">
        <v>218</v>
      </c>
    </row>
    <row r="24" spans="1:22">
      <c r="H24" s="587"/>
      <c r="I24" s="506" t="s">
        <v>13</v>
      </c>
      <c r="J24" s="516">
        <v>1</v>
      </c>
      <c r="K24" s="528">
        <v>0.1422079234365019</v>
      </c>
      <c r="L24" s="528">
        <v>0.30485981861156614</v>
      </c>
      <c r="M24" s="528">
        <v>0</v>
      </c>
      <c r="N24" s="528">
        <v>3.3267800215157337E-3</v>
      </c>
      <c r="O24" s="528">
        <v>3.3261940958607655E-2</v>
      </c>
      <c r="P24" s="528">
        <v>0.13202870349176107</v>
      </c>
      <c r="Q24" s="528">
        <v>2.1895015634219189E-3</v>
      </c>
      <c r="R24" s="528">
        <v>2.3109014997118409E-2</v>
      </c>
      <c r="S24" s="528">
        <v>1.860873221156922E-2</v>
      </c>
      <c r="T24" s="528">
        <v>7.2182378224780325E-2</v>
      </c>
      <c r="U24" s="600">
        <v>0.13588619466456245</v>
      </c>
      <c r="V24" s="499">
        <v>0.17914604469894016</v>
      </c>
    </row>
    <row r="25" spans="1:22">
      <c r="H25" s="587"/>
      <c r="I25" s="424" t="s">
        <v>14</v>
      </c>
      <c r="J25" s="517">
        <v>2</v>
      </c>
      <c r="K25" s="529">
        <v>0</v>
      </c>
      <c r="L25" s="529">
        <v>2.1691715793854534E-3</v>
      </c>
      <c r="M25" s="529">
        <v>0</v>
      </c>
      <c r="N25" s="529">
        <v>3.140393289817553E-5</v>
      </c>
      <c r="O25" s="529">
        <v>0</v>
      </c>
      <c r="P25" s="529">
        <v>1.0101688780079182E-3</v>
      </c>
      <c r="Q25" s="529">
        <v>0</v>
      </c>
      <c r="R25" s="529">
        <v>1.725282171246504E-4</v>
      </c>
      <c r="S25" s="529">
        <v>0</v>
      </c>
      <c r="T25" s="529">
        <v>6.6124029453257693E-4</v>
      </c>
      <c r="U25" s="600">
        <v>3.6486685965471739E-3</v>
      </c>
      <c r="V25" s="499">
        <v>5.3716037052317332E-3</v>
      </c>
    </row>
    <row r="26" spans="1:22">
      <c r="H26" s="587"/>
      <c r="I26" s="506" t="s">
        <v>15</v>
      </c>
      <c r="J26" s="516">
        <v>3</v>
      </c>
      <c r="K26" s="528">
        <v>1.4278474945135517E-3</v>
      </c>
      <c r="L26" s="528">
        <v>7.1158490068043961E-3</v>
      </c>
      <c r="M26" s="528">
        <v>1.5275967230599419E-4</v>
      </c>
      <c r="N26" s="528">
        <v>7.0047545753663281E-4</v>
      </c>
      <c r="O26" s="528">
        <v>8.2220291668239024E-3</v>
      </c>
      <c r="P26" s="528">
        <v>1.6930768251686414E-2</v>
      </c>
      <c r="Q26" s="528">
        <v>0</v>
      </c>
      <c r="R26" s="528">
        <v>2.1379543284549057E-3</v>
      </c>
      <c r="S26" s="528">
        <v>8.5992616235338257E-3</v>
      </c>
      <c r="T26" s="528">
        <v>1.6557058731325063E-2</v>
      </c>
      <c r="U26" s="600">
        <v>2.6499203568143639E-2</v>
      </c>
      <c r="V26" s="499">
        <v>2.841101348717999E-2</v>
      </c>
    </row>
    <row r="27" spans="1:22">
      <c r="H27" s="587"/>
      <c r="I27" s="506" t="s">
        <v>16</v>
      </c>
      <c r="J27" s="516">
        <v>4</v>
      </c>
      <c r="K27" s="528">
        <v>6.3085267680783666E-3</v>
      </c>
      <c r="L27" s="528">
        <v>1.6857518913514911</v>
      </c>
      <c r="M27" s="528">
        <v>4.086244993088697E-4</v>
      </c>
      <c r="N27" s="528">
        <v>7.6603698015198446E-3</v>
      </c>
      <c r="O27" s="528">
        <v>0.16445622673110491</v>
      </c>
      <c r="P27" s="528">
        <v>0.38161775580192575</v>
      </c>
      <c r="Q27" s="528">
        <v>4.9463743403993423E-3</v>
      </c>
      <c r="R27" s="528">
        <v>6.1152485406801106E-2</v>
      </c>
      <c r="S27" s="528">
        <v>2.1114788171077457E-2</v>
      </c>
      <c r="T27" s="528">
        <v>0.13229515299656402</v>
      </c>
      <c r="U27" s="600">
        <v>4.0577421730751767E-2</v>
      </c>
      <c r="V27" s="499">
        <v>9.4551807118685813E-2</v>
      </c>
    </row>
    <row r="28" spans="1:22">
      <c r="H28" s="587"/>
      <c r="I28" s="506" t="s">
        <v>17</v>
      </c>
      <c r="J28" s="516">
        <v>5</v>
      </c>
      <c r="K28" s="528">
        <v>0.13588619466456245</v>
      </c>
      <c r="L28" s="528">
        <v>4.7805787438795301E-2</v>
      </c>
      <c r="M28" s="528">
        <v>2.5274864147605209E-4</v>
      </c>
      <c r="N28" s="528">
        <v>5.3275481912521058E-3</v>
      </c>
      <c r="O28" s="528">
        <v>0</v>
      </c>
      <c r="P28" s="528">
        <v>7.4120574354822069E-2</v>
      </c>
      <c r="Q28" s="528">
        <v>2.1799570327309492E-3</v>
      </c>
      <c r="R28" s="528">
        <v>1.3375052793653034E-2</v>
      </c>
      <c r="S28" s="528">
        <v>0.11519019335271072</v>
      </c>
      <c r="T28" s="528">
        <v>0.18882200030636062</v>
      </c>
      <c r="U28" s="600">
        <v>2.5653987109819285E-2</v>
      </c>
      <c r="V28" s="499">
        <v>4.4647036105885177E-2</v>
      </c>
    </row>
    <row r="29" spans="1:22">
      <c r="H29" s="587"/>
      <c r="I29" s="506" t="s">
        <v>18</v>
      </c>
      <c r="J29" s="516">
        <v>6</v>
      </c>
      <c r="K29" s="528">
        <v>0</v>
      </c>
      <c r="L29" s="528">
        <v>0.18409025127398554</v>
      </c>
      <c r="M29" s="528">
        <v>0</v>
      </c>
      <c r="N29" s="528">
        <v>6.735405171369075E-3</v>
      </c>
      <c r="O29" s="528">
        <v>1.2804878048780489E-2</v>
      </c>
      <c r="P29" s="528">
        <v>0.106653329325631</v>
      </c>
      <c r="Q29" s="528">
        <v>3.0487804878048783E-2</v>
      </c>
      <c r="R29" s="528">
        <v>6.6508863599528012E-2</v>
      </c>
      <c r="S29" s="528">
        <v>9.0853658536585363E-2</v>
      </c>
      <c r="T29" s="528">
        <v>0.16165719609132512</v>
      </c>
      <c r="U29" s="600">
        <v>2.7439024390243903E-2</v>
      </c>
      <c r="V29" s="499">
        <v>4.4900860392201328E-2</v>
      </c>
    </row>
    <row r="30" spans="1:22">
      <c r="H30" s="587"/>
      <c r="I30" s="506" t="s">
        <v>19</v>
      </c>
      <c r="J30" s="516">
        <v>7</v>
      </c>
      <c r="K30" s="528">
        <v>3.3261940958607655E-2</v>
      </c>
      <c r="L30" s="528">
        <v>1.099962786596192E-2</v>
      </c>
      <c r="M30" s="528">
        <v>0</v>
      </c>
      <c r="N30" s="528">
        <v>1.4248917906801415E-3</v>
      </c>
      <c r="O30" s="528">
        <v>0</v>
      </c>
      <c r="P30" s="528">
        <v>2.0767270241337364E-2</v>
      </c>
      <c r="Q30" s="528">
        <v>0</v>
      </c>
      <c r="R30" s="528">
        <v>2.6494284430818005E-3</v>
      </c>
      <c r="S30" s="528">
        <v>3.423267366992664E-2</v>
      </c>
      <c r="T30" s="528">
        <v>5.4455086362949455E-2</v>
      </c>
      <c r="U30" s="600">
        <v>2.8787371825703869E-2</v>
      </c>
      <c r="V30" s="499">
        <v>3.3945502115076409E-2</v>
      </c>
    </row>
    <row r="31" spans="1:22">
      <c r="H31" s="587"/>
      <c r="I31" s="506" t="s">
        <v>20</v>
      </c>
      <c r="J31" s="516">
        <v>8</v>
      </c>
      <c r="K31" s="528">
        <v>0</v>
      </c>
      <c r="L31" s="528">
        <v>1.0497085913372407E-2</v>
      </c>
      <c r="M31" s="528">
        <v>9.3382983159211478E-4</v>
      </c>
      <c r="N31" s="528">
        <v>2.0347268921422318E-3</v>
      </c>
      <c r="O31" s="528">
        <v>5.934524774722603E-3</v>
      </c>
      <c r="P31" s="528">
        <v>2.2112777157644505E-2</v>
      </c>
      <c r="Q31" s="528">
        <v>0</v>
      </c>
      <c r="R31" s="528">
        <v>2.807155055765365E-3</v>
      </c>
      <c r="S31" s="528">
        <v>2.3893013505061504E-2</v>
      </c>
      <c r="T31" s="528">
        <v>3.914657064980484E-2</v>
      </c>
      <c r="U31" s="600">
        <v>2.0804859968959206E-2</v>
      </c>
      <c r="V31" s="499">
        <v>1.0234911999431191</v>
      </c>
    </row>
    <row r="32" spans="1:22">
      <c r="H32" s="587"/>
      <c r="I32" s="506" t="s">
        <v>21</v>
      </c>
      <c r="J32" s="516">
        <v>10</v>
      </c>
      <c r="K32" s="528">
        <v>2.1895015634219189E-3</v>
      </c>
      <c r="L32" s="528">
        <v>0.1156380165163324</v>
      </c>
      <c r="M32" s="528">
        <v>0</v>
      </c>
      <c r="N32" s="528">
        <v>1.029264169628368</v>
      </c>
      <c r="O32" s="528">
        <v>0</v>
      </c>
      <c r="P32" s="528">
        <v>0.13509040122075114</v>
      </c>
      <c r="Q32" s="528">
        <v>0</v>
      </c>
      <c r="R32" s="528">
        <v>1.8403721778610462E-2</v>
      </c>
      <c r="S32" s="528">
        <v>0.19570364510504121</v>
      </c>
      <c r="T32" s="528">
        <v>0.31848195184234523</v>
      </c>
      <c r="U32" s="600">
        <v>1.8824407663467057E-2</v>
      </c>
      <c r="V32" s="499">
        <v>6.6375349088075131E-2</v>
      </c>
    </row>
    <row r="33" spans="8:34">
      <c r="H33" s="587"/>
      <c r="I33" s="506" t="s">
        <v>22</v>
      </c>
      <c r="J33" s="516">
        <v>9</v>
      </c>
      <c r="K33" s="528">
        <v>1.860873221156922E-2</v>
      </c>
      <c r="L33" s="528">
        <v>0.51919428501761611</v>
      </c>
      <c r="M33" s="528">
        <v>3.931633654215309E-3</v>
      </c>
      <c r="N33" s="528">
        <v>1.9425683464938101E-2</v>
      </c>
      <c r="O33" s="528">
        <v>0.16911475440916482</v>
      </c>
      <c r="P33" s="528">
        <v>1.4093164154455597</v>
      </c>
      <c r="Q33" s="528">
        <v>7.2058621392447661E-2</v>
      </c>
      <c r="R33" s="528">
        <v>0.17708023146691917</v>
      </c>
      <c r="S33" s="528">
        <v>0.13036244969926203</v>
      </c>
      <c r="T33" s="528">
        <v>0.29313265895065704</v>
      </c>
      <c r="U33" s="600">
        <v>3.5377593242993451E-2</v>
      </c>
      <c r="V33" s="499">
        <v>8.4049606413338529E-2</v>
      </c>
    </row>
    <row r="34" spans="8:34">
      <c r="H34" s="587"/>
      <c r="I34" s="506" t="s">
        <v>23</v>
      </c>
      <c r="J34" s="516">
        <v>11</v>
      </c>
      <c r="K34" s="528">
        <v>0</v>
      </c>
      <c r="L34" s="528">
        <v>3.0739127810275003E-3</v>
      </c>
      <c r="M34" s="528">
        <v>0</v>
      </c>
      <c r="N34" s="528">
        <v>4.0194304602671703E-4</v>
      </c>
      <c r="O34" s="528">
        <v>0</v>
      </c>
      <c r="P34" s="528">
        <v>5.7258028595498908E-3</v>
      </c>
      <c r="Q34" s="528">
        <v>0</v>
      </c>
      <c r="R34" s="528">
        <v>7.3097038712294921E-4</v>
      </c>
      <c r="S34" s="528">
        <v>9.5318060053576417E-3</v>
      </c>
      <c r="T34" s="528">
        <v>1.5633773394592057E-2</v>
      </c>
      <c r="U34" s="600">
        <v>6.6690656111311015E-3</v>
      </c>
      <c r="V34" s="499">
        <v>7.9319131572358967E-3</v>
      </c>
    </row>
    <row r="35" spans="8:34">
      <c r="H35" s="587"/>
      <c r="I35" s="506" t="s">
        <v>24</v>
      </c>
      <c r="J35" s="516">
        <v>12</v>
      </c>
      <c r="K35" s="528">
        <v>0</v>
      </c>
      <c r="L35" s="528">
        <v>8.9559900334444123E-2</v>
      </c>
      <c r="M35" s="528">
        <v>3.5412666315485397E-2</v>
      </c>
      <c r="N35" s="528">
        <v>7.2623017072634868E-2</v>
      </c>
      <c r="O35" s="528">
        <v>2.4384441536814561E-2</v>
      </c>
      <c r="P35" s="528">
        <v>0.12204407436972307</v>
      </c>
      <c r="Q35" s="528">
        <v>0.41135788203707796</v>
      </c>
      <c r="R35" s="528">
        <v>1.7146290701137357</v>
      </c>
      <c r="S35" s="528">
        <v>4.8887831568930652E-2</v>
      </c>
      <c r="T35" s="528">
        <v>0.16293120360100355</v>
      </c>
      <c r="U35" s="600">
        <v>1.9201685670104847E-3</v>
      </c>
      <c r="V35" s="499">
        <v>1.9457037447856124E-2</v>
      </c>
    </row>
    <row r="36" spans="8:34">
      <c r="H36" s="587"/>
      <c r="I36" s="506" t="s">
        <v>25</v>
      </c>
      <c r="J36" s="516" t="s">
        <v>9</v>
      </c>
      <c r="K36" s="528">
        <v>0</v>
      </c>
      <c r="L36" s="528">
        <v>0.29624571007339839</v>
      </c>
      <c r="M36" s="528">
        <v>2.1340696878007336E-2</v>
      </c>
      <c r="N36" s="528">
        <v>3.8273644973569353E-2</v>
      </c>
      <c r="O36" s="528">
        <v>0.26557528415248433</v>
      </c>
      <c r="P36" s="528">
        <v>0.55002836517944198</v>
      </c>
      <c r="Q36" s="528">
        <v>0</v>
      </c>
      <c r="R36" s="528">
        <v>7.0229070870744981E-2</v>
      </c>
      <c r="S36" s="528">
        <v>0.27321120484121275</v>
      </c>
      <c r="T36" s="528">
        <v>1.5166555090015164</v>
      </c>
      <c r="U36" s="600">
        <v>1.6557138274537687E-2</v>
      </c>
      <c r="V36" s="499">
        <v>6.7282506372644324E-2</v>
      </c>
    </row>
    <row r="37" spans="8:34">
      <c r="H37" s="587"/>
      <c r="I37" s="506" t="s">
        <v>26</v>
      </c>
      <c r="J37" s="516">
        <v>15</v>
      </c>
      <c r="K37" s="528">
        <v>4.2033149216156411E-3</v>
      </c>
      <c r="L37" s="528">
        <v>3.1084333252852569E-3</v>
      </c>
      <c r="M37" s="528">
        <v>2.1141147411455133E-3</v>
      </c>
      <c r="N37" s="528">
        <v>2.3792510314333765E-3</v>
      </c>
      <c r="O37" s="528">
        <v>1.6300750024320625E-3</v>
      </c>
      <c r="P37" s="528">
        <v>4.9208297892779952E-3</v>
      </c>
      <c r="Q37" s="528">
        <v>0</v>
      </c>
      <c r="R37" s="528">
        <v>6.4769341774566929E-4</v>
      </c>
      <c r="S37" s="528">
        <v>0</v>
      </c>
      <c r="T37" s="528">
        <v>5.2263878573764501E-3</v>
      </c>
      <c r="U37" s="600">
        <v>5.9672134259336151E-2</v>
      </c>
      <c r="V37" s="499">
        <v>6.2764493524576859E-2</v>
      </c>
    </row>
    <row r="38" spans="8:34">
      <c r="H38" s="587"/>
      <c r="I38" s="506" t="s">
        <v>27</v>
      </c>
      <c r="J38" s="516">
        <v>17</v>
      </c>
      <c r="K38" s="528">
        <v>0.46610487062543982</v>
      </c>
      <c r="L38" s="528">
        <v>2.5462742504605076E-4</v>
      </c>
      <c r="M38" s="528">
        <v>0</v>
      </c>
      <c r="N38" s="528">
        <v>1.1427438968798446E-4</v>
      </c>
      <c r="O38" s="528">
        <v>0</v>
      </c>
      <c r="P38" s="528">
        <v>4.6107278567528653E-4</v>
      </c>
      <c r="Q38" s="528">
        <v>0</v>
      </c>
      <c r="R38" s="528">
        <v>5.9485560643917613E-5</v>
      </c>
      <c r="S38" s="528">
        <v>0</v>
      </c>
      <c r="T38" s="528">
        <v>7.7642650576053359E-4</v>
      </c>
      <c r="U38" s="600">
        <v>7.7825242718446604E-3</v>
      </c>
      <c r="V38" s="499">
        <v>1.0607002929747793E-2</v>
      </c>
    </row>
    <row r="39" spans="8:34">
      <c r="H39" s="587"/>
      <c r="I39" s="506" t="s">
        <v>28</v>
      </c>
      <c r="J39" s="516">
        <v>16</v>
      </c>
      <c r="K39" s="528">
        <v>0</v>
      </c>
      <c r="L39" s="528">
        <v>0.10071665228073352</v>
      </c>
      <c r="M39" s="528">
        <v>0.57423765838159124</v>
      </c>
      <c r="N39" s="528">
        <v>0.80583417788834777</v>
      </c>
      <c r="O39" s="528">
        <v>1.4184749266825777E-4</v>
      </c>
      <c r="P39" s="528">
        <v>0.12486241133278375</v>
      </c>
      <c r="Q39" s="528">
        <v>0</v>
      </c>
      <c r="R39" s="528">
        <v>1.6844977984764996E-2</v>
      </c>
      <c r="S39" s="528">
        <v>2.5259492256899999E-2</v>
      </c>
      <c r="T39" s="528">
        <v>0.30133362404871483</v>
      </c>
      <c r="U39" s="600">
        <v>1.5638686066675417E-3</v>
      </c>
      <c r="V39" s="499">
        <v>5.6445919396687812E-2</v>
      </c>
    </row>
    <row r="40" spans="8:34">
      <c r="H40" s="587"/>
      <c r="I40" s="506" t="s">
        <v>29</v>
      </c>
      <c r="J40" s="516">
        <v>18</v>
      </c>
      <c r="K40" s="528">
        <v>0.26497593161174177</v>
      </c>
      <c r="L40" s="528">
        <v>0.76116441650093514</v>
      </c>
      <c r="M40" s="528">
        <v>0</v>
      </c>
      <c r="N40" s="528">
        <v>4.5311386547906536E-3</v>
      </c>
      <c r="O40" s="528">
        <v>4.2238969247599366E-2</v>
      </c>
      <c r="P40" s="528">
        <v>0.23396607561793265</v>
      </c>
      <c r="Q40" s="528">
        <v>0</v>
      </c>
      <c r="R40" s="528">
        <v>3.5418295495438845E-2</v>
      </c>
      <c r="S40" s="528">
        <v>0</v>
      </c>
      <c r="T40" s="528">
        <v>8.0449806248412054E-2</v>
      </c>
      <c r="U40" s="600">
        <v>4.3241764920384104E-2</v>
      </c>
      <c r="V40" s="499">
        <v>9.4064310761844502E-2</v>
      </c>
    </row>
    <row r="41" spans="8:34" s="533" customFormat="1" ht="16.5" customHeight="1">
      <c r="H41" s="588"/>
      <c r="I41" s="595" t="s">
        <v>225</v>
      </c>
      <c r="J41" s="595"/>
      <c r="K41" s="530">
        <f>SUM(K24:K40)</f>
        <v>1.0751747842560522</v>
      </c>
      <c r="L41" s="530">
        <f t="shared" ref="L41:T41" si="2">SUM(L24:L40)</f>
        <v>4.1422454372961806</v>
      </c>
      <c r="M41" s="530">
        <f t="shared" si="2"/>
        <v>0.6387847326151278</v>
      </c>
      <c r="N41" s="530">
        <f t="shared" si="2"/>
        <v>2.0000889014087107</v>
      </c>
      <c r="O41" s="530">
        <f t="shared" si="2"/>
        <v>0.72776497152120301</v>
      </c>
      <c r="P41" s="530">
        <f t="shared" si="2"/>
        <v>3.3416567961035115</v>
      </c>
      <c r="Q41" s="530">
        <f t="shared" si="2"/>
        <v>0.52322014124412664</v>
      </c>
      <c r="R41" s="530">
        <f t="shared" si="2"/>
        <v>2.2059559999172542</v>
      </c>
      <c r="S41" s="530">
        <f t="shared" si="2"/>
        <v>0.99544875054716908</v>
      </c>
      <c r="T41" s="530">
        <f t="shared" si="2"/>
        <v>3.360398025108021</v>
      </c>
      <c r="U41" s="530">
        <f t="shared" ref="U41:V41" si="3">SUM(U24:U40)</f>
        <v>0.50090539727210348</v>
      </c>
      <c r="V41" s="530">
        <f t="shared" si="3"/>
        <v>1.9234432066583267</v>
      </c>
    </row>
    <row r="46" spans="8:34">
      <c r="J46" s="499" t="s">
        <v>260</v>
      </c>
      <c r="R46" s="499">
        <v>0.13588619466456245</v>
      </c>
      <c r="S46" s="499">
        <v>3.6486685965471739E-3</v>
      </c>
      <c r="T46" s="499">
        <v>2.6499203568143639E-2</v>
      </c>
      <c r="U46" s="499">
        <v>4.0577421730751767E-2</v>
      </c>
      <c r="V46" s="499">
        <v>2.5653987109819285E-2</v>
      </c>
      <c r="W46" s="499">
        <v>2.7439024390243903E-2</v>
      </c>
      <c r="X46" s="499">
        <v>2.8787371825703869E-2</v>
      </c>
      <c r="Y46" s="499">
        <v>2.0804859968959206E-2</v>
      </c>
      <c r="Z46" s="499">
        <v>1.8824407663467057E-2</v>
      </c>
      <c r="AA46" s="499">
        <v>3.5377593242993451E-2</v>
      </c>
      <c r="AB46" s="499">
        <v>6.6690656111311015E-3</v>
      </c>
      <c r="AC46" s="499">
        <v>1.9201685670104847E-3</v>
      </c>
      <c r="AD46" s="499">
        <v>1.6557138274537687E-2</v>
      </c>
      <c r="AE46" s="499">
        <v>5.9672134259336151E-2</v>
      </c>
      <c r="AF46" s="499">
        <v>7.7825242718446604E-3</v>
      </c>
      <c r="AG46" s="499">
        <v>1.5638686066675417E-3</v>
      </c>
      <c r="AH46" s="499">
        <v>4.3241764920384104E-2</v>
      </c>
    </row>
    <row r="47" spans="8:34">
      <c r="I47" s="506" t="s">
        <v>13</v>
      </c>
      <c r="J47" s="515">
        <v>0</v>
      </c>
      <c r="R47" s="499">
        <v>0.17914604469894016</v>
      </c>
      <c r="S47" s="499">
        <v>5.3716037052317332E-3</v>
      </c>
      <c r="T47" s="499">
        <v>2.841101348717999E-2</v>
      </c>
      <c r="U47" s="499">
        <v>9.4551807118685813E-2</v>
      </c>
      <c r="V47" s="499">
        <v>4.4647036105885177E-2</v>
      </c>
      <c r="W47" s="499">
        <v>4.4900860392201328E-2</v>
      </c>
      <c r="X47" s="499">
        <v>3.3945502115076409E-2</v>
      </c>
      <c r="Y47" s="499">
        <v>1.0234911999431191</v>
      </c>
      <c r="Z47" s="499">
        <v>6.6375349088075131E-2</v>
      </c>
      <c r="AA47" s="499">
        <v>8.4049606413338529E-2</v>
      </c>
      <c r="AB47" s="499">
        <v>7.9319131572358967E-3</v>
      </c>
      <c r="AC47" s="499">
        <v>1.9457037447856124E-2</v>
      </c>
      <c r="AD47" s="499">
        <v>6.7282506372644324E-2</v>
      </c>
      <c r="AE47" s="499">
        <v>6.2764493524576859E-2</v>
      </c>
      <c r="AF47" s="499">
        <v>1.0607002929747793E-2</v>
      </c>
      <c r="AG47" s="499">
        <v>5.6445919396687812E-2</v>
      </c>
      <c r="AH47" s="499">
        <v>9.4064310761844502E-2</v>
      </c>
    </row>
    <row r="48" spans="8:34">
      <c r="I48" s="424" t="s">
        <v>14</v>
      </c>
      <c r="J48" s="515">
        <v>9.4E-2</v>
      </c>
    </row>
    <row r="49" spans="9:10">
      <c r="I49" s="506" t="s">
        <v>15</v>
      </c>
      <c r="J49" s="515">
        <v>0</v>
      </c>
    </row>
    <row r="50" spans="9:10">
      <c r="I50" s="506" t="s">
        <v>16</v>
      </c>
      <c r="J50" s="515">
        <v>0</v>
      </c>
    </row>
    <row r="51" spans="9:10">
      <c r="I51" s="506" t="s">
        <v>17</v>
      </c>
      <c r="J51" s="515">
        <v>0</v>
      </c>
    </row>
    <row r="52" spans="9:10">
      <c r="I52" s="506" t="s">
        <v>18</v>
      </c>
      <c r="J52" s="515">
        <v>0</v>
      </c>
    </row>
    <row r="53" spans="9:10">
      <c r="I53" s="506" t="s">
        <v>19</v>
      </c>
      <c r="J53" s="515">
        <v>0</v>
      </c>
    </row>
    <row r="54" spans="9:10">
      <c r="I54" s="506" t="s">
        <v>20</v>
      </c>
      <c r="J54" s="515">
        <v>0</v>
      </c>
    </row>
    <row r="55" spans="9:10">
      <c r="I55" s="506" t="s">
        <v>21</v>
      </c>
      <c r="J55" s="515">
        <v>6.0999999999999999E-2</v>
      </c>
    </row>
    <row r="56" spans="9:10">
      <c r="I56" s="506" t="s">
        <v>22</v>
      </c>
      <c r="J56" s="515">
        <v>0</v>
      </c>
    </row>
    <row r="57" spans="9:10">
      <c r="I57" s="506" t="s">
        <v>23</v>
      </c>
      <c r="J57" s="515">
        <v>0</v>
      </c>
    </row>
    <row r="58" spans="9:10">
      <c r="I58" s="506" t="s">
        <v>24</v>
      </c>
      <c r="J58" s="515">
        <v>0</v>
      </c>
    </row>
    <row r="59" spans="9:10">
      <c r="I59" s="506" t="s">
        <v>25</v>
      </c>
      <c r="J59" s="515">
        <v>0</v>
      </c>
    </row>
    <row r="60" spans="9:10">
      <c r="I60" s="506" t="s">
        <v>26</v>
      </c>
      <c r="J60" s="515">
        <v>0</v>
      </c>
    </row>
    <row r="61" spans="9:10">
      <c r="I61" s="506" t="s">
        <v>27</v>
      </c>
      <c r="J61" s="515">
        <v>0</v>
      </c>
    </row>
    <row r="62" spans="9:10">
      <c r="I62" s="506" t="s">
        <v>28</v>
      </c>
      <c r="J62" s="515">
        <v>0</v>
      </c>
    </row>
    <row r="63" spans="9:10">
      <c r="I63" s="506" t="s">
        <v>29</v>
      </c>
      <c r="J63" s="515">
        <v>0</v>
      </c>
    </row>
    <row r="66" spans="9:10">
      <c r="J66" s="499" t="s">
        <v>261</v>
      </c>
    </row>
    <row r="67" spans="9:10">
      <c r="I67" s="506" t="s">
        <v>13</v>
      </c>
      <c r="J67" s="515">
        <v>6.3E-3</v>
      </c>
    </row>
    <row r="68" spans="9:10">
      <c r="I68" s="424" t="s">
        <v>14</v>
      </c>
      <c r="J68" s="515">
        <v>9.4E-2</v>
      </c>
    </row>
    <row r="69" spans="9:10">
      <c r="I69" s="506" t="s">
        <v>15</v>
      </c>
      <c r="J69" s="515">
        <v>0</v>
      </c>
    </row>
    <row r="70" spans="9:10">
      <c r="I70" s="506" t="s">
        <v>16</v>
      </c>
      <c r="J70" s="515">
        <v>0</v>
      </c>
    </row>
    <row r="71" spans="9:10">
      <c r="I71" s="506" t="s">
        <v>17</v>
      </c>
      <c r="J71" s="515">
        <v>0</v>
      </c>
    </row>
    <row r="72" spans="9:10">
      <c r="I72" s="506" t="s">
        <v>18</v>
      </c>
      <c r="J72" s="515">
        <v>0</v>
      </c>
    </row>
    <row r="73" spans="9:10">
      <c r="I73" s="506" t="s">
        <v>19</v>
      </c>
      <c r="J73" s="515">
        <v>0</v>
      </c>
    </row>
    <row r="74" spans="9:10">
      <c r="I74" s="506" t="s">
        <v>20</v>
      </c>
      <c r="J74" s="515">
        <v>3.5999999999999999E-3</v>
      </c>
    </row>
    <row r="75" spans="9:10">
      <c r="I75" s="506" t="s">
        <v>21</v>
      </c>
      <c r="J75" s="515">
        <v>0</v>
      </c>
    </row>
    <row r="76" spans="9:10">
      <c r="I76" s="506" t="s">
        <v>22</v>
      </c>
      <c r="J76" s="515">
        <v>0</v>
      </c>
    </row>
    <row r="77" spans="9:10">
      <c r="I77" s="506" t="s">
        <v>23</v>
      </c>
      <c r="J77" s="515">
        <v>0</v>
      </c>
    </row>
    <row r="78" spans="9:10">
      <c r="I78" s="506" t="s">
        <v>24</v>
      </c>
      <c r="J78" s="515">
        <v>0</v>
      </c>
    </row>
    <row r="79" spans="9:10">
      <c r="I79" s="506" t="s">
        <v>25</v>
      </c>
      <c r="J79" s="515">
        <v>0</v>
      </c>
    </row>
    <row r="80" spans="9:10">
      <c r="I80" s="506" t="s">
        <v>26</v>
      </c>
      <c r="J80" s="515">
        <v>0</v>
      </c>
    </row>
    <row r="81" spans="9:10">
      <c r="I81" s="506" t="s">
        <v>27</v>
      </c>
      <c r="J81" s="515">
        <v>0</v>
      </c>
    </row>
    <row r="82" spans="9:10">
      <c r="I82" s="506" t="s">
        <v>28</v>
      </c>
      <c r="J82" s="515">
        <v>0</v>
      </c>
    </row>
    <row r="83" spans="9:10">
      <c r="I83" s="506" t="s">
        <v>29</v>
      </c>
      <c r="J83" s="515">
        <v>0</v>
      </c>
    </row>
  </sheetData>
  <mergeCells count="24">
    <mergeCell ref="U1:V1"/>
    <mergeCell ref="U22:V22"/>
    <mergeCell ref="Q22:R22"/>
    <mergeCell ref="S22:T22"/>
    <mergeCell ref="I41:J41"/>
    <mergeCell ref="I1:I2"/>
    <mergeCell ref="K1:L1"/>
    <mergeCell ref="M1:N1"/>
    <mergeCell ref="O1:P1"/>
    <mergeCell ref="Q1:R1"/>
    <mergeCell ref="S1:T1"/>
    <mergeCell ref="I20:J20"/>
    <mergeCell ref="J22:J23"/>
    <mergeCell ref="J1:J2"/>
    <mergeCell ref="K22:L22"/>
    <mergeCell ref="M22:N22"/>
    <mergeCell ref="O22:P22"/>
    <mergeCell ref="H22:H41"/>
    <mergeCell ref="I22:I23"/>
    <mergeCell ref="A1:A2"/>
    <mergeCell ref="B1:B2"/>
    <mergeCell ref="C1:D1"/>
    <mergeCell ref="E1:F1"/>
    <mergeCell ref="H1:H20"/>
  </mergeCells>
  <pageMargins left="0.7" right="0.7" top="0.75" bottom="0.75" header="0.3" footer="0.3"/>
  <pageSetup paperSize="9" scale="65" orientation="landscape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1"/>
  <sheetViews>
    <sheetView workbookViewId="0">
      <selection activeCell="D14" sqref="D14"/>
    </sheetView>
  </sheetViews>
  <sheetFormatPr defaultRowHeight="15"/>
  <cols>
    <col min="1" max="1" width="54.85546875" bestFit="1" customWidth="1"/>
    <col min="2" max="2" width="12.140625" bestFit="1" customWidth="1"/>
    <col min="3" max="3" width="20" bestFit="1" customWidth="1"/>
    <col min="4" max="4" width="11.5703125" bestFit="1" customWidth="1"/>
  </cols>
  <sheetData>
    <row r="2" spans="1:4">
      <c r="B2" s="598" t="s">
        <v>254</v>
      </c>
      <c r="C2" s="598"/>
      <c r="D2" s="598"/>
    </row>
    <row r="3" spans="1:4">
      <c r="A3" s="534" t="s">
        <v>253</v>
      </c>
      <c r="B3" s="435" t="s">
        <v>257</v>
      </c>
      <c r="C3" s="435" t="s">
        <v>258</v>
      </c>
      <c r="D3" s="435" t="s">
        <v>259</v>
      </c>
    </row>
    <row r="4" spans="1:4">
      <c r="A4" s="418" t="s">
        <v>26</v>
      </c>
      <c r="B4" s="463">
        <v>0</v>
      </c>
      <c r="C4" s="463">
        <v>1.1948656157858923</v>
      </c>
      <c r="D4" s="463">
        <v>1.1874396972685595</v>
      </c>
    </row>
    <row r="5" spans="1:4">
      <c r="A5" s="418" t="s">
        <v>27</v>
      </c>
      <c r="B5" s="463">
        <v>1.0232413421646278</v>
      </c>
      <c r="C5" s="463">
        <v>1.0804800268546493</v>
      </c>
      <c r="D5" s="463">
        <v>1.0851507297697411</v>
      </c>
    </row>
    <row r="6" spans="1:4">
      <c r="A6" s="418" t="s">
        <v>19</v>
      </c>
      <c r="B6" s="463">
        <v>1.0596083663138156</v>
      </c>
      <c r="C6" s="463">
        <v>1.1629998446166423</v>
      </c>
      <c r="D6" s="463">
        <v>1.2123314940257615</v>
      </c>
    </row>
    <row r="7" spans="1:4">
      <c r="A7" s="418" t="s">
        <v>23</v>
      </c>
      <c r="B7" s="463">
        <v>1.0741058819805913</v>
      </c>
      <c r="C7" s="463">
        <v>1.0808556611927398</v>
      </c>
      <c r="D7" s="463">
        <v>1.0987414602084951</v>
      </c>
    </row>
    <row r="8" spans="1:4">
      <c r="A8" s="418" t="s">
        <v>15</v>
      </c>
      <c r="B8" s="463">
        <v>1.0799410389604025</v>
      </c>
      <c r="C8" s="463">
        <v>1.0467644689731184</v>
      </c>
      <c r="D8" s="463">
        <v>1.0771213372178219</v>
      </c>
    </row>
    <row r="9" spans="1:4">
      <c r="A9" s="418" t="s">
        <v>20</v>
      </c>
      <c r="B9" s="463">
        <v>1.0901539548075077</v>
      </c>
      <c r="C9" s="463">
        <v>1.0584853035829227</v>
      </c>
      <c r="D9" s="463">
        <v>1.1123000658260236</v>
      </c>
    </row>
    <row r="10" spans="1:4">
      <c r="A10" s="418" t="s">
        <v>14</v>
      </c>
      <c r="B10" s="463">
        <v>1.1170091405165155</v>
      </c>
      <c r="C10" s="463">
        <v>1.1160153044703014</v>
      </c>
      <c r="D10" s="463">
        <v>1.1214864383676244</v>
      </c>
    </row>
    <row r="11" spans="1:4">
      <c r="A11" s="418" t="s">
        <v>13</v>
      </c>
      <c r="B11" s="463">
        <v>1.4410851610229167</v>
      </c>
      <c r="C11" s="463">
        <v>1.8730270140719694</v>
      </c>
      <c r="D11" s="463">
        <v>1.9023671079348372</v>
      </c>
    </row>
    <row r="12" spans="1:4">
      <c r="A12" s="418" t="s">
        <v>29</v>
      </c>
      <c r="B12" s="463">
        <v>1.4786143391917104</v>
      </c>
      <c r="C12" s="463">
        <v>2.5431221020092738</v>
      </c>
      <c r="D12" s="463">
        <v>2.4053183782589995</v>
      </c>
    </row>
    <row r="13" spans="1:4">
      <c r="A13" s="418" t="s">
        <v>17</v>
      </c>
      <c r="B13" s="463">
        <v>1.6857575235561268</v>
      </c>
      <c r="C13" s="463">
        <v>1.9335369578497248</v>
      </c>
      <c r="D13" s="463">
        <v>1.7589540762683431</v>
      </c>
    </row>
    <row r="14" spans="1:4">
      <c r="A14" s="535" t="s">
        <v>21</v>
      </c>
      <c r="B14" s="463">
        <v>1.7301178252153053</v>
      </c>
      <c r="C14" s="463">
        <v>1.9303258414883318</v>
      </c>
      <c r="D14" s="463">
        <v>2.0653506987299108</v>
      </c>
    </row>
    <row r="15" spans="1:4">
      <c r="A15" s="418" t="s">
        <v>24</v>
      </c>
      <c r="B15" s="463">
        <v>2.059035908144577</v>
      </c>
      <c r="C15" s="463">
        <v>2.1942207307979116</v>
      </c>
      <c r="D15" s="463">
        <v>2.2654476228885154</v>
      </c>
    </row>
    <row r="16" spans="1:4">
      <c r="A16" s="418" t="s">
        <v>18</v>
      </c>
      <c r="B16" s="463">
        <v>2.3652991513723256</v>
      </c>
      <c r="C16" s="463">
        <v>1.4017094017094014</v>
      </c>
      <c r="D16" s="463">
        <v>1.6567793780022992</v>
      </c>
    </row>
    <row r="17" spans="1:4">
      <c r="A17" s="418" t="s">
        <v>22</v>
      </c>
      <c r="B17" s="463">
        <v>2.9229488667830581</v>
      </c>
      <c r="C17" s="463">
        <v>2.9724006762468305</v>
      </c>
      <c r="D17" s="463">
        <v>2.6410066772951208</v>
      </c>
    </row>
    <row r="18" spans="1:4">
      <c r="A18" s="418" t="s">
        <v>25</v>
      </c>
      <c r="B18" s="463">
        <v>3.3396825100980219</v>
      </c>
      <c r="C18" s="463">
        <v>3.807327941904604</v>
      </c>
      <c r="D18" s="463">
        <v>2.8253178604080049</v>
      </c>
    </row>
    <row r="19" spans="1:4">
      <c r="A19" s="418" t="s">
        <v>16</v>
      </c>
      <c r="B19" s="463">
        <v>3.9080621193286214</v>
      </c>
      <c r="C19" s="463">
        <v>2.6225573857246811</v>
      </c>
      <c r="D19" s="463">
        <v>2.4865465824107069</v>
      </c>
    </row>
    <row r="20" spans="1:4">
      <c r="A20" s="418" t="s">
        <v>28</v>
      </c>
      <c r="B20" s="463">
        <v>5.345899165602976</v>
      </c>
      <c r="C20" s="463">
        <v>7.7984789823008871</v>
      </c>
      <c r="D20" s="463">
        <v>3.0833559461584601</v>
      </c>
    </row>
    <row r="23" spans="1:4">
      <c r="A23" s="599" t="s">
        <v>253</v>
      </c>
      <c r="B23" s="598" t="s">
        <v>254</v>
      </c>
      <c r="C23" s="598"/>
      <c r="D23" s="598"/>
    </row>
    <row r="24" spans="1:4">
      <c r="A24" s="599"/>
      <c r="B24" s="435" t="s">
        <v>255</v>
      </c>
      <c r="C24" s="435" t="s">
        <v>55</v>
      </c>
      <c r="D24" s="435" t="s">
        <v>256</v>
      </c>
    </row>
    <row r="25" spans="1:4">
      <c r="A25" s="418" t="s">
        <v>13</v>
      </c>
      <c r="B25" s="463">
        <v>1.4410851610229167</v>
      </c>
      <c r="C25" s="463">
        <v>1.8730270140719694</v>
      </c>
      <c r="D25" s="463">
        <v>1.9023671079348372</v>
      </c>
    </row>
    <row r="26" spans="1:4">
      <c r="A26" s="418" t="s">
        <v>14</v>
      </c>
      <c r="B26" s="463">
        <v>1.1170091405165155</v>
      </c>
      <c r="C26" s="463">
        <v>1.1160153044703014</v>
      </c>
      <c r="D26" s="463">
        <v>1.1214864383676244</v>
      </c>
    </row>
    <row r="27" spans="1:4">
      <c r="A27" s="418" t="s">
        <v>15</v>
      </c>
      <c r="B27" s="463">
        <v>1.0799410389604025</v>
      </c>
      <c r="C27" s="463">
        <v>1.0467644689731184</v>
      </c>
      <c r="D27" s="463">
        <v>1.0771213372178219</v>
      </c>
    </row>
    <row r="28" spans="1:4">
      <c r="A28" s="418" t="s">
        <v>16</v>
      </c>
      <c r="B28" s="463">
        <v>3.9080621193286214</v>
      </c>
      <c r="C28" s="463">
        <v>2.6225573857246811</v>
      </c>
      <c r="D28" s="463">
        <v>2.4865465824107069</v>
      </c>
    </row>
    <row r="29" spans="1:4">
      <c r="A29" s="418" t="s">
        <v>17</v>
      </c>
      <c r="B29" s="463">
        <v>1.6857575235561268</v>
      </c>
      <c r="C29" s="463">
        <v>1.9335369578497248</v>
      </c>
      <c r="D29" s="463">
        <v>1.7589540762683431</v>
      </c>
    </row>
    <row r="30" spans="1:4">
      <c r="A30" s="418" t="s">
        <v>18</v>
      </c>
      <c r="B30" s="463">
        <v>2.3652991513723256</v>
      </c>
      <c r="C30" s="463">
        <v>1.4017094017094014</v>
      </c>
      <c r="D30" s="463">
        <v>1.6567793780022992</v>
      </c>
    </row>
    <row r="31" spans="1:4">
      <c r="A31" s="418" t="s">
        <v>19</v>
      </c>
      <c r="B31" s="463">
        <v>1.0596083663138156</v>
      </c>
      <c r="C31" s="463">
        <v>1.1629998446166423</v>
      </c>
      <c r="D31" s="463">
        <v>1.2123314940257615</v>
      </c>
    </row>
    <row r="32" spans="1:4">
      <c r="A32" s="418" t="s">
        <v>20</v>
      </c>
      <c r="B32" s="463">
        <v>1.0901539548075077</v>
      </c>
      <c r="C32" s="463">
        <v>1.0584853035829227</v>
      </c>
      <c r="D32" s="463">
        <v>1.1123000658260236</v>
      </c>
    </row>
    <row r="33" spans="1:4">
      <c r="A33" s="418" t="s">
        <v>21</v>
      </c>
      <c r="B33" s="463">
        <v>1.7301178252153053</v>
      </c>
      <c r="C33" s="463">
        <v>1.9303258414883318</v>
      </c>
      <c r="D33" s="463">
        <v>2.0653506987299108</v>
      </c>
    </row>
    <row r="34" spans="1:4">
      <c r="A34" s="418" t="s">
        <v>22</v>
      </c>
      <c r="B34" s="463">
        <v>2.9229488667830581</v>
      </c>
      <c r="C34" s="463">
        <v>2.9724006762468305</v>
      </c>
      <c r="D34" s="463">
        <v>2.6410066772951208</v>
      </c>
    </row>
    <row r="35" spans="1:4">
      <c r="A35" s="418" t="s">
        <v>23</v>
      </c>
      <c r="B35" s="463">
        <v>1.0741058819805913</v>
      </c>
      <c r="C35" s="463">
        <v>1.0808556611927398</v>
      </c>
      <c r="D35" s="463">
        <v>1.0987414602084951</v>
      </c>
    </row>
    <row r="36" spans="1:4">
      <c r="A36" s="418" t="s">
        <v>24</v>
      </c>
      <c r="B36" s="463">
        <v>2.059035908144577</v>
      </c>
      <c r="C36" s="463">
        <v>2.1942207307979116</v>
      </c>
      <c r="D36" s="463">
        <v>2.2654476228885154</v>
      </c>
    </row>
    <row r="37" spans="1:4">
      <c r="A37" s="418" t="s">
        <v>25</v>
      </c>
      <c r="B37" s="463">
        <v>3.3396825100980219</v>
      </c>
      <c r="C37" s="463">
        <v>3.807327941904604</v>
      </c>
      <c r="D37" s="463">
        <v>2.8253178604080049</v>
      </c>
    </row>
    <row r="38" spans="1:4">
      <c r="A38" s="418" t="s">
        <v>26</v>
      </c>
      <c r="B38" s="463">
        <v>0</v>
      </c>
      <c r="C38" s="463">
        <v>1.1948656157858923</v>
      </c>
      <c r="D38" s="463">
        <v>1.1874396972685595</v>
      </c>
    </row>
    <row r="39" spans="1:4">
      <c r="A39" s="418" t="s">
        <v>27</v>
      </c>
      <c r="B39" s="463">
        <v>1.0232413421646278</v>
      </c>
      <c r="C39" s="463">
        <v>1.0804800268546493</v>
      </c>
      <c r="D39" s="463">
        <v>1.0851507297697411</v>
      </c>
    </row>
    <row r="40" spans="1:4">
      <c r="A40" s="418" t="s">
        <v>28</v>
      </c>
      <c r="B40" s="463">
        <v>5.345899165602976</v>
      </c>
      <c r="C40" s="463">
        <v>7.7984789823008871</v>
      </c>
      <c r="D40" s="463">
        <v>3.0833559461584601</v>
      </c>
    </row>
    <row r="41" spans="1:4">
      <c r="A41" s="418" t="s">
        <v>29</v>
      </c>
      <c r="B41" s="463">
        <v>1.4786143391917104</v>
      </c>
      <c r="C41" s="463">
        <v>2.5431221020092738</v>
      </c>
      <c r="D41" s="463">
        <v>2.4053183782589995</v>
      </c>
    </row>
  </sheetData>
  <sortState ref="A4:D20">
    <sortCondition ref="B4"/>
  </sortState>
  <mergeCells count="3">
    <mergeCell ref="B2:D2"/>
    <mergeCell ref="A23:A24"/>
    <mergeCell ref="B23:D2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L1" zoomScale="85" zoomScaleNormal="85" workbookViewId="0">
      <selection activeCell="T3" sqref="T3:U20"/>
    </sheetView>
  </sheetViews>
  <sheetFormatPr defaultRowHeight="15"/>
  <cols>
    <col min="1" max="1" width="41.140625" style="499" customWidth="1"/>
    <col min="2" max="2" width="9.140625" style="499"/>
    <col min="3" max="3" width="12.42578125" style="499" customWidth="1"/>
    <col min="4" max="4" width="35.85546875" style="499" bestFit="1" customWidth="1"/>
    <col min="5" max="5" width="14.28515625" style="499" customWidth="1"/>
    <col min="6" max="6" width="28.28515625" style="499" bestFit="1" customWidth="1"/>
    <col min="7" max="7" width="28.28515625" style="499" customWidth="1"/>
    <col min="8" max="8" width="16.140625" style="499" customWidth="1"/>
    <col min="9" max="9" width="44.7109375" style="499" bestFit="1" customWidth="1"/>
    <col min="10" max="11" width="12.28515625" style="499" bestFit="1" customWidth="1"/>
    <col min="12" max="12" width="11.5703125" style="499" bestFit="1" customWidth="1"/>
    <col min="13" max="13" width="15.28515625" style="499" customWidth="1"/>
    <col min="14" max="14" width="11.5703125" style="499" bestFit="1" customWidth="1"/>
    <col min="15" max="15" width="12.7109375" style="499" customWidth="1"/>
    <col min="16" max="16" width="11.5703125" style="499" bestFit="1" customWidth="1"/>
    <col min="17" max="17" width="12.7109375" style="499" customWidth="1"/>
    <col min="18" max="18" width="11.5703125" style="499" bestFit="1" customWidth="1"/>
    <col min="19" max="19" width="12.7109375" style="499" customWidth="1"/>
    <col min="20" max="20" width="11.7109375" style="499" bestFit="1" customWidth="1"/>
    <col min="21" max="21" width="12.28515625" style="499" bestFit="1" customWidth="1"/>
    <col min="22" max="16384" width="9.140625" style="499"/>
  </cols>
  <sheetData>
    <row r="1" spans="1:21" ht="28.5" customHeight="1">
      <c r="A1" s="582" t="s">
        <v>7</v>
      </c>
      <c r="B1" s="583" t="s">
        <v>209</v>
      </c>
      <c r="C1" s="584" t="s">
        <v>211</v>
      </c>
      <c r="D1" s="584"/>
      <c r="E1" s="584" t="s">
        <v>184</v>
      </c>
      <c r="F1" s="584"/>
      <c r="G1" s="523"/>
      <c r="H1" s="591" t="s">
        <v>251</v>
      </c>
      <c r="I1" s="589" t="s">
        <v>7</v>
      </c>
      <c r="J1" s="596" t="s">
        <v>16</v>
      </c>
      <c r="K1" s="597"/>
      <c r="L1" s="593" t="s">
        <v>250</v>
      </c>
      <c r="M1" s="594"/>
      <c r="N1" s="593" t="s">
        <v>22</v>
      </c>
      <c r="O1" s="594"/>
      <c r="P1" s="593" t="s">
        <v>24</v>
      </c>
      <c r="Q1" s="594"/>
      <c r="R1" s="593" t="s">
        <v>53</v>
      </c>
      <c r="S1" s="594"/>
      <c r="T1" s="596" t="s">
        <v>14</v>
      </c>
      <c r="U1" s="597"/>
    </row>
    <row r="2" spans="1:21">
      <c r="A2" s="582"/>
      <c r="B2" s="583"/>
      <c r="C2" s="521" t="s">
        <v>210</v>
      </c>
      <c r="D2" s="521" t="s">
        <v>7</v>
      </c>
      <c r="E2" s="521" t="s">
        <v>210</v>
      </c>
      <c r="F2" s="521" t="s">
        <v>7</v>
      </c>
      <c r="G2" s="523"/>
      <c r="H2" s="592"/>
      <c r="I2" s="590"/>
      <c r="J2" s="520" t="s">
        <v>220</v>
      </c>
      <c r="K2" s="520" t="s">
        <v>221</v>
      </c>
      <c r="L2" s="520" t="s">
        <v>220</v>
      </c>
      <c r="M2" s="520" t="s">
        <v>221</v>
      </c>
      <c r="N2" s="520" t="s">
        <v>220</v>
      </c>
      <c r="O2" s="520" t="s">
        <v>221</v>
      </c>
      <c r="P2" s="520" t="s">
        <v>220</v>
      </c>
      <c r="Q2" s="520" t="s">
        <v>221</v>
      </c>
      <c r="R2" s="520" t="s">
        <v>220</v>
      </c>
      <c r="S2" s="520" t="s">
        <v>221</v>
      </c>
      <c r="T2" s="520" t="s">
        <v>220</v>
      </c>
      <c r="U2" s="520" t="s">
        <v>221</v>
      </c>
    </row>
    <row r="3" spans="1:21">
      <c r="A3" s="506" t="s">
        <v>13</v>
      </c>
      <c r="B3" s="521">
        <v>1</v>
      </c>
      <c r="C3" s="521">
        <v>5</v>
      </c>
      <c r="D3" s="521" t="s">
        <v>212</v>
      </c>
      <c r="E3" s="521">
        <v>10</v>
      </c>
      <c r="F3" s="521" t="s">
        <v>215</v>
      </c>
      <c r="G3" s="523"/>
      <c r="H3" s="592"/>
      <c r="I3" s="506" t="s">
        <v>13</v>
      </c>
      <c r="J3" s="528">
        <v>2.2123737552087012E-2</v>
      </c>
      <c r="K3" s="528">
        <v>4.40458895908113E-2</v>
      </c>
      <c r="L3" s="528">
        <v>0.17928590927070048</v>
      </c>
      <c r="M3" s="528">
        <v>0.21359121264048628</v>
      </c>
      <c r="N3" s="528">
        <v>0</v>
      </c>
      <c r="O3" s="528">
        <v>1.7058972748276485E-2</v>
      </c>
      <c r="P3" s="528">
        <v>0</v>
      </c>
      <c r="Q3" s="528">
        <v>1.712196302419456E-2</v>
      </c>
      <c r="R3" s="528">
        <v>0</v>
      </c>
      <c r="S3" s="528">
        <v>1.5299005301770505E-2</v>
      </c>
      <c r="T3" s="528">
        <v>6.3209408561863412E-3</v>
      </c>
      <c r="U3" s="528">
        <v>8.0072483586293621E-3</v>
      </c>
    </row>
    <row r="4" spans="1:21">
      <c r="A4" s="506" t="s">
        <v>14</v>
      </c>
      <c r="B4" s="521">
        <v>2</v>
      </c>
      <c r="C4" s="521">
        <v>2</v>
      </c>
      <c r="D4" s="521" t="s">
        <v>213</v>
      </c>
      <c r="E4" s="521">
        <v>3</v>
      </c>
      <c r="F4" s="521" t="s">
        <v>214</v>
      </c>
      <c r="G4" s="523"/>
      <c r="H4" s="592"/>
      <c r="I4" s="424" t="s">
        <v>14</v>
      </c>
      <c r="J4" s="529">
        <v>0</v>
      </c>
      <c r="K4" s="529">
        <v>5.1789637069116462E-4</v>
      </c>
      <c r="L4" s="531">
        <v>6.1253140651027015E-2</v>
      </c>
      <c r="M4" s="531">
        <v>6.9585697785402939E-2</v>
      </c>
      <c r="N4" s="529">
        <v>0</v>
      </c>
      <c r="O4" s="529">
        <v>1.313316618564651E-3</v>
      </c>
      <c r="P4" s="529">
        <v>0</v>
      </c>
      <c r="Q4" s="529">
        <v>4.9098409012966826E-3</v>
      </c>
      <c r="R4" s="529">
        <v>0</v>
      </c>
      <c r="S4" s="529">
        <v>2.5875750568857647E-3</v>
      </c>
      <c r="T4" s="529">
        <v>9.3985330954975341E-2</v>
      </c>
      <c r="U4" s="529">
        <v>1.1037370119443655</v>
      </c>
    </row>
    <row r="5" spans="1:21">
      <c r="A5" s="506" t="s">
        <v>15</v>
      </c>
      <c r="B5" s="521">
        <v>3</v>
      </c>
      <c r="C5" s="521">
        <v>3</v>
      </c>
      <c r="D5" s="521" t="s">
        <v>222</v>
      </c>
      <c r="E5" s="521">
        <v>5</v>
      </c>
      <c r="F5" s="521" t="s">
        <v>223</v>
      </c>
      <c r="G5" s="523"/>
      <c r="H5" s="592"/>
      <c r="I5" s="506" t="s">
        <v>15</v>
      </c>
      <c r="J5" s="528">
        <v>4.270378255122941E-3</v>
      </c>
      <c r="K5" s="528">
        <v>1.4727945321601751E-2</v>
      </c>
      <c r="L5" s="528">
        <v>0</v>
      </c>
      <c r="M5" s="528">
        <v>6.3494968100782445E-3</v>
      </c>
      <c r="N5" s="528">
        <v>0</v>
      </c>
      <c r="O5" s="528">
        <v>1.0187675518643137E-2</v>
      </c>
      <c r="P5" s="528">
        <v>0</v>
      </c>
      <c r="Q5" s="528">
        <v>3.6868699204066864E-3</v>
      </c>
      <c r="R5" s="528">
        <v>0</v>
      </c>
      <c r="S5" s="528">
        <v>2.7682610118493479E-2</v>
      </c>
      <c r="T5" s="528">
        <v>0</v>
      </c>
      <c r="U5" s="528">
        <v>3.1680501905190682E-5</v>
      </c>
    </row>
    <row r="6" spans="1:21">
      <c r="A6" s="506" t="s">
        <v>16</v>
      </c>
      <c r="B6" s="521">
        <v>4</v>
      </c>
      <c r="C6" s="521">
        <v>8</v>
      </c>
      <c r="D6" s="521" t="s">
        <v>226</v>
      </c>
      <c r="E6" s="521">
        <v>10</v>
      </c>
      <c r="F6" s="521" t="s">
        <v>224</v>
      </c>
      <c r="G6" s="523"/>
      <c r="H6" s="592"/>
      <c r="I6" s="506" t="s">
        <v>16</v>
      </c>
      <c r="J6" s="528">
        <v>0.34513635950884347</v>
      </c>
      <c r="K6" s="528">
        <v>1.6857518913514911</v>
      </c>
      <c r="L6" s="528">
        <v>0</v>
      </c>
      <c r="M6" s="528">
        <v>0.1156380165163324</v>
      </c>
      <c r="N6" s="528">
        <v>0.21627539920656363</v>
      </c>
      <c r="O6" s="528">
        <v>0.51919428501761611</v>
      </c>
      <c r="P6" s="528">
        <v>9.5158796241227566E-3</v>
      </c>
      <c r="Q6" s="528">
        <v>8.9559900334444123E-2</v>
      </c>
      <c r="R6" s="528">
        <v>3.0331272812394339E-2</v>
      </c>
      <c r="S6" s="528">
        <v>0.29624571007339839</v>
      </c>
      <c r="T6" s="528">
        <v>0</v>
      </c>
      <c r="U6" s="528">
        <v>2.1691715793854534E-3</v>
      </c>
    </row>
    <row r="7" spans="1:21">
      <c r="A7" s="506" t="s">
        <v>17</v>
      </c>
      <c r="B7" s="521">
        <v>5</v>
      </c>
      <c r="C7" s="521">
        <v>8</v>
      </c>
      <c r="D7" s="521" t="s">
        <v>227</v>
      </c>
      <c r="E7" s="521">
        <v>9</v>
      </c>
      <c r="F7" s="521" t="s">
        <v>228</v>
      </c>
      <c r="G7" s="523"/>
      <c r="H7" s="592"/>
      <c r="I7" s="506" t="s">
        <v>17</v>
      </c>
      <c r="J7" s="528">
        <v>9.3126027867181903E-3</v>
      </c>
      <c r="K7" s="528">
        <v>2.5617239850017289E-2</v>
      </c>
      <c r="L7" s="528">
        <v>7.2422994857967375E-5</v>
      </c>
      <c r="M7" s="528">
        <v>1.9644395809708639E-2</v>
      </c>
      <c r="N7" s="528">
        <v>2.7277337769751782E-3</v>
      </c>
      <c r="O7" s="528">
        <v>2.7164974565532823E-2</v>
      </c>
      <c r="P7" s="528">
        <v>1.6992642185933491E-4</v>
      </c>
      <c r="Q7" s="528">
        <v>1.1246410063393414E-2</v>
      </c>
      <c r="R7" s="528">
        <v>5.2883573342118732E-2</v>
      </c>
      <c r="S7" s="528">
        <v>9.009988999676595E-2</v>
      </c>
      <c r="T7" s="528">
        <v>0</v>
      </c>
      <c r="U7" s="528">
        <v>6.4018804721014606E-5</v>
      </c>
    </row>
    <row r="8" spans="1:21">
      <c r="A8" s="506" t="s">
        <v>18</v>
      </c>
      <c r="B8" s="521">
        <v>6</v>
      </c>
      <c r="C8" s="521">
        <v>4</v>
      </c>
      <c r="D8" s="521" t="s">
        <v>229</v>
      </c>
      <c r="E8" s="521">
        <v>8</v>
      </c>
      <c r="F8" s="521" t="s">
        <v>230</v>
      </c>
      <c r="G8" s="523"/>
      <c r="H8" s="592"/>
      <c r="I8" s="506" t="s">
        <v>18</v>
      </c>
      <c r="J8" s="528">
        <v>0</v>
      </c>
      <c r="K8" s="528">
        <v>2.4390803690332318E-4</v>
      </c>
      <c r="L8" s="528">
        <v>1.5041698932039379E-4</v>
      </c>
      <c r="M8" s="528">
        <v>5.3485452387167648E-4</v>
      </c>
      <c r="N8" s="528">
        <v>3.4600272062413202E-4</v>
      </c>
      <c r="O8" s="528">
        <v>6.1618353403683707E-4</v>
      </c>
      <c r="P8" s="528">
        <v>0</v>
      </c>
      <c r="Q8" s="528">
        <v>1.1668783290851062E-4</v>
      </c>
      <c r="R8" s="528">
        <v>0</v>
      </c>
      <c r="S8" s="528">
        <v>3.36201138714572E-4</v>
      </c>
      <c r="T8" s="528">
        <v>0</v>
      </c>
      <c r="U8" s="528">
        <v>1.1972745547737321E-5</v>
      </c>
    </row>
    <row r="9" spans="1:21">
      <c r="A9" s="506" t="s">
        <v>19</v>
      </c>
      <c r="B9" s="521">
        <v>7</v>
      </c>
      <c r="C9" s="521">
        <v>2</v>
      </c>
      <c r="D9" s="521" t="s">
        <v>231</v>
      </c>
      <c r="E9" s="521">
        <v>5</v>
      </c>
      <c r="F9" s="521" t="s">
        <v>232</v>
      </c>
      <c r="G9" s="523"/>
      <c r="H9" s="592"/>
      <c r="I9" s="506" t="s">
        <v>19</v>
      </c>
      <c r="J9" s="528">
        <v>0</v>
      </c>
      <c r="K9" s="528">
        <v>2.7884562313796419E-4</v>
      </c>
      <c r="L9" s="528">
        <v>0</v>
      </c>
      <c r="M9" s="528">
        <v>1.3522027898365983E-3</v>
      </c>
      <c r="N9" s="528">
        <v>0</v>
      </c>
      <c r="O9" s="528">
        <v>1.0799690800385283E-4</v>
      </c>
      <c r="P9" s="528">
        <v>0</v>
      </c>
      <c r="Q9" s="528">
        <v>1.0839568670722751E-4</v>
      </c>
      <c r="R9" s="528">
        <v>0</v>
      </c>
      <c r="S9" s="528">
        <v>9.6854909876838686E-5</v>
      </c>
      <c r="T9" s="528">
        <v>0</v>
      </c>
      <c r="U9" s="528">
        <v>5.0692270695975287E-5</v>
      </c>
    </row>
    <row r="10" spans="1:21" s="114" customFormat="1" ht="25.5">
      <c r="A10" s="404" t="s">
        <v>20</v>
      </c>
      <c r="B10" s="519">
        <v>8</v>
      </c>
      <c r="C10" s="519">
        <v>17</v>
      </c>
      <c r="D10" s="519" t="s">
        <v>233</v>
      </c>
      <c r="E10" s="519">
        <v>5</v>
      </c>
      <c r="F10" s="519" t="s">
        <v>223</v>
      </c>
      <c r="G10" s="524"/>
      <c r="H10" s="592"/>
      <c r="I10" s="506" t="s">
        <v>20</v>
      </c>
      <c r="J10" s="528">
        <v>4.0577421730751767E-2</v>
      </c>
      <c r="K10" s="528">
        <v>9.4551807118685813E-2</v>
      </c>
      <c r="L10" s="528">
        <v>1.8824407663467057E-2</v>
      </c>
      <c r="M10" s="528">
        <v>6.6375349088075131E-2</v>
      </c>
      <c r="N10" s="528">
        <v>3.5377593242993451E-2</v>
      </c>
      <c r="O10" s="528">
        <v>8.4049606413338529E-2</v>
      </c>
      <c r="P10" s="528">
        <v>1.9201685670104847E-3</v>
      </c>
      <c r="Q10" s="528">
        <v>1.9457037447856124E-2</v>
      </c>
      <c r="R10" s="528">
        <v>1.6557138274537687E-2</v>
      </c>
      <c r="S10" s="528">
        <v>6.7282506372644324E-2</v>
      </c>
      <c r="T10" s="528">
        <v>3.6486685965471739E-3</v>
      </c>
      <c r="U10" s="528">
        <v>5.3716037052317332E-3</v>
      </c>
    </row>
    <row r="11" spans="1:21">
      <c r="A11" s="506" t="s">
        <v>21</v>
      </c>
      <c r="B11" s="521">
        <v>10</v>
      </c>
      <c r="C11" s="521">
        <v>9</v>
      </c>
      <c r="D11" s="521" t="s">
        <v>234</v>
      </c>
      <c r="E11" s="521">
        <v>8</v>
      </c>
      <c r="F11" s="521" t="s">
        <v>235</v>
      </c>
      <c r="G11" s="523"/>
      <c r="H11" s="592"/>
      <c r="I11" s="506" t="s">
        <v>21</v>
      </c>
      <c r="J11" s="528">
        <v>4.086244993088697E-4</v>
      </c>
      <c r="K11" s="528">
        <v>7.6603698015198446E-3</v>
      </c>
      <c r="L11" s="528">
        <v>0</v>
      </c>
      <c r="M11" s="528">
        <v>1.029264169628368</v>
      </c>
      <c r="N11" s="528">
        <v>3.931633654215309E-3</v>
      </c>
      <c r="O11" s="528">
        <v>1.9425683464938101E-2</v>
      </c>
      <c r="P11" s="528">
        <v>3.5412666315485397E-2</v>
      </c>
      <c r="Q11" s="528">
        <v>7.2623017072634868E-2</v>
      </c>
      <c r="R11" s="528">
        <v>2.1340696878007336E-2</v>
      </c>
      <c r="S11" s="528">
        <v>3.8273644973569353E-2</v>
      </c>
      <c r="T11" s="528">
        <v>0</v>
      </c>
      <c r="U11" s="528">
        <v>3.140393289817553E-5</v>
      </c>
    </row>
    <row r="12" spans="1:21">
      <c r="A12" s="506" t="s">
        <v>22</v>
      </c>
      <c r="B12" s="521">
        <v>9</v>
      </c>
      <c r="C12" s="521">
        <v>11</v>
      </c>
      <c r="D12" s="521" t="s">
        <v>236</v>
      </c>
      <c r="E12" s="521">
        <v>9</v>
      </c>
      <c r="F12" s="521" t="s">
        <v>237</v>
      </c>
      <c r="G12" s="523"/>
      <c r="H12" s="592"/>
      <c r="I12" s="506" t="s">
        <v>22</v>
      </c>
      <c r="J12" s="528">
        <v>0.16445622673110491</v>
      </c>
      <c r="K12" s="528">
        <v>0.38161775580192575</v>
      </c>
      <c r="L12" s="528">
        <v>0</v>
      </c>
      <c r="M12" s="528">
        <v>0.13509040122075114</v>
      </c>
      <c r="N12" s="528">
        <v>0.16911475440916482</v>
      </c>
      <c r="O12" s="528">
        <v>1.4093164154455597</v>
      </c>
      <c r="P12" s="528">
        <v>2.4384441536814561E-2</v>
      </c>
      <c r="Q12" s="528">
        <v>0.12204407436972307</v>
      </c>
      <c r="R12" s="528">
        <v>0.26557528415248433</v>
      </c>
      <c r="S12" s="528">
        <v>0.55002836517944198</v>
      </c>
      <c r="T12" s="528">
        <v>0</v>
      </c>
      <c r="U12" s="528">
        <v>1.0101688780079182E-3</v>
      </c>
    </row>
    <row r="13" spans="1:21">
      <c r="A13" s="506" t="s">
        <v>23</v>
      </c>
      <c r="B13" s="521">
        <v>11</v>
      </c>
      <c r="C13" s="521">
        <v>15</v>
      </c>
      <c r="D13" s="521" t="s">
        <v>238</v>
      </c>
      <c r="E13" s="521">
        <v>3</v>
      </c>
      <c r="F13" s="521" t="s">
        <v>239</v>
      </c>
      <c r="G13" s="523"/>
      <c r="H13" s="592"/>
      <c r="I13" s="506" t="s">
        <v>23</v>
      </c>
      <c r="J13" s="528">
        <v>8.8283070838336036E-4</v>
      </c>
      <c r="K13" s="528">
        <v>1.196177155282846E-2</v>
      </c>
      <c r="L13" s="528">
        <v>4.3453796914780425E-4</v>
      </c>
      <c r="M13" s="528">
        <v>1.9110940868640888E-2</v>
      </c>
      <c r="N13" s="528">
        <v>6.1925007465127189E-3</v>
      </c>
      <c r="O13" s="528">
        <v>2.6596220858853912E-2</v>
      </c>
      <c r="P13" s="528">
        <v>6.117351186936057E-4</v>
      </c>
      <c r="Q13" s="528">
        <v>1.1172954586336291E-2</v>
      </c>
      <c r="R13" s="528">
        <v>4.9901164353276753E-2</v>
      </c>
      <c r="S13" s="528">
        <v>8.5768087980224353E-2</v>
      </c>
      <c r="T13" s="528">
        <v>0</v>
      </c>
      <c r="U13" s="528">
        <v>6.6818677536139263E-5</v>
      </c>
    </row>
    <row r="14" spans="1:21">
      <c r="A14" s="506" t="s">
        <v>24</v>
      </c>
      <c r="B14" s="521">
        <v>12</v>
      </c>
      <c r="C14" s="521">
        <v>6</v>
      </c>
      <c r="D14" s="521" t="s">
        <v>240</v>
      </c>
      <c r="E14" s="521">
        <v>11</v>
      </c>
      <c r="F14" s="521" t="s">
        <v>241</v>
      </c>
      <c r="G14" s="523"/>
      <c r="H14" s="592"/>
      <c r="I14" s="506" t="s">
        <v>24</v>
      </c>
      <c r="J14" s="528">
        <v>4.9463743403993423E-3</v>
      </c>
      <c r="K14" s="528">
        <v>6.1152485406801106E-2</v>
      </c>
      <c r="L14" s="528">
        <v>0</v>
      </c>
      <c r="M14" s="528">
        <v>1.8403721778610462E-2</v>
      </c>
      <c r="N14" s="528">
        <v>7.2058621392447661E-2</v>
      </c>
      <c r="O14" s="528">
        <v>0.17708023146691917</v>
      </c>
      <c r="P14" s="528">
        <v>0.41135788203707796</v>
      </c>
      <c r="Q14" s="528">
        <v>1.7146290701137357</v>
      </c>
      <c r="R14" s="528">
        <v>0</v>
      </c>
      <c r="S14" s="528">
        <v>7.0229070870744981E-2</v>
      </c>
      <c r="T14" s="528">
        <v>0</v>
      </c>
      <c r="U14" s="528">
        <v>1.725282171246504E-4</v>
      </c>
    </row>
    <row r="15" spans="1:21">
      <c r="A15" s="506" t="s">
        <v>25</v>
      </c>
      <c r="B15" s="521" t="s">
        <v>9</v>
      </c>
      <c r="C15" s="521">
        <v>13</v>
      </c>
      <c r="D15" s="521" t="s">
        <v>242</v>
      </c>
      <c r="E15" s="521">
        <v>8</v>
      </c>
      <c r="F15" s="521" t="s">
        <v>243</v>
      </c>
      <c r="G15" s="523"/>
      <c r="H15" s="592"/>
      <c r="I15" s="506" t="s">
        <v>25</v>
      </c>
      <c r="J15" s="528">
        <v>2.1114788171077457E-2</v>
      </c>
      <c r="K15" s="528">
        <v>0.13229515299656402</v>
      </c>
      <c r="L15" s="528">
        <v>0.19570364510504121</v>
      </c>
      <c r="M15" s="528">
        <v>0.31848195184234523</v>
      </c>
      <c r="N15" s="528">
        <v>0.13036244969926203</v>
      </c>
      <c r="O15" s="528">
        <v>0.29313265895065704</v>
      </c>
      <c r="P15" s="528">
        <v>4.8887831568930652E-2</v>
      </c>
      <c r="Q15" s="528">
        <v>0.16293120360100355</v>
      </c>
      <c r="R15" s="528">
        <v>0.27321120484121275</v>
      </c>
      <c r="S15" s="528">
        <v>1.5166555090015164</v>
      </c>
      <c r="T15" s="528">
        <v>0</v>
      </c>
      <c r="U15" s="528">
        <v>6.6124029453257693E-4</v>
      </c>
    </row>
    <row r="16" spans="1:21" ht="25.5">
      <c r="A16" s="506" t="s">
        <v>26</v>
      </c>
      <c r="B16" s="521">
        <v>15</v>
      </c>
      <c r="C16" s="521">
        <v>1</v>
      </c>
      <c r="D16" s="521">
        <v>17</v>
      </c>
      <c r="E16" s="521">
        <v>6</v>
      </c>
      <c r="F16" s="521" t="s">
        <v>244</v>
      </c>
      <c r="G16" s="523"/>
      <c r="H16" s="592"/>
      <c r="I16" s="506" t="s">
        <v>26</v>
      </c>
      <c r="J16" s="528">
        <v>0</v>
      </c>
      <c r="K16" s="528">
        <v>2.5167008575949593E-6</v>
      </c>
      <c r="L16" s="528">
        <v>0</v>
      </c>
      <c r="M16" s="528">
        <v>1.1769378907792251E-6</v>
      </c>
      <c r="N16" s="528">
        <v>0</v>
      </c>
      <c r="O16" s="528">
        <v>5.9586369547440498E-6</v>
      </c>
      <c r="P16" s="528">
        <v>0</v>
      </c>
      <c r="Q16" s="528">
        <v>4.9573217689964268E-5</v>
      </c>
      <c r="R16" s="528">
        <v>0</v>
      </c>
      <c r="S16" s="528">
        <v>4.5942598380496611E-6</v>
      </c>
      <c r="T16" s="528">
        <v>0</v>
      </c>
      <c r="U16" s="528">
        <v>8.9841353200116229E-9</v>
      </c>
    </row>
    <row r="17" spans="1:21">
      <c r="A17" s="506" t="s">
        <v>27</v>
      </c>
      <c r="B17" s="521">
        <v>17</v>
      </c>
      <c r="C17" s="521">
        <v>5</v>
      </c>
      <c r="D17" s="521" t="s">
        <v>245</v>
      </c>
      <c r="E17" s="521">
        <v>4</v>
      </c>
      <c r="F17" s="521" t="s">
        <v>246</v>
      </c>
      <c r="G17" s="523"/>
      <c r="H17" s="592"/>
      <c r="I17" s="506" t="s">
        <v>27</v>
      </c>
      <c r="J17" s="528">
        <v>0</v>
      </c>
      <c r="K17" s="528">
        <v>6.6317076425573276E-5</v>
      </c>
      <c r="L17" s="528">
        <v>0</v>
      </c>
      <c r="M17" s="528">
        <v>3.1013252852604431E-5</v>
      </c>
      <c r="N17" s="528">
        <v>0</v>
      </c>
      <c r="O17" s="528">
        <v>1.5701483993518144E-4</v>
      </c>
      <c r="P17" s="528">
        <v>7.476762561810736E-4</v>
      </c>
      <c r="Q17" s="528">
        <v>1.3062938554201597E-3</v>
      </c>
      <c r="R17" s="528">
        <v>0</v>
      </c>
      <c r="S17" s="528">
        <v>1.210624138659218E-4</v>
      </c>
      <c r="T17" s="528">
        <v>0</v>
      </c>
      <c r="U17" s="528">
        <v>2.3673913680955722E-7</v>
      </c>
    </row>
    <row r="18" spans="1:21">
      <c r="A18" s="506" t="s">
        <v>28</v>
      </c>
      <c r="B18" s="521">
        <v>16</v>
      </c>
      <c r="C18" s="521">
        <v>3</v>
      </c>
      <c r="D18" s="521" t="s">
        <v>247</v>
      </c>
      <c r="E18" s="521">
        <v>6</v>
      </c>
      <c r="F18" s="521" t="s">
        <v>248</v>
      </c>
      <c r="G18" s="523"/>
      <c r="H18" s="592"/>
      <c r="I18" s="506" t="s">
        <v>28</v>
      </c>
      <c r="J18" s="528">
        <v>0</v>
      </c>
      <c r="K18" s="528">
        <v>6.7094271089613894E-4</v>
      </c>
      <c r="L18" s="528">
        <v>2.622826613779311E-2</v>
      </c>
      <c r="M18" s="528">
        <v>3.6865430820559611E-2</v>
      </c>
      <c r="N18" s="528">
        <v>0</v>
      </c>
      <c r="O18" s="528">
        <v>1.8444470249604247E-3</v>
      </c>
      <c r="P18" s="528">
        <v>4.7749324542473116E-3</v>
      </c>
      <c r="Q18" s="528">
        <v>1.3736917754887284E-2</v>
      </c>
      <c r="R18" s="528">
        <v>0</v>
      </c>
      <c r="S18" s="528">
        <v>1.8228620119946082E-3</v>
      </c>
      <c r="T18" s="528">
        <v>0</v>
      </c>
      <c r="U18" s="528">
        <v>2.2424974285401941E-6</v>
      </c>
    </row>
    <row r="19" spans="1:21">
      <c r="A19" s="506" t="s">
        <v>29</v>
      </c>
      <c r="B19" s="521">
        <v>18</v>
      </c>
      <c r="C19" s="521">
        <v>8</v>
      </c>
      <c r="D19" s="521" t="s">
        <v>226</v>
      </c>
      <c r="E19" s="521">
        <v>7</v>
      </c>
      <c r="F19" s="521" t="s">
        <v>249</v>
      </c>
      <c r="G19" s="523"/>
      <c r="H19" s="592"/>
      <c r="I19" s="506" t="s">
        <v>29</v>
      </c>
      <c r="J19" s="528">
        <v>5.4634608981667387E-3</v>
      </c>
      <c r="K19" s="528">
        <v>2.5383847099549141E-2</v>
      </c>
      <c r="L19" s="528">
        <v>0</v>
      </c>
      <c r="M19" s="528">
        <v>1.5030666416100163E-2</v>
      </c>
      <c r="N19" s="528">
        <v>2.718491238547547E-2</v>
      </c>
      <c r="O19" s="528">
        <v>5.3755035282329618E-2</v>
      </c>
      <c r="P19" s="528">
        <v>6.4741966728406606E-3</v>
      </c>
      <c r="Q19" s="528">
        <v>2.0747413105877275E-2</v>
      </c>
      <c r="R19" s="528">
        <v>2.7548269075713311E-2</v>
      </c>
      <c r="S19" s="528">
        <v>6.2784310748259631E-2</v>
      </c>
      <c r="T19" s="528">
        <v>0</v>
      </c>
      <c r="U19" s="528">
        <v>9.8390236342736395E-5</v>
      </c>
    </row>
    <row r="20" spans="1:21" s="508" customFormat="1">
      <c r="A20" s="424"/>
      <c r="B20" s="522"/>
      <c r="C20" s="522"/>
      <c r="D20" s="522"/>
      <c r="E20" s="522"/>
      <c r="F20" s="522"/>
      <c r="G20" s="532"/>
      <c r="H20" s="592"/>
      <c r="I20" s="536" t="s">
        <v>225</v>
      </c>
      <c r="J20" s="527">
        <f>SUM(J3:J19)</f>
        <v>0.61869280518196412</v>
      </c>
      <c r="K20" s="527">
        <f>SUM(K3:K19)</f>
        <v>2.4865465824107069</v>
      </c>
      <c r="L20" s="527">
        <f t="shared" ref="L20:S20" si="0">SUM(L3:L19)</f>
        <v>0.48195274678135508</v>
      </c>
      <c r="M20" s="527">
        <f t="shared" si="0"/>
        <v>2.0653506987299108</v>
      </c>
      <c r="N20" s="527">
        <f t="shared" si="0"/>
        <v>0.66357160123423442</v>
      </c>
      <c r="O20" s="527">
        <f t="shared" si="0"/>
        <v>2.6410066772951208</v>
      </c>
      <c r="P20" s="527">
        <f t="shared" si="0"/>
        <v>0.54425733657326381</v>
      </c>
      <c r="Q20" s="527">
        <f t="shared" si="0"/>
        <v>2.2654476228885154</v>
      </c>
      <c r="R20" s="527">
        <f t="shared" si="0"/>
        <v>0.7373486037297452</v>
      </c>
      <c r="S20" s="527">
        <f t="shared" si="0"/>
        <v>2.8253178604080049</v>
      </c>
      <c r="T20" s="527">
        <f>SUM(T3:T19)</f>
        <v>0.10395494040770886</v>
      </c>
      <c r="U20" s="527">
        <f>SUM(U3:U19)</f>
        <v>1.1214864383676244</v>
      </c>
    </row>
    <row r="22" spans="1:21" ht="29.25" customHeight="1">
      <c r="H22" s="586" t="s">
        <v>252</v>
      </c>
      <c r="I22" s="589" t="s">
        <v>7</v>
      </c>
      <c r="J22" s="596" t="s">
        <v>16</v>
      </c>
      <c r="K22" s="597"/>
      <c r="L22" s="593" t="s">
        <v>250</v>
      </c>
      <c r="M22" s="594"/>
      <c r="N22" s="593" t="s">
        <v>22</v>
      </c>
      <c r="O22" s="594"/>
      <c r="P22" s="593" t="s">
        <v>24</v>
      </c>
      <c r="Q22" s="594"/>
      <c r="R22" s="593" t="s">
        <v>53</v>
      </c>
      <c r="S22" s="594"/>
    </row>
    <row r="23" spans="1:21">
      <c r="H23" s="587"/>
      <c r="I23" s="590"/>
      <c r="J23" s="520" t="s">
        <v>217</v>
      </c>
      <c r="K23" s="520" t="s">
        <v>218</v>
      </c>
      <c r="L23" s="520" t="s">
        <v>217</v>
      </c>
      <c r="M23" s="520" t="s">
        <v>218</v>
      </c>
      <c r="N23" s="520" t="s">
        <v>217</v>
      </c>
      <c r="O23" s="520" t="s">
        <v>218</v>
      </c>
      <c r="P23" s="520" t="s">
        <v>217</v>
      </c>
      <c r="Q23" s="520" t="s">
        <v>218</v>
      </c>
      <c r="R23" s="520" t="s">
        <v>217</v>
      </c>
      <c r="S23" s="520" t="s">
        <v>218</v>
      </c>
    </row>
    <row r="24" spans="1:21">
      <c r="H24" s="587"/>
      <c r="I24" s="506" t="s">
        <v>13</v>
      </c>
      <c r="J24" s="528">
        <v>0.1422079234365019</v>
      </c>
      <c r="K24" s="528">
        <v>0.30485981861156614</v>
      </c>
      <c r="L24" s="528">
        <v>0</v>
      </c>
      <c r="M24" s="528">
        <v>3.3267800215157337E-3</v>
      </c>
      <c r="N24" s="528">
        <v>3.3261940958607655E-2</v>
      </c>
      <c r="O24" s="528">
        <v>0.13202870349176107</v>
      </c>
      <c r="P24" s="528">
        <v>2.1895015634219189E-3</v>
      </c>
      <c r="Q24" s="528">
        <v>2.3109014997118409E-2</v>
      </c>
      <c r="R24" s="528">
        <v>1.860873221156922E-2</v>
      </c>
      <c r="S24" s="528">
        <v>7.2182378224780325E-2</v>
      </c>
    </row>
    <row r="25" spans="1:21">
      <c r="H25" s="587"/>
      <c r="I25" s="424" t="s">
        <v>14</v>
      </c>
      <c r="J25" s="529">
        <v>0</v>
      </c>
      <c r="K25" s="529">
        <v>2.1691715793854534E-3</v>
      </c>
      <c r="L25" s="529">
        <v>0</v>
      </c>
      <c r="M25" s="529">
        <v>3.140393289817553E-5</v>
      </c>
      <c r="N25" s="529">
        <v>0</v>
      </c>
      <c r="O25" s="529">
        <v>1.0101688780079182E-3</v>
      </c>
      <c r="P25" s="529">
        <v>0</v>
      </c>
      <c r="Q25" s="529">
        <v>1.725282171246504E-4</v>
      </c>
      <c r="R25" s="529">
        <v>0</v>
      </c>
      <c r="S25" s="529">
        <v>6.6124029453257693E-4</v>
      </c>
    </row>
    <row r="26" spans="1:21">
      <c r="H26" s="587"/>
      <c r="I26" s="506" t="s">
        <v>15</v>
      </c>
      <c r="J26" s="528">
        <v>1.4278474945135517E-3</v>
      </c>
      <c r="K26" s="528">
        <v>7.1158490068043961E-3</v>
      </c>
      <c r="L26" s="528">
        <v>1.5275967230599419E-4</v>
      </c>
      <c r="M26" s="528">
        <v>7.0047545753663281E-4</v>
      </c>
      <c r="N26" s="528">
        <v>8.2220291668239024E-3</v>
      </c>
      <c r="O26" s="528">
        <v>1.6930768251686414E-2</v>
      </c>
      <c r="P26" s="528">
        <v>0</v>
      </c>
      <c r="Q26" s="528">
        <v>2.1379543284549057E-3</v>
      </c>
      <c r="R26" s="528">
        <v>8.5992616235338257E-3</v>
      </c>
      <c r="S26" s="528">
        <v>1.6557058731325063E-2</v>
      </c>
    </row>
    <row r="27" spans="1:21">
      <c r="H27" s="587"/>
      <c r="I27" s="506" t="s">
        <v>16</v>
      </c>
      <c r="J27" s="528">
        <v>6.3085267680783666E-3</v>
      </c>
      <c r="K27" s="528">
        <v>1.6857518913514911</v>
      </c>
      <c r="L27" s="528">
        <v>4.086244993088697E-4</v>
      </c>
      <c r="M27" s="528">
        <v>7.6603698015198446E-3</v>
      </c>
      <c r="N27" s="528">
        <v>0.16445622673110491</v>
      </c>
      <c r="O27" s="528">
        <v>0.38161775580192575</v>
      </c>
      <c r="P27" s="528">
        <v>4.9463743403993423E-3</v>
      </c>
      <c r="Q27" s="528">
        <v>6.1152485406801106E-2</v>
      </c>
      <c r="R27" s="528">
        <v>2.1114788171077457E-2</v>
      </c>
      <c r="S27" s="528">
        <v>0.13229515299656402</v>
      </c>
    </row>
    <row r="28" spans="1:21">
      <c r="H28" s="587"/>
      <c r="I28" s="506" t="s">
        <v>17</v>
      </c>
      <c r="J28" s="528">
        <v>0.13588619466456245</v>
      </c>
      <c r="K28" s="528">
        <v>4.7805787438795301E-2</v>
      </c>
      <c r="L28" s="528">
        <v>2.5274864147605209E-4</v>
      </c>
      <c r="M28" s="528">
        <v>5.3275481912521058E-3</v>
      </c>
      <c r="N28" s="528">
        <v>0</v>
      </c>
      <c r="O28" s="528">
        <v>7.4120574354822069E-2</v>
      </c>
      <c r="P28" s="528">
        <v>2.1799570327309492E-3</v>
      </c>
      <c r="Q28" s="528">
        <v>1.3375052793653034E-2</v>
      </c>
      <c r="R28" s="528">
        <v>0.11519019335271072</v>
      </c>
      <c r="S28" s="528">
        <v>0.18882200030636062</v>
      </c>
    </row>
    <row r="29" spans="1:21">
      <c r="H29" s="587"/>
      <c r="I29" s="506" t="s">
        <v>18</v>
      </c>
      <c r="J29" s="528">
        <v>0</v>
      </c>
      <c r="K29" s="528">
        <v>0.18409025127398554</v>
      </c>
      <c r="L29" s="528">
        <v>0</v>
      </c>
      <c r="M29" s="528">
        <v>6.735405171369075E-3</v>
      </c>
      <c r="N29" s="528">
        <v>1.2804878048780489E-2</v>
      </c>
      <c r="O29" s="528">
        <v>0.106653329325631</v>
      </c>
      <c r="P29" s="528">
        <v>3.0487804878048783E-2</v>
      </c>
      <c r="Q29" s="528">
        <v>6.6508863599528012E-2</v>
      </c>
      <c r="R29" s="528">
        <v>9.0853658536585363E-2</v>
      </c>
      <c r="S29" s="528">
        <v>0.16165719609132512</v>
      </c>
    </row>
    <row r="30" spans="1:21">
      <c r="H30" s="587"/>
      <c r="I30" s="506" t="s">
        <v>19</v>
      </c>
      <c r="J30" s="528">
        <v>3.3261940958607655E-2</v>
      </c>
      <c r="K30" s="528">
        <v>1.099962786596192E-2</v>
      </c>
      <c r="L30" s="528">
        <v>0</v>
      </c>
      <c r="M30" s="528">
        <v>1.4248917906801415E-3</v>
      </c>
      <c r="N30" s="528">
        <v>0</v>
      </c>
      <c r="O30" s="528">
        <v>2.0767270241337364E-2</v>
      </c>
      <c r="P30" s="528">
        <v>0</v>
      </c>
      <c r="Q30" s="528">
        <v>2.6494284430818005E-3</v>
      </c>
      <c r="R30" s="528">
        <v>3.423267366992664E-2</v>
      </c>
      <c r="S30" s="528">
        <v>5.4455086362949455E-2</v>
      </c>
    </row>
    <row r="31" spans="1:21">
      <c r="H31" s="587"/>
      <c r="I31" s="506" t="s">
        <v>20</v>
      </c>
      <c r="J31" s="528">
        <v>0</v>
      </c>
      <c r="K31" s="528">
        <v>1.0497085913372407E-2</v>
      </c>
      <c r="L31" s="528">
        <v>9.3382983159211478E-4</v>
      </c>
      <c r="M31" s="528">
        <v>2.0347268921422318E-3</v>
      </c>
      <c r="N31" s="528">
        <v>5.934524774722603E-3</v>
      </c>
      <c r="O31" s="528">
        <v>2.2112777157644505E-2</v>
      </c>
      <c r="P31" s="528">
        <v>0</v>
      </c>
      <c r="Q31" s="528">
        <v>2.807155055765365E-3</v>
      </c>
      <c r="R31" s="528">
        <v>2.3893013505061504E-2</v>
      </c>
      <c r="S31" s="528">
        <v>3.914657064980484E-2</v>
      </c>
    </row>
    <row r="32" spans="1:21">
      <c r="H32" s="587"/>
      <c r="I32" s="506" t="s">
        <v>21</v>
      </c>
      <c r="J32" s="528">
        <v>2.1895015634219189E-3</v>
      </c>
      <c r="K32" s="528">
        <v>0.1156380165163324</v>
      </c>
      <c r="L32" s="528">
        <v>0</v>
      </c>
      <c r="M32" s="528">
        <v>1.029264169628368</v>
      </c>
      <c r="N32" s="528">
        <v>0</v>
      </c>
      <c r="O32" s="528">
        <v>0.13509040122075114</v>
      </c>
      <c r="P32" s="528">
        <v>0</v>
      </c>
      <c r="Q32" s="528">
        <v>1.8403721778610462E-2</v>
      </c>
      <c r="R32" s="528">
        <v>0.19570364510504121</v>
      </c>
      <c r="S32" s="528">
        <v>0.31848195184234523</v>
      </c>
    </row>
    <row r="33" spans="8:19">
      <c r="H33" s="587"/>
      <c r="I33" s="506" t="s">
        <v>22</v>
      </c>
      <c r="J33" s="528">
        <v>1.860873221156922E-2</v>
      </c>
      <c r="K33" s="528">
        <v>0.51919428501761611</v>
      </c>
      <c r="L33" s="528">
        <v>3.931633654215309E-3</v>
      </c>
      <c r="M33" s="528">
        <v>1.9425683464938101E-2</v>
      </c>
      <c r="N33" s="528">
        <v>0.16911475440916482</v>
      </c>
      <c r="O33" s="528">
        <v>1.4093164154455597</v>
      </c>
      <c r="P33" s="528">
        <v>7.2058621392447661E-2</v>
      </c>
      <c r="Q33" s="528">
        <v>0.17708023146691917</v>
      </c>
      <c r="R33" s="528">
        <v>0.13036244969926203</v>
      </c>
      <c r="S33" s="528">
        <v>0.29313265895065704</v>
      </c>
    </row>
    <row r="34" spans="8:19">
      <c r="H34" s="587"/>
      <c r="I34" s="506" t="s">
        <v>23</v>
      </c>
      <c r="J34" s="528">
        <v>0</v>
      </c>
      <c r="K34" s="528">
        <v>3.0739127810275003E-3</v>
      </c>
      <c r="L34" s="528">
        <v>0</v>
      </c>
      <c r="M34" s="528">
        <v>4.0194304602671703E-4</v>
      </c>
      <c r="N34" s="528">
        <v>0</v>
      </c>
      <c r="O34" s="528">
        <v>5.7258028595498908E-3</v>
      </c>
      <c r="P34" s="528">
        <v>0</v>
      </c>
      <c r="Q34" s="528">
        <v>7.3097038712294921E-4</v>
      </c>
      <c r="R34" s="528">
        <v>9.5318060053576417E-3</v>
      </c>
      <c r="S34" s="528">
        <v>1.5633773394592057E-2</v>
      </c>
    </row>
    <row r="35" spans="8:19">
      <c r="H35" s="587"/>
      <c r="I35" s="506" t="s">
        <v>24</v>
      </c>
      <c r="J35" s="528">
        <v>0</v>
      </c>
      <c r="K35" s="528">
        <v>8.9559900334444123E-2</v>
      </c>
      <c r="L35" s="528">
        <v>3.5412666315485397E-2</v>
      </c>
      <c r="M35" s="528">
        <v>7.2623017072634868E-2</v>
      </c>
      <c r="N35" s="528">
        <v>2.4384441536814561E-2</v>
      </c>
      <c r="O35" s="528">
        <v>0.12204407436972307</v>
      </c>
      <c r="P35" s="528">
        <v>0.41135788203707796</v>
      </c>
      <c r="Q35" s="528">
        <v>1.7146290701137357</v>
      </c>
      <c r="R35" s="528">
        <v>4.8887831568930652E-2</v>
      </c>
      <c r="S35" s="528">
        <v>0.16293120360100355</v>
      </c>
    </row>
    <row r="36" spans="8:19">
      <c r="H36" s="587"/>
      <c r="I36" s="506" t="s">
        <v>25</v>
      </c>
      <c r="J36" s="528">
        <v>0</v>
      </c>
      <c r="K36" s="528">
        <v>0.29624571007339839</v>
      </c>
      <c r="L36" s="528">
        <v>2.1340696878007336E-2</v>
      </c>
      <c r="M36" s="528">
        <v>3.8273644973569353E-2</v>
      </c>
      <c r="N36" s="528">
        <v>0.26557528415248433</v>
      </c>
      <c r="O36" s="528">
        <v>0.55002836517944198</v>
      </c>
      <c r="P36" s="528">
        <v>0</v>
      </c>
      <c r="Q36" s="528">
        <v>7.0229070870744981E-2</v>
      </c>
      <c r="R36" s="528">
        <v>0.27321120484121275</v>
      </c>
      <c r="S36" s="528">
        <v>1.5166555090015164</v>
      </c>
    </row>
    <row r="37" spans="8:19">
      <c r="H37" s="587"/>
      <c r="I37" s="506" t="s">
        <v>26</v>
      </c>
      <c r="J37" s="528">
        <v>4.2033149216156411E-3</v>
      </c>
      <c r="K37" s="528">
        <v>3.1084333252852569E-3</v>
      </c>
      <c r="L37" s="528">
        <v>2.1141147411455133E-3</v>
      </c>
      <c r="M37" s="528">
        <v>2.3792510314333765E-3</v>
      </c>
      <c r="N37" s="528">
        <v>1.6300750024320625E-3</v>
      </c>
      <c r="O37" s="528">
        <v>4.9208297892779952E-3</v>
      </c>
      <c r="P37" s="528">
        <v>0</v>
      </c>
      <c r="Q37" s="528">
        <v>6.4769341774566929E-4</v>
      </c>
      <c r="R37" s="528">
        <v>0</v>
      </c>
      <c r="S37" s="528">
        <v>5.2263878573764501E-3</v>
      </c>
    </row>
    <row r="38" spans="8:19">
      <c r="H38" s="587"/>
      <c r="I38" s="506" t="s">
        <v>27</v>
      </c>
      <c r="J38" s="528">
        <v>0.46610487062543982</v>
      </c>
      <c r="K38" s="528">
        <v>2.5462742504605076E-4</v>
      </c>
      <c r="L38" s="528">
        <v>0</v>
      </c>
      <c r="M38" s="528">
        <v>1.1427438968798446E-4</v>
      </c>
      <c r="N38" s="528">
        <v>0</v>
      </c>
      <c r="O38" s="528">
        <v>4.6107278567528653E-4</v>
      </c>
      <c r="P38" s="528">
        <v>0</v>
      </c>
      <c r="Q38" s="528">
        <v>5.9485560643917613E-5</v>
      </c>
      <c r="R38" s="528">
        <v>0</v>
      </c>
      <c r="S38" s="528">
        <v>7.7642650576053359E-4</v>
      </c>
    </row>
    <row r="39" spans="8:19">
      <c r="H39" s="587"/>
      <c r="I39" s="506" t="s">
        <v>28</v>
      </c>
      <c r="J39" s="528">
        <v>0</v>
      </c>
      <c r="K39" s="528">
        <v>0.10071665228073352</v>
      </c>
      <c r="L39" s="528">
        <v>0.57423765838159124</v>
      </c>
      <c r="M39" s="528">
        <v>0.80583417788834777</v>
      </c>
      <c r="N39" s="528">
        <v>1.4184749266825777E-4</v>
      </c>
      <c r="O39" s="528">
        <v>0.12486241133278375</v>
      </c>
      <c r="P39" s="528">
        <v>0</v>
      </c>
      <c r="Q39" s="528">
        <v>1.6844977984764996E-2</v>
      </c>
      <c r="R39" s="528">
        <v>2.5259492256899999E-2</v>
      </c>
      <c r="S39" s="528">
        <v>0.30133362404871483</v>
      </c>
    </row>
    <row r="40" spans="8:19">
      <c r="H40" s="587"/>
      <c r="I40" s="506" t="s">
        <v>29</v>
      </c>
      <c r="J40" s="528">
        <v>0.26497593161174177</v>
      </c>
      <c r="K40" s="528">
        <v>0.76116441650093514</v>
      </c>
      <c r="L40" s="528">
        <v>0</v>
      </c>
      <c r="M40" s="528">
        <v>4.5311386547906536E-3</v>
      </c>
      <c r="N40" s="528">
        <v>4.2238969247599366E-2</v>
      </c>
      <c r="O40" s="528">
        <v>0.23396607561793265</v>
      </c>
      <c r="P40" s="528">
        <v>0</v>
      </c>
      <c r="Q40" s="528">
        <v>3.5418295495438845E-2</v>
      </c>
      <c r="R40" s="528">
        <v>0</v>
      </c>
      <c r="S40" s="528">
        <v>8.0449806248412054E-2</v>
      </c>
    </row>
    <row r="41" spans="8:19" s="533" customFormat="1" ht="16.5" customHeight="1">
      <c r="H41" s="588"/>
      <c r="I41" s="537" t="s">
        <v>225</v>
      </c>
      <c r="J41" s="530">
        <f>SUM(J24:J40)</f>
        <v>1.0751747842560522</v>
      </c>
      <c r="K41" s="530">
        <f t="shared" ref="K41:S41" si="1">SUM(K24:K40)</f>
        <v>4.1422454372961806</v>
      </c>
      <c r="L41" s="530">
        <f t="shared" si="1"/>
        <v>0.6387847326151278</v>
      </c>
      <c r="M41" s="530">
        <f t="shared" si="1"/>
        <v>2.0000889014087107</v>
      </c>
      <c r="N41" s="530">
        <f t="shared" si="1"/>
        <v>0.72776497152120301</v>
      </c>
      <c r="O41" s="530">
        <f t="shared" si="1"/>
        <v>3.3416567961035115</v>
      </c>
      <c r="P41" s="530">
        <f t="shared" si="1"/>
        <v>0.52322014124412664</v>
      </c>
      <c r="Q41" s="530">
        <f t="shared" si="1"/>
        <v>2.2059559999172542</v>
      </c>
      <c r="R41" s="530">
        <f t="shared" si="1"/>
        <v>0.99544875054716908</v>
      </c>
      <c r="S41" s="530">
        <f t="shared" si="1"/>
        <v>3.360398025108021</v>
      </c>
    </row>
  </sheetData>
  <mergeCells count="19">
    <mergeCell ref="A1:A2"/>
    <mergeCell ref="B1:B2"/>
    <mergeCell ref="C1:D1"/>
    <mergeCell ref="E1:F1"/>
    <mergeCell ref="H1:H20"/>
    <mergeCell ref="P22:Q22"/>
    <mergeCell ref="R22:S22"/>
    <mergeCell ref="T1:U1"/>
    <mergeCell ref="H22:H41"/>
    <mergeCell ref="I22:I23"/>
    <mergeCell ref="J22:K22"/>
    <mergeCell ref="L22:M22"/>
    <mergeCell ref="N22:O22"/>
    <mergeCell ref="J1:K1"/>
    <mergeCell ref="L1:M1"/>
    <mergeCell ref="N1:O1"/>
    <mergeCell ref="P1:Q1"/>
    <mergeCell ref="R1:S1"/>
    <mergeCell ref="I1:I2"/>
  </mergeCells>
  <pageMargins left="0.7" right="0.7" top="0.75" bottom="0.75" header="0.3" footer="0.3"/>
  <pageSetup paperSize="9" scale="6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2" zoomScale="85" zoomScaleNormal="85" workbookViewId="0">
      <selection activeCell="E37" sqref="E37"/>
    </sheetView>
  </sheetViews>
  <sheetFormatPr defaultRowHeight="15"/>
  <cols>
    <col min="1" max="1" width="6.5703125" customWidth="1"/>
    <col min="2" max="2" width="55.28515625" customWidth="1"/>
    <col min="3" max="3" width="11" bestFit="1" customWidth="1"/>
    <col min="5" max="5" width="42.28515625" customWidth="1"/>
    <col min="6" max="6" width="55.28515625" customWidth="1"/>
    <col min="7" max="7" width="11" bestFit="1" customWidth="1"/>
  </cols>
  <sheetData>
    <row r="1" spans="1:9">
      <c r="B1" t="s">
        <v>35</v>
      </c>
      <c r="C1" t="s">
        <v>36</v>
      </c>
      <c r="F1" t="s">
        <v>35</v>
      </c>
      <c r="G1" t="s">
        <v>36</v>
      </c>
    </row>
    <row r="2" spans="1:9" s="95" customFormat="1" ht="30">
      <c r="A2" s="94" t="s">
        <v>48</v>
      </c>
      <c r="B2" s="94" t="s">
        <v>50</v>
      </c>
      <c r="C2" s="94" t="s">
        <v>39</v>
      </c>
      <c r="D2" s="94" t="s">
        <v>49</v>
      </c>
      <c r="E2" s="107" t="s">
        <v>51</v>
      </c>
      <c r="F2" s="94" t="s">
        <v>52</v>
      </c>
      <c r="G2" s="94" t="s">
        <v>39</v>
      </c>
    </row>
    <row r="3" spans="1:9" s="105" customFormat="1">
      <c r="A3" s="104">
        <v>1</v>
      </c>
      <c r="B3" s="96" t="s">
        <v>47</v>
      </c>
      <c r="C3" s="97">
        <f>518.47+7.256</f>
        <v>525.726</v>
      </c>
      <c r="D3" s="104">
        <v>1</v>
      </c>
      <c r="E3" s="103" t="s">
        <v>13</v>
      </c>
      <c r="F3" s="96" t="s">
        <v>47</v>
      </c>
      <c r="G3" s="97">
        <f>518.47+7.256</f>
        <v>525.726</v>
      </c>
    </row>
    <row r="4" spans="1:9" s="105" customFormat="1">
      <c r="A4" s="104">
        <f>A3+1</f>
        <v>2</v>
      </c>
      <c r="B4" s="96" t="s">
        <v>14</v>
      </c>
      <c r="C4" s="97">
        <v>1590.385</v>
      </c>
      <c r="D4" s="104">
        <v>2</v>
      </c>
      <c r="E4" s="103" t="s">
        <v>14</v>
      </c>
      <c r="F4" s="96" t="s">
        <v>14</v>
      </c>
      <c r="G4" s="97">
        <v>1590.385</v>
      </c>
    </row>
    <row r="5" spans="1:9" s="105" customFormat="1">
      <c r="A5" s="104">
        <f t="shared" ref="A5:A20" si="0">A4+1</f>
        <v>3</v>
      </c>
      <c r="B5" s="98" t="s">
        <v>15</v>
      </c>
      <c r="C5" s="99">
        <v>14227.34</v>
      </c>
      <c r="D5" s="104">
        <v>3</v>
      </c>
      <c r="E5" s="103" t="s">
        <v>15</v>
      </c>
      <c r="F5" s="98" t="s">
        <v>15</v>
      </c>
      <c r="G5" s="99">
        <v>14227.34</v>
      </c>
    </row>
    <row r="6" spans="1:9" s="105" customFormat="1">
      <c r="A6" s="104">
        <f t="shared" si="0"/>
        <v>4</v>
      </c>
      <c r="B6" s="96" t="s">
        <v>16</v>
      </c>
      <c r="C6" s="100">
        <v>151.16999999999999</v>
      </c>
      <c r="D6" s="104">
        <v>4</v>
      </c>
      <c r="E6" s="101" t="s">
        <v>16</v>
      </c>
      <c r="F6" s="96" t="s">
        <v>16</v>
      </c>
      <c r="G6" s="100">
        <v>151.16999999999999</v>
      </c>
    </row>
    <row r="7" spans="1:9" s="105" customFormat="1">
      <c r="A7" s="104">
        <f t="shared" si="0"/>
        <v>5</v>
      </c>
      <c r="B7" s="98" t="s">
        <v>17</v>
      </c>
      <c r="C7" s="99">
        <v>16.37</v>
      </c>
      <c r="D7" s="104">
        <v>5</v>
      </c>
      <c r="E7" s="103" t="s">
        <v>17</v>
      </c>
      <c r="F7" s="98" t="s">
        <v>17</v>
      </c>
      <c r="G7" s="99">
        <v>16.37</v>
      </c>
    </row>
    <row r="8" spans="1:9" s="105" customFormat="1" ht="30">
      <c r="A8" s="104">
        <f t="shared" si="0"/>
        <v>6</v>
      </c>
      <c r="B8" s="96" t="s">
        <v>41</v>
      </c>
      <c r="C8" s="100">
        <v>1.17</v>
      </c>
      <c r="D8" s="104">
        <v>6</v>
      </c>
      <c r="E8" s="103" t="s">
        <v>18</v>
      </c>
      <c r="F8" s="96" t="s">
        <v>41</v>
      </c>
      <c r="G8" s="100">
        <v>1.17</v>
      </c>
    </row>
    <row r="9" spans="1:9" s="105" customFormat="1">
      <c r="A9" s="104">
        <f t="shared" si="0"/>
        <v>7</v>
      </c>
      <c r="B9" s="98" t="s">
        <v>19</v>
      </c>
      <c r="C9" s="99">
        <v>1480.21</v>
      </c>
      <c r="D9" s="104">
        <v>7</v>
      </c>
      <c r="E9" s="101" t="s">
        <v>19</v>
      </c>
      <c r="F9" s="98" t="s">
        <v>19</v>
      </c>
      <c r="G9" s="99">
        <v>1480.21</v>
      </c>
    </row>
    <row r="10" spans="1:9" s="105" customFormat="1" ht="30">
      <c r="A10" s="104">
        <f t="shared" si="0"/>
        <v>8</v>
      </c>
      <c r="B10" s="96" t="s">
        <v>42</v>
      </c>
      <c r="C10" s="100">
        <v>652.54</v>
      </c>
      <c r="D10" s="104">
        <v>8</v>
      </c>
      <c r="E10" s="101" t="s">
        <v>20</v>
      </c>
      <c r="F10" s="96" t="s">
        <v>42</v>
      </c>
      <c r="G10" s="100">
        <v>652.54</v>
      </c>
    </row>
    <row r="11" spans="1:9" s="105" customFormat="1">
      <c r="A11" s="104">
        <f t="shared" si="0"/>
        <v>9</v>
      </c>
      <c r="B11" s="98" t="s">
        <v>22</v>
      </c>
      <c r="C11" s="99">
        <v>141.96</v>
      </c>
      <c r="D11" s="104">
        <v>10</v>
      </c>
      <c r="E11" s="106" t="s">
        <v>21</v>
      </c>
      <c r="F11" s="108" t="s">
        <v>21</v>
      </c>
      <c r="G11" s="109">
        <v>92.99</v>
      </c>
      <c r="H11" s="96"/>
      <c r="I11" s="100"/>
    </row>
    <row r="12" spans="1:9" s="105" customFormat="1">
      <c r="A12" s="104">
        <f t="shared" si="0"/>
        <v>10</v>
      </c>
      <c r="B12" s="96" t="s">
        <v>21</v>
      </c>
      <c r="C12" s="100">
        <v>92.99</v>
      </c>
      <c r="D12" s="104">
        <v>9</v>
      </c>
      <c r="E12" s="102" t="s">
        <v>22</v>
      </c>
      <c r="F12" s="108" t="s">
        <v>22</v>
      </c>
      <c r="G12" s="109">
        <v>141.96</v>
      </c>
    </row>
    <row r="13" spans="1:9" s="105" customFormat="1">
      <c r="A13" s="104">
        <f t="shared" si="0"/>
        <v>11</v>
      </c>
      <c r="B13" s="98" t="s">
        <v>23</v>
      </c>
      <c r="C13" s="99">
        <v>115.7</v>
      </c>
      <c r="D13" s="104">
        <v>11</v>
      </c>
      <c r="E13" s="103" t="s">
        <v>23</v>
      </c>
      <c r="F13" s="98" t="s">
        <v>23</v>
      </c>
      <c r="G13" s="99">
        <v>115.7</v>
      </c>
    </row>
    <row r="14" spans="1:9" s="105" customFormat="1">
      <c r="A14" s="104">
        <f t="shared" si="0"/>
        <v>12</v>
      </c>
      <c r="B14" s="96" t="s">
        <v>24</v>
      </c>
      <c r="C14" s="100">
        <v>26.82</v>
      </c>
      <c r="D14" s="104">
        <v>12</v>
      </c>
      <c r="E14" s="103" t="s">
        <v>24</v>
      </c>
      <c r="F14" s="96" t="s">
        <v>24</v>
      </c>
      <c r="G14" s="100">
        <v>26.82</v>
      </c>
    </row>
    <row r="15" spans="1:9" s="105" customFormat="1">
      <c r="A15" s="104">
        <f t="shared" si="0"/>
        <v>13</v>
      </c>
      <c r="B15" s="98" t="s">
        <v>43</v>
      </c>
      <c r="C15" s="99">
        <v>121.14</v>
      </c>
      <c r="D15" s="104" t="s">
        <v>9</v>
      </c>
      <c r="E15" s="106" t="s">
        <v>25</v>
      </c>
      <c r="F15" s="108" t="s">
        <v>53</v>
      </c>
      <c r="G15" s="109">
        <f>121.14+0.04</f>
        <v>121.18</v>
      </c>
    </row>
    <row r="16" spans="1:9" s="105" customFormat="1" ht="30">
      <c r="A16" s="104">
        <f t="shared" si="0"/>
        <v>14</v>
      </c>
      <c r="B16" s="96" t="s">
        <v>44</v>
      </c>
      <c r="C16" s="100">
        <v>0.04</v>
      </c>
      <c r="D16" s="104">
        <v>15</v>
      </c>
      <c r="E16" s="103" t="s">
        <v>26</v>
      </c>
      <c r="F16" s="98" t="s">
        <v>45</v>
      </c>
      <c r="G16" s="99">
        <v>352.75</v>
      </c>
    </row>
    <row r="17" spans="1:10" s="105" customFormat="1" ht="30">
      <c r="A17" s="104">
        <f t="shared" si="0"/>
        <v>15</v>
      </c>
      <c r="B17" s="98" t="s">
        <v>45</v>
      </c>
      <c r="C17" s="99">
        <v>352.75</v>
      </c>
      <c r="D17" s="104">
        <v>17</v>
      </c>
      <c r="E17" s="103" t="s">
        <v>27</v>
      </c>
      <c r="F17" s="108" t="s">
        <v>27</v>
      </c>
      <c r="G17" s="109">
        <v>59.58</v>
      </c>
    </row>
    <row r="18" spans="1:10" s="105" customFormat="1">
      <c r="A18" s="104">
        <f t="shared" si="0"/>
        <v>16</v>
      </c>
      <c r="B18" s="96" t="s">
        <v>28</v>
      </c>
      <c r="C18" s="100">
        <v>36.159999999999997</v>
      </c>
      <c r="D18" s="104">
        <v>16</v>
      </c>
      <c r="E18" s="103" t="s">
        <v>28</v>
      </c>
      <c r="F18" s="108" t="s">
        <v>28</v>
      </c>
      <c r="G18" s="109">
        <v>36.159999999999997</v>
      </c>
    </row>
    <row r="19" spans="1:10" s="105" customFormat="1">
      <c r="A19" s="104">
        <f t="shared" si="0"/>
        <v>17</v>
      </c>
      <c r="B19" s="98" t="s">
        <v>27</v>
      </c>
      <c r="C19" s="99">
        <v>59.58</v>
      </c>
      <c r="D19" s="104">
        <v>18</v>
      </c>
      <c r="E19" s="103" t="s">
        <v>29</v>
      </c>
      <c r="F19" s="96" t="s">
        <v>29</v>
      </c>
      <c r="G19" s="100">
        <v>12.94</v>
      </c>
    </row>
    <row r="20" spans="1:10" s="105" customFormat="1">
      <c r="A20" s="104">
        <f t="shared" si="0"/>
        <v>18</v>
      </c>
      <c r="B20" s="96" t="s">
        <v>29</v>
      </c>
      <c r="C20" s="100">
        <v>12.94</v>
      </c>
      <c r="D20" s="110"/>
      <c r="F20" s="98" t="s">
        <v>46</v>
      </c>
      <c r="G20" s="99">
        <f>SUM(G3:G19)</f>
        <v>19604.990999999998</v>
      </c>
    </row>
    <row r="21" spans="1:10">
      <c r="B21" s="98" t="s">
        <v>46</v>
      </c>
      <c r="C21" s="99">
        <f>SUM(C3:C20)</f>
        <v>19604.990999999998</v>
      </c>
      <c r="D21" s="95"/>
    </row>
    <row r="22" spans="1:10" ht="15.75" thickBot="1">
      <c r="D22" s="95"/>
    </row>
    <row r="23" spans="1:10" ht="16.5" thickBot="1">
      <c r="D23" s="539" t="s">
        <v>8</v>
      </c>
      <c r="E23" s="540" t="s">
        <v>262</v>
      </c>
      <c r="F23" s="540" t="s">
        <v>263</v>
      </c>
      <c r="G23" s="541" t="s">
        <v>264</v>
      </c>
    </row>
    <row r="24" spans="1:10" ht="15.75">
      <c r="D24" s="542" t="s">
        <v>265</v>
      </c>
      <c r="E24" s="543" t="s">
        <v>40</v>
      </c>
      <c r="F24" s="544" t="s">
        <v>266</v>
      </c>
      <c r="G24" s="545">
        <v>10.79</v>
      </c>
    </row>
    <row r="25" spans="1:10">
      <c r="D25" s="558"/>
      <c r="E25" s="560" t="s">
        <v>283</v>
      </c>
      <c r="F25" s="557">
        <v>518.45000000000005</v>
      </c>
      <c r="G25" s="559">
        <v>2.64</v>
      </c>
      <c r="I25" s="558" t="s">
        <v>285</v>
      </c>
      <c r="J25" s="557">
        <v>518.45000000000005</v>
      </c>
    </row>
    <row r="26" spans="1:10" ht="15.75" customHeight="1">
      <c r="D26" s="558"/>
      <c r="E26" s="560"/>
      <c r="F26" s="557"/>
      <c r="G26" s="559"/>
      <c r="I26" s="558"/>
      <c r="J26" s="557"/>
    </row>
    <row r="27" spans="1:10" ht="15.75">
      <c r="D27" s="114"/>
      <c r="E27" s="553" t="s">
        <v>284</v>
      </c>
      <c r="F27" s="544">
        <v>7.19</v>
      </c>
      <c r="G27" s="545">
        <v>0.04</v>
      </c>
      <c r="I27" s="114" t="s">
        <v>286</v>
      </c>
      <c r="J27" s="544">
        <v>7.19</v>
      </c>
    </row>
    <row r="28" spans="1:10" ht="15.75">
      <c r="D28" s="114"/>
      <c r="E28" s="553" t="s">
        <v>14</v>
      </c>
      <c r="F28" s="544">
        <v>1590.47</v>
      </c>
      <c r="G28" s="545">
        <v>8.11</v>
      </c>
      <c r="I28" s="114" t="s">
        <v>287</v>
      </c>
      <c r="J28" s="544">
        <v>1590.47</v>
      </c>
    </row>
    <row r="29" spans="1:10" ht="15.75">
      <c r="D29" s="546" t="s">
        <v>267</v>
      </c>
      <c r="E29" s="547" t="s">
        <v>15</v>
      </c>
      <c r="F29" s="548">
        <v>14227.34</v>
      </c>
      <c r="G29" s="545">
        <v>72.569999999999993</v>
      </c>
      <c r="I29" s="546" t="s">
        <v>267</v>
      </c>
      <c r="J29" s="548">
        <v>14227.34</v>
      </c>
    </row>
    <row r="30" spans="1:10" ht="15.75">
      <c r="D30" s="546" t="s">
        <v>268</v>
      </c>
      <c r="E30" s="547" t="s">
        <v>16</v>
      </c>
      <c r="F30" s="548">
        <v>151.16999999999999</v>
      </c>
      <c r="G30" s="545">
        <v>0.77</v>
      </c>
      <c r="I30" s="546" t="s">
        <v>268</v>
      </c>
      <c r="J30" s="548">
        <v>151.16999999999999</v>
      </c>
    </row>
    <row r="31" spans="1:10" ht="15.75">
      <c r="D31" s="546" t="s">
        <v>269</v>
      </c>
      <c r="E31" s="547" t="s">
        <v>17</v>
      </c>
      <c r="F31" s="548">
        <v>16.37</v>
      </c>
      <c r="G31" s="545">
        <v>0.08</v>
      </c>
      <c r="I31" s="546" t="s">
        <v>269</v>
      </c>
      <c r="J31" s="548">
        <v>16.37</v>
      </c>
    </row>
    <row r="32" spans="1:10" ht="31.5">
      <c r="D32" s="546" t="s">
        <v>270</v>
      </c>
      <c r="E32" s="547" t="s">
        <v>41</v>
      </c>
      <c r="F32" s="548">
        <v>1.17</v>
      </c>
      <c r="G32" s="545">
        <v>0.01</v>
      </c>
      <c r="I32" s="546" t="s">
        <v>270</v>
      </c>
      <c r="J32" s="548">
        <v>1.17</v>
      </c>
    </row>
    <row r="33" spans="4:10" ht="15.75">
      <c r="D33" s="546" t="s">
        <v>271</v>
      </c>
      <c r="E33" s="547" t="s">
        <v>19</v>
      </c>
      <c r="F33" s="548">
        <v>1480.21</v>
      </c>
      <c r="G33" s="545">
        <v>7.55</v>
      </c>
      <c r="I33" s="546" t="s">
        <v>271</v>
      </c>
      <c r="J33" s="548">
        <v>1480.21</v>
      </c>
    </row>
    <row r="34" spans="4:10" ht="31.5">
      <c r="D34" s="546" t="s">
        <v>272</v>
      </c>
      <c r="E34" s="547" t="s">
        <v>42</v>
      </c>
      <c r="F34" s="548">
        <v>652.54</v>
      </c>
      <c r="G34" s="545">
        <v>3.33</v>
      </c>
      <c r="I34" s="546" t="s">
        <v>272</v>
      </c>
      <c r="J34" s="548">
        <v>652.54</v>
      </c>
    </row>
    <row r="35" spans="4:10" ht="15.75">
      <c r="D35" s="546" t="s">
        <v>273</v>
      </c>
      <c r="E35" s="547" t="s">
        <v>22</v>
      </c>
      <c r="F35" s="548">
        <v>141.96</v>
      </c>
      <c r="G35" s="545">
        <v>0.72</v>
      </c>
      <c r="I35" s="546" t="s">
        <v>273</v>
      </c>
      <c r="J35" s="548">
        <v>141.96</v>
      </c>
    </row>
    <row r="36" spans="4:10" ht="15.75">
      <c r="D36" s="546" t="s">
        <v>274</v>
      </c>
      <c r="E36" s="547" t="s">
        <v>21</v>
      </c>
      <c r="F36" s="548">
        <v>92.99</v>
      </c>
      <c r="G36" s="545">
        <v>0.47</v>
      </c>
      <c r="I36" s="546" t="s">
        <v>274</v>
      </c>
      <c r="J36" s="548">
        <v>92.99</v>
      </c>
    </row>
    <row r="37" spans="4:10" ht="15.75">
      <c r="D37" s="546" t="s">
        <v>275</v>
      </c>
      <c r="E37" s="547" t="s">
        <v>23</v>
      </c>
      <c r="F37" s="548">
        <v>115.7</v>
      </c>
      <c r="G37" s="545">
        <v>0.59</v>
      </c>
      <c r="I37" s="546" t="s">
        <v>275</v>
      </c>
      <c r="J37" s="548">
        <v>115.7</v>
      </c>
    </row>
    <row r="38" spans="4:10" ht="15.75">
      <c r="D38" s="546" t="s">
        <v>276</v>
      </c>
      <c r="E38" s="547" t="s">
        <v>24</v>
      </c>
      <c r="F38" s="548">
        <v>26.82</v>
      </c>
      <c r="G38" s="545">
        <v>0.14000000000000001</v>
      </c>
      <c r="I38" s="546" t="s">
        <v>276</v>
      </c>
      <c r="J38" s="548">
        <v>26.82</v>
      </c>
    </row>
    <row r="39" spans="4:10" ht="15.75">
      <c r="D39" s="546" t="s">
        <v>277</v>
      </c>
      <c r="E39" s="547" t="s">
        <v>43</v>
      </c>
      <c r="F39" s="548">
        <v>121.14</v>
      </c>
      <c r="G39" s="545">
        <v>0.62</v>
      </c>
      <c r="I39" s="546" t="s">
        <v>277</v>
      </c>
      <c r="J39" s="548">
        <v>121.14</v>
      </c>
    </row>
    <row r="40" spans="4:10" ht="15.75">
      <c r="D40" s="546" t="s">
        <v>278</v>
      </c>
      <c r="E40" s="547" t="s">
        <v>44</v>
      </c>
      <c r="F40" s="548">
        <v>0.04</v>
      </c>
      <c r="G40" s="545">
        <v>0</v>
      </c>
      <c r="I40" s="546" t="s">
        <v>278</v>
      </c>
      <c r="J40" s="548">
        <v>0.04</v>
      </c>
    </row>
    <row r="41" spans="4:10" ht="31.5">
      <c r="D41" s="546" t="s">
        <v>279</v>
      </c>
      <c r="E41" s="547" t="s">
        <v>45</v>
      </c>
      <c r="F41" s="548">
        <v>352.75</v>
      </c>
      <c r="G41" s="545">
        <v>1.8</v>
      </c>
      <c r="I41" s="546" t="s">
        <v>279</v>
      </c>
      <c r="J41" s="548">
        <v>352.75</v>
      </c>
    </row>
    <row r="42" spans="4:10" ht="15.75">
      <c r="D42" s="546" t="s">
        <v>280</v>
      </c>
      <c r="E42" s="547" t="s">
        <v>28</v>
      </c>
      <c r="F42" s="548">
        <v>36.159999999999997</v>
      </c>
      <c r="G42" s="545">
        <v>0.18</v>
      </c>
      <c r="I42" s="546" t="s">
        <v>280</v>
      </c>
      <c r="J42" s="548">
        <v>36.159999999999997</v>
      </c>
    </row>
    <row r="43" spans="4:10" ht="15.75">
      <c r="D43" s="546" t="s">
        <v>281</v>
      </c>
      <c r="E43" s="547" t="s">
        <v>27</v>
      </c>
      <c r="F43" s="548">
        <v>59.58</v>
      </c>
      <c r="G43" s="545">
        <v>0.3</v>
      </c>
      <c r="I43" s="546" t="s">
        <v>281</v>
      </c>
      <c r="J43" s="548">
        <v>59.58</v>
      </c>
    </row>
    <row r="44" spans="4:10" ht="16.5" thickBot="1">
      <c r="D44" s="549" t="s">
        <v>282</v>
      </c>
      <c r="E44" s="550" t="s">
        <v>29</v>
      </c>
      <c r="F44" s="551">
        <v>12.94</v>
      </c>
      <c r="G44" s="552">
        <v>7.0000000000000007E-2</v>
      </c>
      <c r="I44" s="549" t="s">
        <v>282</v>
      </c>
      <c r="J44" s="551">
        <v>12.94</v>
      </c>
    </row>
  </sheetData>
  <mergeCells count="6">
    <mergeCell ref="J25:J26"/>
    <mergeCell ref="F25:F26"/>
    <mergeCell ref="I25:I26"/>
    <mergeCell ref="D25:D26"/>
    <mergeCell ref="G25:G26"/>
    <mergeCell ref="E25:E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3"/>
  <sheetViews>
    <sheetView topLeftCell="L22" zoomScale="85" zoomScaleNormal="85" workbookViewId="0">
      <selection activeCell="P25" sqref="P25:P41"/>
    </sheetView>
  </sheetViews>
  <sheetFormatPr defaultRowHeight="15"/>
  <cols>
    <col min="2" max="2" width="4" bestFit="1" customWidth="1"/>
    <col min="3" max="3" width="37.140625" bestFit="1" customWidth="1"/>
    <col min="4" max="5" width="17.7109375" bestFit="1" customWidth="1"/>
    <col min="7" max="7" width="40.7109375" customWidth="1"/>
    <col min="8" max="8" width="15.7109375" customWidth="1"/>
    <col min="9" max="9" width="19.140625" customWidth="1"/>
    <col min="10" max="10" width="18.5703125" bestFit="1" customWidth="1"/>
    <col min="11" max="11" width="14.42578125" bestFit="1" customWidth="1"/>
    <col min="12" max="12" width="11.28515625" bestFit="1" customWidth="1"/>
    <col min="13" max="14" width="13.140625" bestFit="1" customWidth="1"/>
    <col min="15" max="15" width="13.5703125" bestFit="1" customWidth="1"/>
    <col min="16" max="16" width="13.140625" bestFit="1" customWidth="1"/>
    <col min="17" max="17" width="12.85546875" bestFit="1" customWidth="1"/>
    <col min="18" max="18" width="13.140625" bestFit="1" customWidth="1"/>
    <col min="19" max="19" width="12.42578125" bestFit="1" customWidth="1"/>
    <col min="20" max="20" width="11.7109375" bestFit="1" customWidth="1"/>
    <col min="21" max="21" width="12.85546875" bestFit="1" customWidth="1"/>
    <col min="22" max="22" width="11.28515625" bestFit="1" customWidth="1"/>
    <col min="23" max="23" width="11.5703125" bestFit="1" customWidth="1"/>
    <col min="24" max="24" width="10.5703125" bestFit="1" customWidth="1"/>
  </cols>
  <sheetData>
    <row r="2" spans="2:8">
      <c r="B2" s="561" t="s">
        <v>74</v>
      </c>
      <c r="C2" s="561"/>
      <c r="D2" s="561"/>
    </row>
    <row r="3" spans="2:8" ht="15.75" customHeight="1">
      <c r="B3" s="562" t="s">
        <v>73</v>
      </c>
      <c r="C3" s="562"/>
      <c r="D3" s="562"/>
    </row>
    <row r="4" spans="2:8">
      <c r="B4" s="561" t="s">
        <v>72</v>
      </c>
      <c r="C4" s="561"/>
      <c r="D4" s="561"/>
    </row>
    <row r="6" spans="2:8">
      <c r="B6" s="138" t="s">
        <v>71</v>
      </c>
      <c r="C6" s="132" t="s">
        <v>70</v>
      </c>
      <c r="D6" s="132">
        <v>2017</v>
      </c>
    </row>
    <row r="7" spans="2:8">
      <c r="B7" s="138">
        <v>1</v>
      </c>
      <c r="C7" s="138" t="s">
        <v>69</v>
      </c>
      <c r="D7" s="141">
        <v>3511.91</v>
      </c>
      <c r="E7" s="137">
        <f>D7/D$15</f>
        <v>9.5889566027705958E-2</v>
      </c>
    </row>
    <row r="8" spans="2:8">
      <c r="B8" s="138">
        <v>2</v>
      </c>
      <c r="C8" s="138" t="s">
        <v>68</v>
      </c>
      <c r="D8" s="141">
        <v>11.031000000000001</v>
      </c>
      <c r="E8" s="137">
        <f>D8/D$15</f>
        <v>3.011916031024783E-4</v>
      </c>
    </row>
    <row r="9" spans="2:8" ht="15" customHeight="1">
      <c r="B9" s="138">
        <v>3</v>
      </c>
      <c r="C9" s="138" t="s">
        <v>67</v>
      </c>
      <c r="D9" s="141">
        <v>1994.9649999999999</v>
      </c>
      <c r="E9" s="137">
        <f>D9/D$15</f>
        <v>5.447073760160779E-2</v>
      </c>
    </row>
    <row r="10" spans="2:8">
      <c r="B10" s="138">
        <v>4</v>
      </c>
      <c r="C10" s="138" t="s">
        <v>66</v>
      </c>
      <c r="D10" s="141">
        <v>3182.3</v>
      </c>
      <c r="E10" s="137">
        <f>D10/D$15</f>
        <v>8.6889859355726282E-2</v>
      </c>
      <c r="H10" s="140"/>
    </row>
    <row r="11" spans="2:8">
      <c r="B11" s="138">
        <v>5</v>
      </c>
      <c r="C11" s="138" t="s">
        <v>65</v>
      </c>
      <c r="D11" s="141">
        <v>7.3129999999999997</v>
      </c>
      <c r="E11" s="137"/>
      <c r="H11" s="139"/>
    </row>
    <row r="12" spans="2:8">
      <c r="B12" s="138">
        <v>6</v>
      </c>
      <c r="C12" s="138" t="s">
        <v>64</v>
      </c>
      <c r="D12" s="142">
        <v>27917.008000000002</v>
      </c>
      <c r="E12" s="137">
        <f>D12/D$15</f>
        <v>0.76224897047817164</v>
      </c>
    </row>
    <row r="13" spans="2:8">
      <c r="B13" s="138">
        <v>7</v>
      </c>
      <c r="C13" s="138" t="s">
        <v>63</v>
      </c>
      <c r="D13" s="258">
        <v>17019.566999999999</v>
      </c>
      <c r="H13" s="137"/>
    </row>
    <row r="14" spans="2:8">
      <c r="B14" s="136"/>
      <c r="C14" s="135" t="s">
        <v>55</v>
      </c>
      <c r="D14" s="143">
        <f>D7+D8+D9+D10+D11+D12-D13</f>
        <v>19604.960000000003</v>
      </c>
      <c r="E14" s="137"/>
    </row>
    <row r="15" spans="2:8">
      <c r="B15" s="134"/>
      <c r="C15" s="86" t="s">
        <v>62</v>
      </c>
      <c r="D15" s="144">
        <f>D14+D13</f>
        <v>36624.527000000002</v>
      </c>
      <c r="E15" s="137">
        <f>D13/D$15</f>
        <v>0.46470407658780133</v>
      </c>
    </row>
    <row r="17" spans="1:19" ht="15" customHeight="1">
      <c r="B17" s="563" t="s">
        <v>75</v>
      </c>
      <c r="C17" s="563"/>
      <c r="D17" s="563"/>
      <c r="E17" s="563"/>
    </row>
    <row r="20" spans="1:19" ht="15" customHeight="1">
      <c r="B20" s="114"/>
      <c r="C20" s="114"/>
      <c r="D20" s="114"/>
    </row>
    <row r="21" spans="1:19">
      <c r="A21" s="111"/>
      <c r="B21" s="114"/>
      <c r="C21" s="114"/>
      <c r="D21" s="114"/>
    </row>
    <row r="22" spans="1:19" ht="15" customHeight="1">
      <c r="B22" s="114"/>
      <c r="C22" s="114"/>
      <c r="D22" s="114"/>
    </row>
    <row r="23" spans="1:19" ht="15" customHeight="1">
      <c r="B23" s="114"/>
      <c r="C23" s="114"/>
      <c r="D23" s="114"/>
      <c r="K23" s="133" t="s">
        <v>61</v>
      </c>
    </row>
    <row r="24" spans="1:19" s="114" customFormat="1" ht="60">
      <c r="F24" s="128" t="s">
        <v>77</v>
      </c>
      <c r="G24" s="132" t="s">
        <v>76</v>
      </c>
      <c r="H24" s="131" t="s">
        <v>60</v>
      </c>
      <c r="I24" s="131" t="s">
        <v>78</v>
      </c>
      <c r="J24" s="131" t="s">
        <v>79</v>
      </c>
      <c r="K24" s="131" t="s">
        <v>83</v>
      </c>
      <c r="L24" s="128" t="s">
        <v>58</v>
      </c>
      <c r="M24" s="130" t="s">
        <v>80</v>
      </c>
      <c r="N24" s="129" t="s">
        <v>59</v>
      </c>
      <c r="O24" s="128" t="s">
        <v>58</v>
      </c>
      <c r="P24" s="129" t="s">
        <v>82</v>
      </c>
      <c r="Q24" s="128" t="s">
        <v>58</v>
      </c>
      <c r="R24" s="127" t="s">
        <v>81</v>
      </c>
    </row>
    <row r="25" spans="1:19" s="114" customFormat="1">
      <c r="F25" s="9">
        <v>1</v>
      </c>
      <c r="G25" s="145" t="s">
        <v>47</v>
      </c>
      <c r="H25" s="259">
        <f>518.47+7.256</f>
        <v>525.726</v>
      </c>
      <c r="I25" s="146">
        <v>2790.54</v>
      </c>
      <c r="J25" s="120">
        <v>12640.468000000001</v>
      </c>
      <c r="K25" s="119">
        <f>J25/I25</f>
        <v>4.5297569646018339</v>
      </c>
      <c r="L25" s="9">
        <v>1</v>
      </c>
      <c r="M25" s="259">
        <f>518.47+7.256</f>
        <v>525.726</v>
      </c>
      <c r="N25" s="118">
        <f>M25/M$42</f>
        <v>2.6815967652269242E-2</v>
      </c>
      <c r="O25" s="9">
        <v>1</v>
      </c>
      <c r="P25" s="117">
        <f>N25*M$42</f>
        <v>525.726</v>
      </c>
      <c r="Q25" s="9">
        <v>1</v>
      </c>
      <c r="R25" s="117">
        <f t="shared" ref="R25:R41" si="0">P25*K25</f>
        <v>2381.4110099722639</v>
      </c>
      <c r="S25" s="126" t="s">
        <v>57</v>
      </c>
    </row>
    <row r="26" spans="1:19" s="114" customFormat="1">
      <c r="F26" s="9">
        <v>2</v>
      </c>
      <c r="G26" s="145" t="s">
        <v>14</v>
      </c>
      <c r="H26" s="259">
        <v>1590.385</v>
      </c>
      <c r="I26" s="146">
        <v>5150.3999999999996</v>
      </c>
      <c r="J26" s="120">
        <v>5270.6849999999995</v>
      </c>
      <c r="K26" s="119">
        <f t="shared" ref="K26:K41" si="1">J26/I26</f>
        <v>1.0233544967381174</v>
      </c>
      <c r="L26" s="9">
        <v>2</v>
      </c>
      <c r="M26" s="259">
        <v>1590.385</v>
      </c>
      <c r="N26" s="118">
        <f t="shared" ref="N26:N41" si="2">M26/M$42</f>
        <v>8.1121558976832445E-2</v>
      </c>
      <c r="O26" s="9">
        <v>2</v>
      </c>
      <c r="P26" s="117">
        <f t="shared" ref="P26:P41" si="3">N26*M$42</f>
        <v>1590.385</v>
      </c>
      <c r="Q26" s="9">
        <v>2</v>
      </c>
      <c r="R26" s="117">
        <f t="shared" si="0"/>
        <v>1627.5276412948508</v>
      </c>
      <c r="S26" s="126" t="s">
        <v>56</v>
      </c>
    </row>
    <row r="27" spans="1:19" s="114" customFormat="1">
      <c r="F27" s="10">
        <v>3</v>
      </c>
      <c r="G27" s="147" t="s">
        <v>15</v>
      </c>
      <c r="H27" s="260">
        <v>14227.34</v>
      </c>
      <c r="I27" s="146">
        <v>33209.78</v>
      </c>
      <c r="J27" s="120">
        <v>46450.947999999997</v>
      </c>
      <c r="K27" s="119">
        <f t="shared" si="1"/>
        <v>1.3987129092694983</v>
      </c>
      <c r="L27" s="10">
        <v>3</v>
      </c>
      <c r="M27" s="148">
        <v>14227.34</v>
      </c>
      <c r="N27" s="118">
        <f t="shared" si="2"/>
        <v>0.72570101006576859</v>
      </c>
      <c r="O27" s="10">
        <v>3</v>
      </c>
      <c r="P27" s="117">
        <f t="shared" si="3"/>
        <v>14227.34</v>
      </c>
      <c r="Q27" s="10">
        <v>3</v>
      </c>
      <c r="R27" s="117">
        <f t="shared" si="0"/>
        <v>19899.964122566304</v>
      </c>
    </row>
    <row r="28" spans="1:19" s="114" customFormat="1">
      <c r="B28" s="125"/>
      <c r="C28" s="125"/>
      <c r="D28" s="125"/>
      <c r="F28" s="9">
        <v>4</v>
      </c>
      <c r="G28" s="145" t="s">
        <v>16</v>
      </c>
      <c r="H28" s="259">
        <v>151.16999999999999</v>
      </c>
      <c r="I28" s="146">
        <v>84434.95</v>
      </c>
      <c r="J28" s="120">
        <v>162299.72599999997</v>
      </c>
      <c r="K28" s="119">
        <f t="shared" si="1"/>
        <v>1.9221865590019296</v>
      </c>
      <c r="L28" s="9">
        <v>4</v>
      </c>
      <c r="M28" s="149">
        <v>151.16999999999999</v>
      </c>
      <c r="N28" s="118">
        <f t="shared" si="2"/>
        <v>7.7108034032814443E-3</v>
      </c>
      <c r="O28" s="9">
        <v>4</v>
      </c>
      <c r="P28" s="117">
        <f t="shared" si="3"/>
        <v>151.16999999999999</v>
      </c>
      <c r="Q28" s="9">
        <v>4</v>
      </c>
      <c r="R28" s="117">
        <f t="shared" si="0"/>
        <v>290.57694212432165</v>
      </c>
    </row>
    <row r="29" spans="1:19" s="114" customFormat="1">
      <c r="B29" s="125"/>
      <c r="C29" s="125"/>
      <c r="D29" s="125"/>
      <c r="F29" s="9">
        <v>5</v>
      </c>
      <c r="G29" s="147" t="s">
        <v>17</v>
      </c>
      <c r="H29" s="260">
        <v>16.37</v>
      </c>
      <c r="I29" s="146">
        <v>2689.97</v>
      </c>
      <c r="J29" s="120">
        <v>3415.6319999999996</v>
      </c>
      <c r="K29" s="119">
        <f t="shared" si="1"/>
        <v>1.269765833819708</v>
      </c>
      <c r="L29" s="9">
        <v>5</v>
      </c>
      <c r="M29" s="148">
        <v>16.37</v>
      </c>
      <c r="N29" s="118">
        <f t="shared" si="2"/>
        <v>8.3499273474708783E-4</v>
      </c>
      <c r="O29" s="9">
        <v>5</v>
      </c>
      <c r="P29" s="117">
        <f t="shared" si="3"/>
        <v>16.37</v>
      </c>
      <c r="Q29" s="9">
        <v>5</v>
      </c>
      <c r="R29" s="117">
        <f t="shared" si="0"/>
        <v>20.78606669962862</v>
      </c>
    </row>
    <row r="30" spans="1:19" s="114" customFormat="1" ht="30">
      <c r="F30" s="10">
        <v>6</v>
      </c>
      <c r="G30" s="145" t="s">
        <v>41</v>
      </c>
      <c r="H30" s="259">
        <v>1.17</v>
      </c>
      <c r="I30" s="146">
        <v>284.13</v>
      </c>
      <c r="J30" s="120">
        <v>292.09699999999998</v>
      </c>
      <c r="K30" s="119">
        <f t="shared" si="1"/>
        <v>1.0280399816985182</v>
      </c>
      <c r="L30" s="10">
        <v>6</v>
      </c>
      <c r="M30" s="149">
        <v>1.17</v>
      </c>
      <c r="N30" s="118">
        <f t="shared" si="2"/>
        <v>5.9678772123035593E-5</v>
      </c>
      <c r="O30" s="10">
        <v>6</v>
      </c>
      <c r="P30" s="117">
        <f t="shared" si="3"/>
        <v>1.17</v>
      </c>
      <c r="Q30" s="10">
        <v>6</v>
      </c>
      <c r="R30" s="117">
        <f t="shared" si="0"/>
        <v>1.2028067785872663</v>
      </c>
    </row>
    <row r="31" spans="1:19" s="114" customFormat="1">
      <c r="F31" s="10">
        <v>7</v>
      </c>
      <c r="G31" s="147" t="s">
        <v>19</v>
      </c>
      <c r="H31" s="260">
        <v>1480.21</v>
      </c>
      <c r="I31" s="146">
        <v>41409.19</v>
      </c>
      <c r="J31" s="120">
        <v>60909.843000000001</v>
      </c>
      <c r="K31" s="119">
        <f t="shared" si="1"/>
        <v>1.4709257292885951</v>
      </c>
      <c r="L31" s="10">
        <v>7</v>
      </c>
      <c r="M31" s="148">
        <v>1480.21</v>
      </c>
      <c r="N31" s="118">
        <f t="shared" si="2"/>
        <v>7.5501807935246593E-2</v>
      </c>
      <c r="O31" s="10">
        <v>7</v>
      </c>
      <c r="P31" s="117">
        <f t="shared" si="3"/>
        <v>1480.21</v>
      </c>
      <c r="Q31" s="10">
        <v>7</v>
      </c>
      <c r="R31" s="117">
        <f t="shared" si="0"/>
        <v>2177.2789737502712</v>
      </c>
    </row>
    <row r="32" spans="1:19" s="125" customFormat="1" ht="30">
      <c r="B32" s="114"/>
      <c r="C32" s="114"/>
      <c r="D32" s="114"/>
      <c r="F32" s="10">
        <v>8</v>
      </c>
      <c r="G32" s="145" t="s">
        <v>42</v>
      </c>
      <c r="H32" s="259">
        <v>652.54</v>
      </c>
      <c r="I32" s="146">
        <v>20233.11</v>
      </c>
      <c r="J32" s="120">
        <v>22750.914000000001</v>
      </c>
      <c r="K32" s="119">
        <f t="shared" si="1"/>
        <v>1.1244397920042939</v>
      </c>
      <c r="L32" s="10">
        <v>8</v>
      </c>
      <c r="M32" s="149">
        <v>652.54</v>
      </c>
      <c r="N32" s="118">
        <f t="shared" si="2"/>
        <v>3.3284432445440722E-2</v>
      </c>
      <c r="O32" s="10">
        <v>8</v>
      </c>
      <c r="P32" s="117">
        <f t="shared" si="3"/>
        <v>652.54</v>
      </c>
      <c r="Q32" s="10">
        <v>8</v>
      </c>
      <c r="R32" s="117">
        <f t="shared" si="0"/>
        <v>733.74194187448188</v>
      </c>
    </row>
    <row r="33" spans="1:18" s="125" customFormat="1">
      <c r="B33" s="114"/>
      <c r="C33" s="114"/>
      <c r="D33" s="114"/>
      <c r="F33" s="11">
        <v>10</v>
      </c>
      <c r="G33" s="150" t="s">
        <v>21</v>
      </c>
      <c r="H33" s="261">
        <v>92.99</v>
      </c>
      <c r="I33" s="152">
        <v>5061.47</v>
      </c>
      <c r="J33" s="124">
        <v>8002.7650000000003</v>
      </c>
      <c r="K33" s="123">
        <f t="shared" si="1"/>
        <v>1.5811147749566825</v>
      </c>
      <c r="L33" s="11">
        <v>10</v>
      </c>
      <c r="M33" s="151">
        <v>92.99</v>
      </c>
      <c r="N33" s="122">
        <f t="shared" si="2"/>
        <v>4.7431871963428034E-3</v>
      </c>
      <c r="O33" s="11">
        <v>10</v>
      </c>
      <c r="P33" s="121">
        <f t="shared" si="3"/>
        <v>92.99</v>
      </c>
      <c r="Q33" s="11">
        <v>10</v>
      </c>
      <c r="R33" s="121">
        <f t="shared" si="0"/>
        <v>147.0278629232219</v>
      </c>
    </row>
    <row r="34" spans="1:18" s="114" customFormat="1">
      <c r="F34" s="12">
        <v>9</v>
      </c>
      <c r="G34" s="150" t="s">
        <v>22</v>
      </c>
      <c r="H34" s="261">
        <v>141.96</v>
      </c>
      <c r="I34" s="152">
        <v>7507.03</v>
      </c>
      <c r="J34" s="124">
        <v>23136.702000000001</v>
      </c>
      <c r="K34" s="123">
        <f t="shared" si="1"/>
        <v>3.0820047342291161</v>
      </c>
      <c r="L34" s="12">
        <v>9</v>
      </c>
      <c r="M34" s="151">
        <v>141.96</v>
      </c>
      <c r="N34" s="122">
        <f t="shared" si="2"/>
        <v>7.2410243509283189E-3</v>
      </c>
      <c r="O34" s="12">
        <v>9</v>
      </c>
      <c r="P34" s="121">
        <f t="shared" si="3"/>
        <v>141.96</v>
      </c>
      <c r="Q34" s="12">
        <v>9</v>
      </c>
      <c r="R34" s="121">
        <f t="shared" si="0"/>
        <v>437.52139207116534</v>
      </c>
    </row>
    <row r="35" spans="1:18" s="114" customFormat="1">
      <c r="F35" s="10">
        <v>11</v>
      </c>
      <c r="G35" s="147" t="s">
        <v>23</v>
      </c>
      <c r="H35" s="260">
        <v>115.7</v>
      </c>
      <c r="I35" s="146">
        <v>4575.79</v>
      </c>
      <c r="J35" s="120">
        <v>4613.6859999999997</v>
      </c>
      <c r="K35" s="119">
        <f t="shared" si="1"/>
        <v>1.0082818485988212</v>
      </c>
      <c r="L35" s="10">
        <v>11</v>
      </c>
      <c r="M35" s="148">
        <v>115.7</v>
      </c>
      <c r="N35" s="118">
        <f t="shared" si="2"/>
        <v>5.9015674655001869E-3</v>
      </c>
      <c r="O35" s="10">
        <v>11</v>
      </c>
      <c r="P35" s="117">
        <f t="shared" si="3"/>
        <v>115.7</v>
      </c>
      <c r="Q35" s="10">
        <v>11</v>
      </c>
      <c r="R35" s="117">
        <f t="shared" si="0"/>
        <v>116.65820988288361</v>
      </c>
    </row>
    <row r="36" spans="1:18" s="114" customFormat="1">
      <c r="F36" s="10">
        <v>12</v>
      </c>
      <c r="G36" s="145" t="s">
        <v>24</v>
      </c>
      <c r="H36" s="259">
        <v>26.82</v>
      </c>
      <c r="I36" s="146">
        <v>6269.84</v>
      </c>
      <c r="J36" s="120">
        <v>10355.975</v>
      </c>
      <c r="K36" s="119">
        <f t="shared" si="1"/>
        <v>1.6517128028785424</v>
      </c>
      <c r="L36" s="10">
        <v>12</v>
      </c>
      <c r="M36" s="149">
        <v>26.82</v>
      </c>
      <c r="N36" s="118">
        <f t="shared" si="2"/>
        <v>1.3680210840511236E-3</v>
      </c>
      <c r="O36" s="10">
        <v>12</v>
      </c>
      <c r="P36" s="117">
        <f t="shared" si="3"/>
        <v>26.82</v>
      </c>
      <c r="Q36" s="10">
        <v>12</v>
      </c>
      <c r="R36" s="117">
        <f t="shared" si="0"/>
        <v>44.298937373202506</v>
      </c>
    </row>
    <row r="37" spans="1:18" s="114" customFormat="1">
      <c r="F37" s="11" t="s">
        <v>9</v>
      </c>
      <c r="G37" s="150" t="s">
        <v>53</v>
      </c>
      <c r="H37" s="261">
        <f>121.14+0.04</f>
        <v>121.18</v>
      </c>
      <c r="I37" s="152">
        <v>3530.39</v>
      </c>
      <c r="J37" s="124">
        <v>16603.18</v>
      </c>
      <c r="K37" s="123">
        <f t="shared" si="1"/>
        <v>4.7029308376694932</v>
      </c>
      <c r="L37" s="11" t="s">
        <v>9</v>
      </c>
      <c r="M37" s="151">
        <f>121.14+0.04</f>
        <v>121.18</v>
      </c>
      <c r="N37" s="122">
        <f t="shared" si="2"/>
        <v>6.1810885520251742E-3</v>
      </c>
      <c r="O37" s="11" t="s">
        <v>9</v>
      </c>
      <c r="P37" s="121">
        <f t="shared" si="3"/>
        <v>121.18</v>
      </c>
      <c r="Q37" s="11" t="s">
        <v>9</v>
      </c>
      <c r="R37" s="121">
        <f t="shared" si="0"/>
        <v>569.90115890878917</v>
      </c>
    </row>
    <row r="38" spans="1:18" s="114" customFormat="1" ht="30">
      <c r="F38" s="10">
        <v>15</v>
      </c>
      <c r="G38" s="147" t="s">
        <v>45</v>
      </c>
      <c r="H38" s="260">
        <v>352.72</v>
      </c>
      <c r="I38" s="146">
        <v>5973.81</v>
      </c>
      <c r="J38" s="120">
        <v>11209.842000000001</v>
      </c>
      <c r="K38" s="119">
        <f t="shared" si="1"/>
        <v>1.8764979133919559</v>
      </c>
      <c r="L38" s="10">
        <v>15</v>
      </c>
      <c r="M38" s="148">
        <v>352.72</v>
      </c>
      <c r="N38" s="118">
        <f t="shared" si="2"/>
        <v>1.7991364532681298E-2</v>
      </c>
      <c r="O38" s="10">
        <v>15</v>
      </c>
      <c r="P38" s="117">
        <f t="shared" si="3"/>
        <v>352.72</v>
      </c>
      <c r="Q38" s="10">
        <v>15</v>
      </c>
      <c r="R38" s="117">
        <f t="shared" si="0"/>
        <v>661.87834401161069</v>
      </c>
    </row>
    <row r="39" spans="1:18" s="114" customFormat="1">
      <c r="F39" s="9">
        <v>17</v>
      </c>
      <c r="G39" s="150" t="s">
        <v>27</v>
      </c>
      <c r="H39" s="261">
        <v>59.58</v>
      </c>
      <c r="I39" s="152">
        <v>2119.21</v>
      </c>
      <c r="J39" s="124">
        <v>2205.7139999999999</v>
      </c>
      <c r="K39" s="123">
        <f t="shared" si="1"/>
        <v>1.0408189844328783</v>
      </c>
      <c r="L39" s="9">
        <v>17</v>
      </c>
      <c r="M39" s="151">
        <v>59.58</v>
      </c>
      <c r="N39" s="122">
        <f t="shared" si="2"/>
        <v>3.0390267034961201E-3</v>
      </c>
      <c r="O39" s="9">
        <v>17</v>
      </c>
      <c r="P39" s="121">
        <f t="shared" si="3"/>
        <v>59.58</v>
      </c>
      <c r="Q39" s="9">
        <v>17</v>
      </c>
      <c r="R39" s="121">
        <f t="shared" si="0"/>
        <v>62.011995092510887</v>
      </c>
    </row>
    <row r="40" spans="1:18" s="114" customFormat="1">
      <c r="B40"/>
      <c r="C40"/>
      <c r="D40"/>
      <c r="F40" s="10">
        <v>16</v>
      </c>
      <c r="G40" s="150" t="s">
        <v>28</v>
      </c>
      <c r="H40" s="261">
        <v>36.159999999999997</v>
      </c>
      <c r="I40" s="152">
        <v>3428.41</v>
      </c>
      <c r="J40" s="124">
        <v>34381.808000000005</v>
      </c>
      <c r="K40" s="123">
        <f t="shared" si="1"/>
        <v>10.028499508518529</v>
      </c>
      <c r="L40" s="10">
        <v>16</v>
      </c>
      <c r="M40" s="151">
        <v>36.159999999999997</v>
      </c>
      <c r="N40" s="122">
        <f t="shared" si="2"/>
        <v>1.8444311110845872E-3</v>
      </c>
      <c r="O40" s="10">
        <v>16</v>
      </c>
      <c r="P40" s="121">
        <f t="shared" si="3"/>
        <v>36.159999999999997</v>
      </c>
      <c r="Q40" s="10">
        <v>16</v>
      </c>
      <c r="R40" s="121">
        <f t="shared" si="0"/>
        <v>362.63054222802998</v>
      </c>
    </row>
    <row r="41" spans="1:18" s="114" customFormat="1">
      <c r="B41"/>
      <c r="C41"/>
      <c r="D41"/>
      <c r="F41" s="9">
        <v>18</v>
      </c>
      <c r="G41" s="145" t="s">
        <v>29</v>
      </c>
      <c r="H41" s="259">
        <v>12.94</v>
      </c>
      <c r="I41" s="146">
        <v>1075.07</v>
      </c>
      <c r="J41" s="120">
        <v>2157.7969999999996</v>
      </c>
      <c r="K41" s="119">
        <f t="shared" si="1"/>
        <v>2.007122326918247</v>
      </c>
      <c r="L41" s="9">
        <v>18</v>
      </c>
      <c r="M41" s="149">
        <v>12.94</v>
      </c>
      <c r="N41" s="118">
        <f t="shared" si="2"/>
        <v>6.6003701818126545E-4</v>
      </c>
      <c r="O41" s="9">
        <v>18</v>
      </c>
      <c r="P41" s="117">
        <f t="shared" si="3"/>
        <v>12.94</v>
      </c>
      <c r="Q41" s="9">
        <v>18</v>
      </c>
      <c r="R41" s="117">
        <f t="shared" si="0"/>
        <v>25.972162910322115</v>
      </c>
    </row>
    <row r="42" spans="1:18" s="114" customFormat="1">
      <c r="B42"/>
      <c r="C42"/>
      <c r="D42"/>
      <c r="H42" s="262">
        <f>SUM(H25:H41)</f>
        <v>19604.960999999999</v>
      </c>
      <c r="I42" s="115">
        <f>SUM(I25:I41)</f>
        <v>229743.09000000003</v>
      </c>
      <c r="J42" s="115">
        <f>SUM(J25:J41)</f>
        <v>426697.78199999995</v>
      </c>
      <c r="K42" s="115"/>
      <c r="M42" s="116">
        <f>SUM(M25:M41)</f>
        <v>19604.960999999999</v>
      </c>
      <c r="P42" s="115">
        <f>SUM(P25:P41)</f>
        <v>19604.960999999999</v>
      </c>
      <c r="R42" s="115">
        <f>SUM(R25:R41)</f>
        <v>29560.390110462446</v>
      </c>
    </row>
    <row r="43" spans="1:18" s="114" customFormat="1">
      <c r="B43"/>
      <c r="C43"/>
      <c r="D43"/>
    </row>
    <row r="44" spans="1:18">
      <c r="A44" s="111"/>
      <c r="H44" s="113" t="s">
        <v>54</v>
      </c>
      <c r="I44" s="112">
        <v>71614514.312397331</v>
      </c>
      <c r="J44" s="112">
        <v>126933877.91946916</v>
      </c>
      <c r="K44" s="112"/>
      <c r="L44" s="112"/>
      <c r="M44" s="112">
        <v>229743.09000000003</v>
      </c>
    </row>
    <row r="49" spans="8:25">
      <c r="J49">
        <v>3434219.6926745214</v>
      </c>
      <c r="K49">
        <v>5936974.3349967003</v>
      </c>
      <c r="L49">
        <v>33488733.736489728</v>
      </c>
      <c r="M49">
        <v>361360.73862596886</v>
      </c>
      <c r="N49">
        <v>42366.800530319342</v>
      </c>
      <c r="O49">
        <v>5275841.9621740412</v>
      </c>
      <c r="P49">
        <v>11745662.464572215</v>
      </c>
      <c r="Q49">
        <v>2434405.8415122936</v>
      </c>
      <c r="R49">
        <v>2910352.167232635</v>
      </c>
      <c r="S49">
        <v>332782.31853383232</v>
      </c>
      <c r="T49">
        <v>2615661.3844548888</v>
      </c>
      <c r="U49">
        <v>1102115.7598056169</v>
      </c>
      <c r="V49">
        <v>1006967.3529058355</v>
      </c>
      <c r="W49">
        <v>183420.32687814106</v>
      </c>
      <c r="X49">
        <v>225937.94336625494</v>
      </c>
      <c r="Y49">
        <v>517711.48764433683</v>
      </c>
    </row>
    <row r="55" spans="8:25">
      <c r="H55" s="61">
        <v>2790.54</v>
      </c>
      <c r="I55" s="61">
        <v>5150.3999999999996</v>
      </c>
      <c r="J55" s="61">
        <v>33209.78</v>
      </c>
      <c r="K55" s="61">
        <v>84434.95</v>
      </c>
      <c r="L55" s="61">
        <v>2689.97</v>
      </c>
      <c r="M55" s="61">
        <v>284.13</v>
      </c>
      <c r="N55" s="61">
        <v>41409.19</v>
      </c>
      <c r="O55" s="61">
        <v>20233.11</v>
      </c>
      <c r="P55" s="61">
        <v>5061.47</v>
      </c>
      <c r="Q55" s="61">
        <v>7507.03</v>
      </c>
      <c r="R55" s="61">
        <v>4575.79</v>
      </c>
      <c r="S55" s="61">
        <v>6269.84</v>
      </c>
      <c r="T55" s="61">
        <v>3530.39</v>
      </c>
      <c r="U55" s="61">
        <v>5973.81</v>
      </c>
      <c r="V55" s="61">
        <v>2119.21</v>
      </c>
      <c r="W55" s="61">
        <v>3428.41</v>
      </c>
      <c r="X55" s="61">
        <v>1075.07</v>
      </c>
    </row>
    <row r="56" spans="8:25">
      <c r="H56">
        <v>12640.468000000001</v>
      </c>
      <c r="I56">
        <v>5270.6849999999995</v>
      </c>
      <c r="J56">
        <v>46450.947999999997</v>
      </c>
      <c r="K56">
        <v>162299.72599999997</v>
      </c>
      <c r="L56">
        <v>3415.6319999999996</v>
      </c>
      <c r="M56">
        <v>292.09699999999998</v>
      </c>
      <c r="N56">
        <v>60909.843000000001</v>
      </c>
      <c r="O56">
        <v>22750.914000000001</v>
      </c>
      <c r="P56">
        <v>8002.7650000000003</v>
      </c>
      <c r="Q56">
        <v>23136.702000000001</v>
      </c>
      <c r="R56">
        <v>4613.6859999999997</v>
      </c>
      <c r="S56">
        <v>10355.975</v>
      </c>
      <c r="T56">
        <v>16603.18</v>
      </c>
      <c r="U56">
        <v>11209.842000000001</v>
      </c>
      <c r="V56">
        <v>2205.7139999999999</v>
      </c>
      <c r="W56">
        <v>34381.808000000005</v>
      </c>
      <c r="X56">
        <v>2157.7969999999996</v>
      </c>
    </row>
    <row r="57" spans="8:25">
      <c r="H57" s="61">
        <v>2790.54</v>
      </c>
      <c r="I57">
        <v>12640.468000000001</v>
      </c>
    </row>
    <row r="58" spans="8:25">
      <c r="H58" s="61">
        <v>5150.3999999999996</v>
      </c>
      <c r="I58">
        <v>5270.6849999999995</v>
      </c>
    </row>
    <row r="59" spans="8:25">
      <c r="H59" s="61">
        <v>33209.78</v>
      </c>
      <c r="I59">
        <v>46450.947999999997</v>
      </c>
    </row>
    <row r="60" spans="8:25">
      <c r="H60" s="61">
        <v>84434.95</v>
      </c>
      <c r="I60">
        <v>162299.72599999997</v>
      </c>
    </row>
    <row r="61" spans="8:25">
      <c r="H61" s="61">
        <v>2689.97</v>
      </c>
      <c r="I61">
        <v>3415.6319999999996</v>
      </c>
    </row>
    <row r="62" spans="8:25">
      <c r="H62" s="61">
        <v>284.13</v>
      </c>
      <c r="I62">
        <v>292.09699999999998</v>
      </c>
    </row>
    <row r="63" spans="8:25">
      <c r="H63" s="61">
        <v>41409.19</v>
      </c>
      <c r="I63">
        <v>60909.843000000001</v>
      </c>
    </row>
    <row r="64" spans="8:25">
      <c r="H64" s="61">
        <v>20233.11</v>
      </c>
      <c r="I64">
        <v>22750.914000000001</v>
      </c>
    </row>
    <row r="65" spans="8:9">
      <c r="H65" s="61">
        <v>5061.47</v>
      </c>
      <c r="I65">
        <v>8002.7650000000003</v>
      </c>
    </row>
    <row r="66" spans="8:9">
      <c r="H66" s="61">
        <v>7507.03</v>
      </c>
      <c r="I66">
        <v>23136.702000000001</v>
      </c>
    </row>
    <row r="67" spans="8:9">
      <c r="H67" s="61">
        <v>4575.79</v>
      </c>
      <c r="I67">
        <v>4613.6859999999997</v>
      </c>
    </row>
    <row r="68" spans="8:9">
      <c r="H68" s="61">
        <v>6269.84</v>
      </c>
      <c r="I68">
        <v>10355.975</v>
      </c>
    </row>
    <row r="69" spans="8:9">
      <c r="H69" s="61">
        <v>3530.39</v>
      </c>
      <c r="I69">
        <v>16603.18</v>
      </c>
    </row>
    <row r="70" spans="8:9">
      <c r="H70" s="61">
        <v>5973.81</v>
      </c>
      <c r="I70">
        <v>11209.842000000001</v>
      </c>
    </row>
    <row r="71" spans="8:9">
      <c r="H71" s="61">
        <v>2119.21</v>
      </c>
      <c r="I71">
        <v>2205.7139999999999</v>
      </c>
    </row>
    <row r="72" spans="8:9">
      <c r="H72" s="61">
        <v>3428.41</v>
      </c>
      <c r="I72">
        <v>34381.808000000005</v>
      </c>
    </row>
    <row r="73" spans="8:9">
      <c r="H73" s="61">
        <v>1075.07</v>
      </c>
      <c r="I73">
        <v>2157.7969999999996</v>
      </c>
    </row>
  </sheetData>
  <mergeCells count="4">
    <mergeCell ref="B2:D2"/>
    <mergeCell ref="B3:D3"/>
    <mergeCell ref="B4:D4"/>
    <mergeCell ref="B17:E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3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G29" sqref="G29"/>
    </sheetView>
  </sheetViews>
  <sheetFormatPr defaultColWidth="9.140625" defaultRowHeight="12.75"/>
  <cols>
    <col min="1" max="1" width="55" style="5" customWidth="1"/>
    <col min="2" max="2" width="7" style="2" customWidth="1"/>
    <col min="3" max="3" width="23" style="3" customWidth="1"/>
    <col min="4" max="4" width="18.42578125" style="3" customWidth="1"/>
    <col min="5" max="5" width="18.28515625" style="3" customWidth="1"/>
    <col min="6" max="6" width="16.7109375" style="3" bestFit="1" customWidth="1"/>
    <col min="7" max="7" width="19.140625" style="3" customWidth="1"/>
    <col min="8" max="8" width="17" style="3" customWidth="1"/>
    <col min="9" max="9" width="20.140625" style="3" customWidth="1"/>
    <col min="10" max="10" width="17.42578125" style="3" customWidth="1"/>
    <col min="11" max="11" width="20" style="3" customWidth="1"/>
    <col min="12" max="12" width="18.140625" style="3" customWidth="1"/>
    <col min="13" max="13" width="15.85546875" style="3" customWidth="1"/>
    <col min="14" max="14" width="20.85546875" style="3" customWidth="1"/>
    <col min="15" max="15" width="19.85546875" style="3" customWidth="1"/>
    <col min="16" max="16" width="18.85546875" style="3" customWidth="1"/>
    <col min="17" max="18" width="16.140625" style="3" customWidth="1"/>
    <col min="19" max="19" width="20" style="3" bestFit="1" customWidth="1"/>
    <col min="20" max="20" width="22.42578125" style="4" customWidth="1"/>
    <col min="21" max="21" width="25.140625" style="5" customWidth="1"/>
    <col min="22" max="22" width="21.42578125" style="5" customWidth="1"/>
    <col min="23" max="23" width="4.85546875" style="5" customWidth="1"/>
    <col min="24" max="24" width="6" style="5" customWidth="1"/>
    <col min="25" max="25" width="20.140625" style="5" customWidth="1"/>
    <col min="26" max="26" width="23" style="5" customWidth="1"/>
    <col min="27" max="27" width="23.5703125" style="5" customWidth="1"/>
    <col min="28" max="28" width="18.28515625" style="5" customWidth="1"/>
    <col min="29" max="29" width="21.85546875" style="5" customWidth="1"/>
    <col min="30" max="38" width="9.140625" style="3"/>
    <col min="39" max="16384" width="9.140625" style="5"/>
  </cols>
  <sheetData>
    <row r="1" spans="1:38" ht="15">
      <c r="A1" s="1" t="s">
        <v>0</v>
      </c>
    </row>
    <row r="2" spans="1:38" ht="15">
      <c r="A2" s="1" t="s">
        <v>1</v>
      </c>
    </row>
    <row r="3" spans="1:38" ht="15">
      <c r="A3" s="1" t="s">
        <v>2</v>
      </c>
    </row>
    <row r="4" spans="1:38">
      <c r="A4" s="3"/>
      <c r="Y4" s="555" t="s">
        <v>3</v>
      </c>
      <c r="Z4" s="555"/>
      <c r="AA4" s="555"/>
    </row>
    <row r="5" spans="1:38" ht="15.75" thickBot="1">
      <c r="A5" s="3"/>
      <c r="Y5" s="6" t="s">
        <v>4</v>
      </c>
      <c r="Z5" s="6" t="s">
        <v>5</v>
      </c>
      <c r="AA5" s="6" t="s">
        <v>6</v>
      </c>
    </row>
    <row r="6" spans="1:38" s="16" customFormat="1" ht="16.5" thickTop="1" thickBot="1">
      <c r="A6" s="7" t="s">
        <v>7</v>
      </c>
      <c r="B6" s="8" t="s">
        <v>8</v>
      </c>
      <c r="C6" s="9">
        <v>1</v>
      </c>
      <c r="D6" s="9">
        <v>2</v>
      </c>
      <c r="E6" s="10">
        <v>3</v>
      </c>
      <c r="F6" s="9">
        <v>4</v>
      </c>
      <c r="G6" s="9">
        <v>5</v>
      </c>
      <c r="H6" s="10">
        <v>6</v>
      </c>
      <c r="I6" s="10">
        <v>7</v>
      </c>
      <c r="J6" s="10">
        <v>8</v>
      </c>
      <c r="K6" s="11">
        <v>10</v>
      </c>
      <c r="L6" s="12">
        <v>9</v>
      </c>
      <c r="M6" s="10">
        <v>11</v>
      </c>
      <c r="N6" s="10">
        <v>12</v>
      </c>
      <c r="O6" s="11" t="s">
        <v>9</v>
      </c>
      <c r="P6" s="10">
        <v>15</v>
      </c>
      <c r="Q6" s="9">
        <v>17</v>
      </c>
      <c r="R6" s="10">
        <v>16</v>
      </c>
      <c r="S6" s="9">
        <v>18</v>
      </c>
      <c r="T6" s="13">
        <v>180</v>
      </c>
      <c r="U6" s="13">
        <v>309</v>
      </c>
      <c r="V6" s="14">
        <v>310</v>
      </c>
      <c r="W6" s="15"/>
      <c r="Y6" s="17" t="s">
        <v>10</v>
      </c>
      <c r="Z6" s="17">
        <v>309</v>
      </c>
      <c r="AA6" s="17" t="s">
        <v>11</v>
      </c>
      <c r="AC6" s="18" t="s">
        <v>12</v>
      </c>
      <c r="AD6" s="19"/>
      <c r="AE6" s="19"/>
      <c r="AF6" s="19"/>
      <c r="AG6" s="19"/>
      <c r="AH6" s="19"/>
      <c r="AI6" s="19"/>
      <c r="AJ6" s="19"/>
      <c r="AK6" s="19"/>
      <c r="AL6" s="19"/>
    </row>
    <row r="7" spans="1:38" ht="16.5" thickTop="1" thickBot="1">
      <c r="A7" s="20" t="s">
        <v>13</v>
      </c>
      <c r="B7" s="9">
        <v>1</v>
      </c>
      <c r="C7" s="21">
        <v>156.41900000000001</v>
      </c>
      <c r="D7" s="21">
        <v>4.9660000000000002</v>
      </c>
      <c r="E7" s="21">
        <v>0</v>
      </c>
      <c r="F7" s="21">
        <v>703.78800000000001</v>
      </c>
      <c r="G7" s="21">
        <v>0</v>
      </c>
      <c r="H7" s="21">
        <v>0</v>
      </c>
      <c r="I7" s="21">
        <v>0</v>
      </c>
      <c r="J7" s="21">
        <v>0</v>
      </c>
      <c r="K7" s="21">
        <v>595.45799999999997</v>
      </c>
      <c r="L7" s="21">
        <v>0</v>
      </c>
      <c r="M7" s="21">
        <v>0</v>
      </c>
      <c r="N7" s="21">
        <v>0</v>
      </c>
      <c r="O7" s="21">
        <v>0</v>
      </c>
      <c r="P7" s="21">
        <v>10.818</v>
      </c>
      <c r="Q7" s="21">
        <v>0</v>
      </c>
      <c r="R7" s="21">
        <v>0</v>
      </c>
      <c r="S7" s="21">
        <v>0</v>
      </c>
      <c r="T7" s="22">
        <f>SUM(C7:S7)</f>
        <v>1471.4489999999998</v>
      </c>
      <c r="U7" s="23">
        <v>11169.018</v>
      </c>
      <c r="V7" s="21">
        <v>12640.467000000001</v>
      </c>
      <c r="W7" s="24"/>
      <c r="X7" s="25">
        <v>1</v>
      </c>
      <c r="Y7" s="21">
        <v>4925.5280000000002</v>
      </c>
      <c r="Z7" s="23">
        <v>11169.018</v>
      </c>
      <c r="AA7" s="21">
        <v>12640.467000000001</v>
      </c>
      <c r="AB7" s="24"/>
      <c r="AC7" s="26">
        <f>T7+U7</f>
        <v>12640.467000000001</v>
      </c>
    </row>
    <row r="8" spans="1:38" ht="16.5" thickTop="1" thickBot="1">
      <c r="A8" s="20" t="s">
        <v>14</v>
      </c>
      <c r="B8" s="9">
        <v>2</v>
      </c>
      <c r="C8" s="21">
        <v>0</v>
      </c>
      <c r="D8" s="21">
        <v>13.561999999999999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120.535</v>
      </c>
      <c r="L8" s="21">
        <v>0</v>
      </c>
      <c r="M8" s="21">
        <v>0</v>
      </c>
      <c r="N8" s="21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2">
        <f t="shared" ref="T8:T23" si="0">SUM(C8:S8)</f>
        <v>134.09700000000001</v>
      </c>
      <c r="U8" s="23">
        <v>5136.5879999999997</v>
      </c>
      <c r="V8" s="21">
        <v>5270.6850000000004</v>
      </c>
      <c r="W8" s="28"/>
      <c r="X8" s="29">
        <v>2</v>
      </c>
      <c r="Y8" s="21"/>
      <c r="Z8" s="23">
        <v>5136.5879999999997</v>
      </c>
      <c r="AA8" s="21">
        <v>5270.6850000000004</v>
      </c>
      <c r="AB8" s="28"/>
      <c r="AC8" s="26">
        <f t="shared" ref="AC8:AC23" si="1">T8+U8</f>
        <v>5270.6849999999995</v>
      </c>
    </row>
    <row r="9" spans="1:38" ht="16.5" thickTop="1" thickBot="1">
      <c r="A9" s="20" t="s">
        <v>15</v>
      </c>
      <c r="B9" s="10">
        <v>3</v>
      </c>
      <c r="C9" s="21">
        <v>0</v>
      </c>
      <c r="D9" s="21">
        <v>0</v>
      </c>
      <c r="E9" s="21">
        <v>0</v>
      </c>
      <c r="F9" s="21">
        <v>113.21899999999999</v>
      </c>
      <c r="G9" s="21">
        <v>169.00700000000001</v>
      </c>
      <c r="H9" s="21">
        <v>0</v>
      </c>
      <c r="I9" s="21">
        <v>952.375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2">
        <f t="shared" si="0"/>
        <v>1234.6010000000001</v>
      </c>
      <c r="U9" s="23">
        <v>45216.347000000002</v>
      </c>
      <c r="V9" s="21">
        <v>46450.949000000001</v>
      </c>
      <c r="W9" s="28"/>
      <c r="X9" s="29">
        <v>3</v>
      </c>
      <c r="Y9" s="21">
        <v>4844.9480000000003</v>
      </c>
      <c r="Z9" s="23">
        <v>45216.347000000002</v>
      </c>
      <c r="AA9" s="21">
        <v>46450.949000000001</v>
      </c>
      <c r="AB9" s="28"/>
      <c r="AC9" s="26">
        <f t="shared" si="1"/>
        <v>46450.948000000004</v>
      </c>
    </row>
    <row r="10" spans="1:38" ht="16.5" thickTop="1" thickBot="1">
      <c r="A10" s="30" t="s">
        <v>16</v>
      </c>
      <c r="B10" s="9">
        <v>4</v>
      </c>
      <c r="C10" s="21">
        <v>4386.4620000000004</v>
      </c>
      <c r="D10" s="21">
        <v>53.643999999999998</v>
      </c>
      <c r="E10" s="21">
        <v>5830.549</v>
      </c>
      <c r="F10" s="21">
        <v>37180.383999999998</v>
      </c>
      <c r="G10" s="21">
        <v>320.61399999999998</v>
      </c>
      <c r="H10" s="21">
        <v>5.8280000000000003</v>
      </c>
      <c r="I10" s="21">
        <v>15741.797</v>
      </c>
      <c r="J10" s="21">
        <v>681.95699999999999</v>
      </c>
      <c r="K10" s="21">
        <v>799.79700000000003</v>
      </c>
      <c r="L10" s="21">
        <v>4242.7460000000001</v>
      </c>
      <c r="M10" s="21">
        <v>12.542</v>
      </c>
      <c r="N10" s="21">
        <v>175.22300000000001</v>
      </c>
      <c r="O10" s="21">
        <v>607.43499999999995</v>
      </c>
      <c r="P10" s="21">
        <v>4778.0749999999998</v>
      </c>
      <c r="Q10" s="21">
        <v>66.144999999999996</v>
      </c>
      <c r="R10" s="21">
        <v>350.666</v>
      </c>
      <c r="S10" s="21">
        <v>331.41199999999998</v>
      </c>
      <c r="T10" s="22">
        <f>SUM(C10:S10)</f>
        <v>75565.275999999998</v>
      </c>
      <c r="U10" s="23">
        <v>86734.455000000002</v>
      </c>
      <c r="V10" s="21">
        <v>162299.72899999999</v>
      </c>
      <c r="W10" s="28"/>
      <c r="X10" s="29">
        <v>4</v>
      </c>
      <c r="Y10" s="21">
        <v>27675.43</v>
      </c>
      <c r="Z10" s="23">
        <v>86734.455000000002</v>
      </c>
      <c r="AA10" s="21">
        <v>162299.72899999999</v>
      </c>
      <c r="AB10" s="28"/>
      <c r="AC10" s="26">
        <f t="shared" si="1"/>
        <v>162299.731</v>
      </c>
    </row>
    <row r="11" spans="1:38" ht="16.5" thickTop="1" thickBot="1">
      <c r="A11" s="20" t="s">
        <v>17</v>
      </c>
      <c r="B11" s="9">
        <v>5</v>
      </c>
      <c r="C11" s="21">
        <v>0</v>
      </c>
      <c r="D11" s="21">
        <v>0</v>
      </c>
      <c r="E11" s="21">
        <v>229.04900000000001</v>
      </c>
      <c r="F11" s="21">
        <v>581.14400000000001</v>
      </c>
      <c r="G11" s="21">
        <v>86.195999999999998</v>
      </c>
      <c r="H11" s="21">
        <v>0.20300000000000001</v>
      </c>
      <c r="I11" s="21">
        <v>6.1269999999999998</v>
      </c>
      <c r="J11" s="21">
        <v>35.835999999999999</v>
      </c>
      <c r="K11" s="21">
        <v>12.977</v>
      </c>
      <c r="L11" s="21">
        <v>23.446000000000002</v>
      </c>
      <c r="M11" s="21">
        <v>5.9020000000000001</v>
      </c>
      <c r="N11" s="21">
        <v>1.2170000000000001</v>
      </c>
      <c r="O11" s="21">
        <v>174.32300000000001</v>
      </c>
      <c r="P11" s="21">
        <v>1.23</v>
      </c>
      <c r="Q11" s="21">
        <v>7.2</v>
      </c>
      <c r="R11" s="21">
        <v>94.858000000000004</v>
      </c>
      <c r="S11" s="21">
        <v>17.222000000000001</v>
      </c>
      <c r="T11" s="22">
        <f t="shared" si="0"/>
        <v>1276.93</v>
      </c>
      <c r="U11" s="23">
        <v>2138.7020000000002</v>
      </c>
      <c r="V11" s="21">
        <v>3415.6329999999998</v>
      </c>
      <c r="W11" s="28"/>
      <c r="X11" s="29">
        <v>5</v>
      </c>
      <c r="Y11" s="21"/>
      <c r="Z11" s="23">
        <v>2138.7020000000002</v>
      </c>
      <c r="AA11" s="21">
        <v>3415.6329999999998</v>
      </c>
      <c r="AB11" s="28"/>
      <c r="AC11" s="26">
        <f t="shared" si="1"/>
        <v>3415.6320000000005</v>
      </c>
    </row>
    <row r="12" spans="1:38" ht="16.5" thickTop="1" thickBot="1">
      <c r="A12" s="20" t="s">
        <v>18</v>
      </c>
      <c r="B12" s="10">
        <v>6</v>
      </c>
      <c r="C12" s="21">
        <v>5.1749999999999998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17.238</v>
      </c>
      <c r="L12" s="21">
        <v>3.17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17.742000000000001</v>
      </c>
      <c r="S12" s="21">
        <v>0.89300000000000002</v>
      </c>
      <c r="T12" s="22">
        <f t="shared" si="0"/>
        <v>44.218000000000004</v>
      </c>
      <c r="U12" s="23">
        <v>247.983</v>
      </c>
      <c r="V12" s="21">
        <v>292.202</v>
      </c>
      <c r="W12" s="28"/>
      <c r="X12" s="29">
        <v>6</v>
      </c>
      <c r="Y12" s="21"/>
      <c r="Z12" s="23">
        <v>247.983</v>
      </c>
      <c r="AA12" s="21">
        <v>292.202</v>
      </c>
      <c r="AB12" s="28"/>
      <c r="AC12" s="26">
        <f t="shared" si="1"/>
        <v>292.20100000000002</v>
      </c>
    </row>
    <row r="13" spans="1:38" ht="16.5" thickTop="1" thickBot="1">
      <c r="A13" s="31" t="s">
        <v>19</v>
      </c>
      <c r="B13" s="10">
        <v>7</v>
      </c>
      <c r="C13" s="32">
        <v>6.5540000000000003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44.991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3">
        <v>0</v>
      </c>
      <c r="P13" s="33">
        <v>0</v>
      </c>
      <c r="Q13" s="33">
        <v>0</v>
      </c>
      <c r="R13" s="33">
        <v>0</v>
      </c>
      <c r="S13" s="34">
        <v>0</v>
      </c>
      <c r="T13" s="22">
        <f t="shared" si="0"/>
        <v>51.545000000000002</v>
      </c>
      <c r="U13" s="35">
        <v>60858.298000000003</v>
      </c>
      <c r="V13" s="32">
        <v>60909.843000000001</v>
      </c>
      <c r="W13" s="28"/>
      <c r="X13" s="29">
        <v>7</v>
      </c>
      <c r="Y13" s="32"/>
      <c r="Z13" s="35">
        <v>60858.298000000003</v>
      </c>
      <c r="AA13" s="32">
        <v>60909.843000000001</v>
      </c>
      <c r="AB13" s="28"/>
      <c r="AC13" s="26">
        <f t="shared" si="1"/>
        <v>60909.843000000001</v>
      </c>
    </row>
    <row r="14" spans="1:38" ht="16.5" thickTop="1" thickBot="1">
      <c r="A14" s="31" t="s">
        <v>20</v>
      </c>
      <c r="B14" s="10">
        <v>8</v>
      </c>
      <c r="C14" s="32">
        <v>171.78299999999999</v>
      </c>
      <c r="D14" s="32">
        <v>2.5110000000000001</v>
      </c>
      <c r="E14" s="32">
        <v>185.22499999999999</v>
      </c>
      <c r="F14" s="32">
        <v>1275.625</v>
      </c>
      <c r="G14" s="32">
        <v>18.135999999999999</v>
      </c>
      <c r="H14" s="32">
        <v>0.17699999999999999</v>
      </c>
      <c r="I14" s="32">
        <v>545.55100000000004</v>
      </c>
      <c r="J14" s="32">
        <v>22.777000000000001</v>
      </c>
      <c r="K14" s="32">
        <v>61.228999999999999</v>
      </c>
      <c r="L14" s="32">
        <v>132.1</v>
      </c>
      <c r="M14" s="32">
        <v>0.38500000000000001</v>
      </c>
      <c r="N14" s="32">
        <v>5.4329999999999998</v>
      </c>
      <c r="O14" s="32">
        <v>18.361999999999998</v>
      </c>
      <c r="P14" s="32">
        <v>178.03</v>
      </c>
      <c r="Q14" s="32">
        <v>2.1869999999999998</v>
      </c>
      <c r="R14" s="32">
        <v>13.57</v>
      </c>
      <c r="S14" s="32">
        <v>10.551</v>
      </c>
      <c r="T14" s="22">
        <f t="shared" si="0"/>
        <v>2643.6320000000001</v>
      </c>
      <c r="U14" s="35">
        <v>20107.281999999999</v>
      </c>
      <c r="V14" s="32">
        <v>22750.915000000001</v>
      </c>
      <c r="W14" s="28"/>
      <c r="X14" s="29">
        <v>8</v>
      </c>
      <c r="Y14" s="32">
        <v>1286.3130000000001</v>
      </c>
      <c r="Z14" s="35">
        <v>20107.281999999999</v>
      </c>
      <c r="AA14" s="32">
        <v>22750.915000000001</v>
      </c>
      <c r="AB14" s="28"/>
      <c r="AC14" s="26">
        <f t="shared" si="1"/>
        <v>22750.914000000001</v>
      </c>
    </row>
    <row r="15" spans="1:38" ht="16.5" thickTop="1" thickBot="1">
      <c r="A15" s="36" t="s">
        <v>21</v>
      </c>
      <c r="B15" s="11">
        <v>10</v>
      </c>
      <c r="C15" s="32">
        <v>0</v>
      </c>
      <c r="D15" s="32">
        <v>0</v>
      </c>
      <c r="E15" s="32">
        <v>1.516</v>
      </c>
      <c r="F15" s="32">
        <v>15.72</v>
      </c>
      <c r="G15" s="32">
        <v>0.23300000000000001</v>
      </c>
      <c r="H15" s="32">
        <v>0</v>
      </c>
      <c r="I15" s="32">
        <v>0</v>
      </c>
      <c r="J15" s="32">
        <v>1.5</v>
      </c>
      <c r="K15" s="32">
        <v>0</v>
      </c>
      <c r="L15" s="32">
        <v>17.475999999999999</v>
      </c>
      <c r="M15" s="32">
        <v>0</v>
      </c>
      <c r="N15" s="32">
        <v>123.242</v>
      </c>
      <c r="O15" s="32">
        <v>29.561</v>
      </c>
      <c r="P15" s="32">
        <v>9.0129999999999999</v>
      </c>
      <c r="Q15" s="32">
        <v>0</v>
      </c>
      <c r="R15" s="32">
        <v>7804.5020000000004</v>
      </c>
      <c r="S15" s="32">
        <v>0</v>
      </c>
      <c r="T15" s="22">
        <f t="shared" si="0"/>
        <v>8002.7630000000008</v>
      </c>
      <c r="U15" s="35"/>
      <c r="V15" s="32">
        <v>8002.7640000000001</v>
      </c>
      <c r="W15" s="28"/>
      <c r="X15" s="29">
        <v>9</v>
      </c>
      <c r="Y15" s="32"/>
      <c r="Z15" s="35"/>
      <c r="AA15" s="32">
        <v>8002.7640000000001</v>
      </c>
      <c r="AB15" s="28"/>
      <c r="AC15" s="26">
        <f t="shared" si="1"/>
        <v>8002.7630000000008</v>
      </c>
    </row>
    <row r="16" spans="1:38" ht="16.5" thickTop="1" thickBot="1">
      <c r="A16" s="37" t="s">
        <v>22</v>
      </c>
      <c r="B16" s="12">
        <v>9</v>
      </c>
      <c r="C16" s="32">
        <v>91.394999999999996</v>
      </c>
      <c r="D16" s="32">
        <v>28.619</v>
      </c>
      <c r="E16" s="32">
        <v>1926.6420000000001</v>
      </c>
      <c r="F16" s="32">
        <v>8600.8580000000002</v>
      </c>
      <c r="G16" s="32">
        <v>0</v>
      </c>
      <c r="H16" s="32">
        <v>0.17</v>
      </c>
      <c r="I16" s="32">
        <v>0</v>
      </c>
      <c r="J16" s="32">
        <v>36.625</v>
      </c>
      <c r="K16" s="32">
        <v>0</v>
      </c>
      <c r="L16" s="32">
        <v>1159.886</v>
      </c>
      <c r="M16" s="32">
        <v>14.695</v>
      </c>
      <c r="N16" s="32">
        <v>133.209</v>
      </c>
      <c r="O16" s="32">
        <v>630.73599999999999</v>
      </c>
      <c r="P16" s="32">
        <v>21.954999999999998</v>
      </c>
      <c r="Q16" s="32">
        <v>0.22800000000000001</v>
      </c>
      <c r="R16" s="32">
        <v>18.169</v>
      </c>
      <c r="S16" s="32">
        <v>17.007000000000001</v>
      </c>
      <c r="T16" s="22">
        <f t="shared" si="0"/>
        <v>12680.194</v>
      </c>
      <c r="U16" s="35">
        <v>10456.401</v>
      </c>
      <c r="V16" s="32">
        <v>23136.701000000001</v>
      </c>
      <c r="W16" s="28"/>
      <c r="X16" s="29">
        <v>10</v>
      </c>
      <c r="Y16" s="32">
        <v>8264.4269999999997</v>
      </c>
      <c r="Z16" s="35">
        <v>10456.401</v>
      </c>
      <c r="AA16" s="32">
        <v>23136.701000000001</v>
      </c>
      <c r="AB16" s="28"/>
      <c r="AC16" s="26">
        <f t="shared" si="1"/>
        <v>23136.595000000001</v>
      </c>
    </row>
    <row r="17" spans="1:38" ht="16.5" thickTop="1" thickBot="1">
      <c r="A17" s="20" t="s">
        <v>23</v>
      </c>
      <c r="B17" s="10">
        <v>11</v>
      </c>
      <c r="C17" s="32">
        <v>0</v>
      </c>
      <c r="D17" s="32">
        <v>0</v>
      </c>
      <c r="E17" s="32">
        <v>6.7629999999999999</v>
      </c>
      <c r="F17" s="32">
        <v>23.614999999999998</v>
      </c>
      <c r="G17" s="32">
        <v>1.5069999999999999</v>
      </c>
      <c r="H17" s="32">
        <v>0.11600000000000001</v>
      </c>
      <c r="I17" s="32">
        <v>24.277999999999999</v>
      </c>
      <c r="J17" s="32">
        <v>3.3239999999999998</v>
      </c>
      <c r="K17" s="32">
        <v>1.1339999999999999</v>
      </c>
      <c r="L17" s="32">
        <v>20.305</v>
      </c>
      <c r="M17" s="32">
        <v>2.5640000000000001</v>
      </c>
      <c r="N17" s="32">
        <v>1.569</v>
      </c>
      <c r="O17" s="32">
        <v>48.606000000000002</v>
      </c>
      <c r="P17" s="32">
        <v>233.99299999999999</v>
      </c>
      <c r="Q17" s="32">
        <v>2.7759999999999998</v>
      </c>
      <c r="R17" s="32">
        <v>37.579000000000001</v>
      </c>
      <c r="S17" s="32">
        <v>2.8530000000000002</v>
      </c>
      <c r="T17" s="22">
        <f t="shared" si="0"/>
        <v>410.98200000000003</v>
      </c>
      <c r="U17" s="35">
        <v>4202.7020000000002</v>
      </c>
      <c r="V17" s="32">
        <v>4613.6869999999999</v>
      </c>
      <c r="W17" s="28"/>
      <c r="X17" s="29">
        <v>11</v>
      </c>
      <c r="Y17" s="32"/>
      <c r="Z17" s="35">
        <v>4202.7020000000002</v>
      </c>
      <c r="AA17" s="32">
        <v>4613.6869999999999</v>
      </c>
      <c r="AB17" s="28"/>
      <c r="AC17" s="26">
        <f t="shared" si="1"/>
        <v>4613.6840000000002</v>
      </c>
    </row>
    <row r="18" spans="1:38" ht="16.5" thickTop="1" thickBot="1">
      <c r="A18" s="20" t="s">
        <v>24</v>
      </c>
      <c r="B18" s="10">
        <v>12</v>
      </c>
      <c r="C18" s="32">
        <v>9.907</v>
      </c>
      <c r="D18" s="32">
        <v>2.044</v>
      </c>
      <c r="E18" s="32">
        <v>36.313000000000002</v>
      </c>
      <c r="F18" s="32">
        <v>332.36099999999999</v>
      </c>
      <c r="G18" s="32">
        <v>5.9660000000000002</v>
      </c>
      <c r="H18" s="32">
        <v>0.60399999999999998</v>
      </c>
      <c r="I18" s="32">
        <v>708.327</v>
      </c>
      <c r="J18" s="32">
        <v>142.90299999999999</v>
      </c>
      <c r="K18" s="32">
        <v>20.954999999999998</v>
      </c>
      <c r="L18" s="32">
        <v>683.80399999999997</v>
      </c>
      <c r="M18" s="32">
        <v>0</v>
      </c>
      <c r="N18" s="32">
        <v>3208.45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22">
        <f t="shared" si="0"/>
        <v>5151.634</v>
      </c>
      <c r="U18" s="35">
        <v>5204.3419999999996</v>
      </c>
      <c r="V18" s="32">
        <v>10355.976000000001</v>
      </c>
      <c r="W18" s="28"/>
      <c r="X18" s="29">
        <v>12</v>
      </c>
      <c r="Y18" s="32">
        <v>143.233</v>
      </c>
      <c r="Z18" s="35">
        <v>5204.3419999999996</v>
      </c>
      <c r="AA18" s="32">
        <v>10355.976000000001</v>
      </c>
      <c r="AB18" s="28"/>
      <c r="AC18" s="26">
        <f t="shared" si="1"/>
        <v>10355.975999999999</v>
      </c>
    </row>
    <row r="19" spans="1:38" ht="16.5" thickTop="1" thickBot="1">
      <c r="A19" s="36" t="s">
        <v>25</v>
      </c>
      <c r="B19" s="11" t="s">
        <v>9</v>
      </c>
      <c r="C19" s="21">
        <v>32.51</v>
      </c>
      <c r="D19" s="21">
        <v>9.0960000000000001</v>
      </c>
      <c r="E19" s="21">
        <v>119.17400000000001</v>
      </c>
      <c r="F19" s="21">
        <v>831.09400000000005</v>
      </c>
      <c r="G19" s="21">
        <v>113.88500000000001</v>
      </c>
      <c r="H19" s="21">
        <v>0.78600000000000003</v>
      </c>
      <c r="I19" s="21">
        <v>1431.7080000000001</v>
      </c>
      <c r="J19" s="21">
        <v>45.094000000000001</v>
      </c>
      <c r="K19" s="21">
        <v>1063.6189999999999</v>
      </c>
      <c r="L19" s="21">
        <v>633.15300000000002</v>
      </c>
      <c r="M19" s="21">
        <v>1.5069999999999999</v>
      </c>
      <c r="N19" s="21">
        <v>185.07300000000001</v>
      </c>
      <c r="O19" s="21">
        <v>416.42399999999998</v>
      </c>
      <c r="P19" s="21">
        <v>0</v>
      </c>
      <c r="Q19" s="21">
        <v>0</v>
      </c>
      <c r="R19" s="21">
        <v>426.089</v>
      </c>
      <c r="S19" s="21">
        <v>0</v>
      </c>
      <c r="T19" s="22">
        <f t="shared" si="0"/>
        <v>5309.2120000000004</v>
      </c>
      <c r="U19" s="23">
        <v>11293.968999999999</v>
      </c>
      <c r="V19" s="21">
        <v>16603.182000000001</v>
      </c>
      <c r="W19" s="28"/>
      <c r="X19" s="29">
        <v>13</v>
      </c>
      <c r="Y19" s="21">
        <v>10831.495000000001</v>
      </c>
      <c r="Z19" s="23">
        <v>11293.968999999999</v>
      </c>
      <c r="AA19" s="21">
        <v>16603.182000000001</v>
      </c>
      <c r="AB19" s="28"/>
      <c r="AC19" s="26">
        <f t="shared" si="1"/>
        <v>16603.181</v>
      </c>
    </row>
    <row r="20" spans="1:38" ht="16.5" thickTop="1" thickBot="1">
      <c r="A20" s="38" t="s">
        <v>26</v>
      </c>
      <c r="B20" s="10">
        <v>15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1">
        <v>0</v>
      </c>
      <c r="P20" s="21">
        <v>0</v>
      </c>
      <c r="Q20" s="21">
        <v>6.0270000000000001</v>
      </c>
      <c r="R20" s="21">
        <v>0</v>
      </c>
      <c r="S20" s="21">
        <v>0</v>
      </c>
      <c r="T20" s="22">
        <f t="shared" si="0"/>
        <v>6.0270000000000001</v>
      </c>
      <c r="U20" s="23">
        <v>11203.814</v>
      </c>
      <c r="V20" s="21">
        <v>11209.842000000001</v>
      </c>
      <c r="W20" s="28"/>
      <c r="X20" s="29">
        <v>14</v>
      </c>
      <c r="Y20" s="21"/>
      <c r="Z20" s="23">
        <v>11203.814</v>
      </c>
      <c r="AA20" s="21">
        <v>11209.842000000001</v>
      </c>
      <c r="AB20" s="28"/>
      <c r="AC20" s="26">
        <f t="shared" si="1"/>
        <v>11209.841</v>
      </c>
    </row>
    <row r="21" spans="1:38" ht="16.5" thickTop="1" thickBot="1">
      <c r="A21" s="20" t="s">
        <v>27</v>
      </c>
      <c r="B21" s="9">
        <v>17</v>
      </c>
      <c r="C21" s="21">
        <v>0</v>
      </c>
      <c r="D21" s="21">
        <v>0</v>
      </c>
      <c r="E21" s="21">
        <v>0</v>
      </c>
      <c r="F21" s="21">
        <v>0</v>
      </c>
      <c r="G21" s="21">
        <v>0.33700000000000002</v>
      </c>
      <c r="H21" s="21">
        <v>2.4E-2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1.4339999999999999</v>
      </c>
      <c r="O21" s="21">
        <v>0</v>
      </c>
      <c r="P21" s="21">
        <v>2.9180000000000001</v>
      </c>
      <c r="Q21" s="21">
        <v>1.1080000000000001</v>
      </c>
      <c r="R21" s="21">
        <v>0</v>
      </c>
      <c r="S21" s="21">
        <v>0</v>
      </c>
      <c r="T21" s="22">
        <f t="shared" si="0"/>
        <v>5.8209999999999997</v>
      </c>
      <c r="U21" s="23">
        <v>2199.8939999999998</v>
      </c>
      <c r="V21" s="21">
        <v>2205.7139999999999</v>
      </c>
      <c r="W21" s="28"/>
      <c r="X21" s="29"/>
      <c r="Y21" s="21"/>
      <c r="Z21" s="23">
        <v>2199.8939999999998</v>
      </c>
      <c r="AA21" s="21">
        <v>2205.7139999999999</v>
      </c>
      <c r="AB21" s="28"/>
      <c r="AC21" s="26">
        <f t="shared" si="1"/>
        <v>2205.7149999999997</v>
      </c>
    </row>
    <row r="22" spans="1:38" ht="16.5" thickTop="1" thickBot="1">
      <c r="A22" s="38" t="s">
        <v>28</v>
      </c>
      <c r="B22" s="10">
        <v>16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1">
        <v>0</v>
      </c>
      <c r="J22" s="21">
        <v>0</v>
      </c>
      <c r="K22" s="21">
        <v>67.67</v>
      </c>
      <c r="L22" s="21">
        <v>0</v>
      </c>
      <c r="M22" s="21">
        <v>0</v>
      </c>
      <c r="N22" s="21">
        <v>11.743</v>
      </c>
      <c r="O22" s="21">
        <v>0</v>
      </c>
      <c r="P22" s="21">
        <v>0</v>
      </c>
      <c r="Q22" s="21">
        <v>0</v>
      </c>
      <c r="R22" s="21">
        <v>1798.375</v>
      </c>
      <c r="S22" s="21">
        <v>0</v>
      </c>
      <c r="T22" s="22">
        <f t="shared" si="0"/>
        <v>1877.788</v>
      </c>
      <c r="U22" s="23">
        <v>32504.021000000001</v>
      </c>
      <c r="V22" s="21">
        <v>34381.809000000001</v>
      </c>
      <c r="W22" s="28"/>
      <c r="X22" s="29">
        <v>15</v>
      </c>
      <c r="Y22" s="21">
        <v>20301.553</v>
      </c>
      <c r="Z22" s="23">
        <v>32504.021000000001</v>
      </c>
      <c r="AA22" s="21">
        <v>34381.809000000001</v>
      </c>
      <c r="AB22" s="28"/>
      <c r="AC22" s="26">
        <f t="shared" si="1"/>
        <v>34381.809000000001</v>
      </c>
    </row>
    <row r="23" spans="1:38" ht="15.75" thickTop="1">
      <c r="A23" s="20" t="s">
        <v>29</v>
      </c>
      <c r="B23" s="9">
        <v>18</v>
      </c>
      <c r="C23" s="21">
        <v>64.194999999999993</v>
      </c>
      <c r="D23" s="21">
        <v>5.843</v>
      </c>
      <c r="E23" s="21">
        <v>60.988999999999997</v>
      </c>
      <c r="F23" s="21">
        <v>531.53800000000001</v>
      </c>
      <c r="G23" s="21">
        <v>9.7810000000000006</v>
      </c>
      <c r="H23" s="21">
        <v>5.8999999999999997E-2</v>
      </c>
      <c r="I23" s="21">
        <v>45.499000000000002</v>
      </c>
      <c r="J23" s="21">
        <v>261.47500000000002</v>
      </c>
      <c r="K23" s="21">
        <v>180.68299999999999</v>
      </c>
      <c r="L23" s="21">
        <v>449.15899999999999</v>
      </c>
      <c r="M23" s="21">
        <v>0.30099999999999999</v>
      </c>
      <c r="N23" s="21">
        <v>96.308999999999997</v>
      </c>
      <c r="O23" s="21">
        <v>315.84800000000001</v>
      </c>
      <c r="P23" s="21">
        <v>0</v>
      </c>
      <c r="Q23" s="21">
        <v>0.83299999999999996</v>
      </c>
      <c r="R23" s="21">
        <v>90.295000000000002</v>
      </c>
      <c r="S23" s="21">
        <v>44.988999999999997</v>
      </c>
      <c r="T23" s="22">
        <f t="shared" si="0"/>
        <v>2157.7959999999998</v>
      </c>
      <c r="U23" s="23"/>
      <c r="V23" s="21">
        <v>2157.7979999999998</v>
      </c>
      <c r="W23" s="28"/>
      <c r="X23" s="29">
        <v>16</v>
      </c>
      <c r="Y23" s="21">
        <v>657.8</v>
      </c>
      <c r="Z23" s="23"/>
      <c r="AA23" s="21">
        <v>2157.7979999999998</v>
      </c>
      <c r="AB23" s="28"/>
      <c r="AC23" s="26">
        <f t="shared" si="1"/>
        <v>2157.7959999999998</v>
      </c>
    </row>
    <row r="24" spans="1:38" s="52" customFormat="1" ht="15.75" thickBot="1">
      <c r="A24" s="39" t="s">
        <v>30</v>
      </c>
      <c r="B24" s="40">
        <v>190</v>
      </c>
      <c r="C24" s="41">
        <f>SUM(C7:C23)</f>
        <v>4924.4000000000015</v>
      </c>
      <c r="D24" s="41">
        <f t="shared" ref="D24:V24" si="2">SUM(D7:D23)</f>
        <v>120.285</v>
      </c>
      <c r="E24" s="41">
        <f t="shared" si="2"/>
        <v>8396.2199999999993</v>
      </c>
      <c r="F24" s="41">
        <f t="shared" si="2"/>
        <v>50189.34599999999</v>
      </c>
      <c r="G24" s="41">
        <f t="shared" si="2"/>
        <v>725.66199999999981</v>
      </c>
      <c r="H24" s="41">
        <f t="shared" si="2"/>
        <v>7.9670000000000005</v>
      </c>
      <c r="I24" s="41">
        <f t="shared" si="2"/>
        <v>19500.652999999998</v>
      </c>
      <c r="J24" s="41">
        <f>SUM(J7:J23)</f>
        <v>1231.491</v>
      </c>
      <c r="K24" s="41">
        <f t="shared" si="2"/>
        <v>2941.2950000000001</v>
      </c>
      <c r="L24" s="41">
        <f t="shared" si="2"/>
        <v>7365.2450000000008</v>
      </c>
      <c r="M24" s="41">
        <f t="shared" si="2"/>
        <v>37.896000000000001</v>
      </c>
      <c r="N24" s="41">
        <f t="shared" si="2"/>
        <v>3942.902</v>
      </c>
      <c r="O24" s="41">
        <f t="shared" si="2"/>
        <v>2241.2950000000001</v>
      </c>
      <c r="P24" s="41">
        <f t="shared" si="2"/>
        <v>5236.0319999999992</v>
      </c>
      <c r="Q24" s="41">
        <f>SUM(Q7:Q23)</f>
        <v>86.503999999999991</v>
      </c>
      <c r="R24" s="41">
        <f>SUM(R7:R23)</f>
        <v>10651.844999999999</v>
      </c>
      <c r="S24" s="41">
        <f t="shared" si="2"/>
        <v>424.92699999999991</v>
      </c>
      <c r="T24" s="42">
        <f>SUM(T7:T23)</f>
        <v>118023.965</v>
      </c>
      <c r="U24" s="43">
        <f>SUM(U7:U23)</f>
        <v>308673.81599999999</v>
      </c>
      <c r="V24" s="44">
        <f t="shared" si="2"/>
        <v>426697.89600000001</v>
      </c>
      <c r="W24" s="45"/>
      <c r="X24" s="46"/>
      <c r="Y24" s="47">
        <f>SUM(Y7:Y23)</f>
        <v>78930.727000000014</v>
      </c>
      <c r="Z24" s="48">
        <f>SUM(Z7:Z23)</f>
        <v>308673.81599999999</v>
      </c>
      <c r="AA24" s="49">
        <f>SUM(AA7:AA23)</f>
        <v>426697.89600000001</v>
      </c>
      <c r="AB24" s="48">
        <f>SUM(AB7:AB23)</f>
        <v>0</v>
      </c>
      <c r="AC24" s="50">
        <f>SUM(AC7:AC23)</f>
        <v>426697.78100000002</v>
      </c>
      <c r="AD24" s="51"/>
      <c r="AE24" s="51"/>
      <c r="AF24" s="51"/>
      <c r="AG24" s="51"/>
      <c r="AH24" s="51"/>
      <c r="AI24" s="51"/>
      <c r="AJ24" s="51"/>
      <c r="AK24" s="51"/>
      <c r="AL24" s="51"/>
    </row>
    <row r="25" spans="1:38" s="2" customFormat="1" ht="15.75" thickTop="1">
      <c r="A25" s="53" t="s">
        <v>31</v>
      </c>
      <c r="B25" s="54">
        <v>200</v>
      </c>
      <c r="C25" s="55">
        <v>4925.5280000000002</v>
      </c>
      <c r="D25" s="55">
        <v>0</v>
      </c>
      <c r="E25" s="55">
        <v>4844.9480000000003</v>
      </c>
      <c r="F25" s="55">
        <v>27675.43</v>
      </c>
      <c r="G25" s="55">
        <v>0</v>
      </c>
      <c r="H25" s="55">
        <v>0</v>
      </c>
      <c r="I25" s="55">
        <v>0</v>
      </c>
      <c r="J25" s="55">
        <v>1286.3130000000001</v>
      </c>
      <c r="K25" s="55">
        <v>0</v>
      </c>
      <c r="L25" s="55">
        <v>8264.4269999999997</v>
      </c>
      <c r="M25" s="55">
        <v>0</v>
      </c>
      <c r="N25" s="55">
        <v>143.233</v>
      </c>
      <c r="O25" s="55">
        <v>10831.495000000001</v>
      </c>
      <c r="P25" s="55">
        <v>0</v>
      </c>
      <c r="Q25" s="55">
        <v>0</v>
      </c>
      <c r="R25" s="55">
        <v>20301.553</v>
      </c>
      <c r="S25" s="55">
        <v>657.8</v>
      </c>
      <c r="T25" s="56">
        <f>SUM(C25:S25)</f>
        <v>78930.727000000014</v>
      </c>
      <c r="U25" s="57"/>
      <c r="V25" s="58"/>
      <c r="W25" s="59"/>
      <c r="X25" s="59"/>
      <c r="Y25" s="59"/>
      <c r="Z25" s="59"/>
      <c r="AA25" s="59"/>
      <c r="AB25" s="60" t="s">
        <v>32</v>
      </c>
      <c r="AC25" s="59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5">
      <c r="A26" s="53" t="s">
        <v>33</v>
      </c>
      <c r="B26" s="54">
        <v>209</v>
      </c>
      <c r="C26" s="61">
        <v>2790.54</v>
      </c>
      <c r="D26" s="61">
        <v>5150.3999999999996</v>
      </c>
      <c r="E26" s="61">
        <v>33209.78</v>
      </c>
      <c r="F26" s="61">
        <v>84434.95</v>
      </c>
      <c r="G26" s="61">
        <v>2689.97</v>
      </c>
      <c r="H26" s="61">
        <v>284.13</v>
      </c>
      <c r="I26" s="61">
        <v>41409.19</v>
      </c>
      <c r="J26" s="61">
        <v>20233.11</v>
      </c>
      <c r="K26" s="61">
        <v>5061.47</v>
      </c>
      <c r="L26" s="61">
        <v>7507.03</v>
      </c>
      <c r="M26" s="61">
        <v>4575.79</v>
      </c>
      <c r="N26" s="61">
        <v>6269.84</v>
      </c>
      <c r="O26" s="61">
        <v>3530.39</v>
      </c>
      <c r="P26" s="61">
        <v>5973.81</v>
      </c>
      <c r="Q26" s="61">
        <v>2119.21</v>
      </c>
      <c r="R26" s="61">
        <v>3428.41</v>
      </c>
      <c r="S26" s="61">
        <v>1075.07</v>
      </c>
      <c r="T26" s="62">
        <f>SUM(C26:S26)</f>
        <v>229743.09000000003</v>
      </c>
      <c r="U26" s="63">
        <f>U24-T26</f>
        <v>78930.725999999966</v>
      </c>
      <c r="V26" s="58"/>
      <c r="W26" s="59"/>
      <c r="X26" s="59"/>
      <c r="Y26" s="59"/>
      <c r="Z26" s="59"/>
      <c r="AA26" s="59"/>
      <c r="AB26" s="59"/>
    </row>
    <row r="27" spans="1:38" ht="15.75" thickBot="1">
      <c r="A27" s="64" t="s">
        <v>34</v>
      </c>
      <c r="B27" s="65">
        <v>210</v>
      </c>
      <c r="C27" s="66">
        <f>SUM(C24:C26)</f>
        <v>12640.468000000001</v>
      </c>
      <c r="D27" s="66">
        <f t="shared" ref="D27:S27" si="3">SUM(D24:D26)</f>
        <v>5270.6849999999995</v>
      </c>
      <c r="E27" s="66">
        <f t="shared" si="3"/>
        <v>46450.947999999997</v>
      </c>
      <c r="F27" s="66">
        <f t="shared" si="3"/>
        <v>162299.72599999997</v>
      </c>
      <c r="G27" s="66">
        <f t="shared" si="3"/>
        <v>3415.6319999999996</v>
      </c>
      <c r="H27" s="66">
        <f t="shared" si="3"/>
        <v>292.09699999999998</v>
      </c>
      <c r="I27" s="66">
        <f t="shared" si="3"/>
        <v>60909.843000000001</v>
      </c>
      <c r="J27" s="66">
        <f t="shared" si="3"/>
        <v>22750.914000000001</v>
      </c>
      <c r="K27" s="66">
        <f t="shared" si="3"/>
        <v>8002.7650000000003</v>
      </c>
      <c r="L27" s="66">
        <f t="shared" si="3"/>
        <v>23136.702000000001</v>
      </c>
      <c r="M27" s="66">
        <f t="shared" si="3"/>
        <v>4613.6859999999997</v>
      </c>
      <c r="N27" s="66">
        <f t="shared" si="3"/>
        <v>10355.975</v>
      </c>
      <c r="O27" s="66">
        <f t="shared" si="3"/>
        <v>16603.18</v>
      </c>
      <c r="P27" s="66">
        <f t="shared" si="3"/>
        <v>11209.842000000001</v>
      </c>
      <c r="Q27" s="66">
        <f t="shared" si="3"/>
        <v>2205.7139999999999</v>
      </c>
      <c r="R27" s="66">
        <f t="shared" si="3"/>
        <v>34381.808000000005</v>
      </c>
      <c r="S27" s="66">
        <f t="shared" si="3"/>
        <v>2157.7969999999996</v>
      </c>
      <c r="T27" s="67">
        <f>SUM(T24:T26)</f>
        <v>426697.78200000001</v>
      </c>
      <c r="U27" s="68"/>
      <c r="V27" s="58"/>
      <c r="W27" s="59"/>
      <c r="X27" s="59"/>
      <c r="Y27" s="59"/>
      <c r="Z27" s="59"/>
      <c r="AA27" s="59"/>
      <c r="AB27" s="59"/>
    </row>
    <row r="28" spans="1:38" ht="15.75" thickTop="1">
      <c r="A28" s="69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2"/>
      <c r="U28" s="73"/>
      <c r="V28" s="74"/>
      <c r="W28" s="74"/>
      <c r="X28" s="74"/>
      <c r="Y28" s="74"/>
      <c r="Z28" s="74"/>
      <c r="AA28" s="74"/>
      <c r="AB28" s="74"/>
      <c r="AC28" s="3"/>
      <c r="AL28" s="5"/>
    </row>
    <row r="29" spans="1:38" ht="15">
      <c r="A29" s="69"/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2"/>
      <c r="U29" s="73"/>
      <c r="V29" s="74"/>
      <c r="W29" s="74"/>
      <c r="X29" s="74"/>
      <c r="Y29" s="74"/>
      <c r="Z29" s="74"/>
      <c r="AA29" s="74"/>
      <c r="AB29" s="74"/>
      <c r="AC29" s="3"/>
      <c r="AL29" s="5"/>
    </row>
    <row r="30" spans="1:38" s="4" customFormat="1" ht="15">
      <c r="A30" s="69"/>
      <c r="B30" s="70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6"/>
      <c r="V30" s="75"/>
      <c r="W30" s="75"/>
      <c r="X30" s="75"/>
      <c r="Y30" s="75"/>
      <c r="Z30" s="75"/>
      <c r="AA30" s="75"/>
      <c r="AB30" s="75"/>
      <c r="AC30" s="51"/>
      <c r="AD30" s="51"/>
      <c r="AE30" s="51"/>
      <c r="AF30" s="51"/>
      <c r="AG30" s="51"/>
      <c r="AH30" s="51"/>
      <c r="AI30" s="51"/>
      <c r="AJ30" s="51"/>
      <c r="AK30" s="51"/>
    </row>
    <row r="31" spans="1:38" s="52" customFormat="1" ht="15">
      <c r="A31" s="77"/>
      <c r="B31" s="78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6"/>
      <c r="V31" s="79"/>
      <c r="W31" s="79"/>
      <c r="X31" s="79"/>
      <c r="Y31" s="79"/>
      <c r="Z31" s="79"/>
      <c r="AA31" s="79"/>
      <c r="AB31" s="79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1:38" s="52" customFormat="1" ht="15">
      <c r="A32" s="77"/>
      <c r="B32" s="78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80"/>
      <c r="V32" s="77"/>
      <c r="W32" s="77"/>
      <c r="X32" s="77"/>
      <c r="Y32" s="77"/>
      <c r="Z32" s="75"/>
      <c r="AA32" s="77"/>
      <c r="AB32" s="77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1:38">
      <c r="A33" s="69"/>
      <c r="B33" s="6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2"/>
      <c r="V33" s="69"/>
      <c r="W33" s="69"/>
      <c r="X33" s="69"/>
      <c r="Y33" s="69"/>
      <c r="Z33" s="69"/>
      <c r="AA33" s="69"/>
      <c r="AB33" s="69"/>
      <c r="AC33" s="3"/>
      <c r="AL33" s="5"/>
    </row>
    <row r="34" spans="1:38" ht="14.25" customHeight="1">
      <c r="A34" s="556"/>
      <c r="B34" s="69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3"/>
      <c r="V34" s="69"/>
      <c r="W34" s="69"/>
      <c r="X34" s="69"/>
      <c r="Y34" s="69"/>
      <c r="Z34" s="69"/>
      <c r="AA34" s="69"/>
      <c r="AB34" s="69"/>
      <c r="AC34" s="3"/>
      <c r="AL34" s="5"/>
    </row>
    <row r="35" spans="1:38">
      <c r="A35" s="556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84"/>
      <c r="M35" s="69"/>
      <c r="N35" s="69"/>
      <c r="O35" s="69"/>
      <c r="P35" s="69"/>
      <c r="Q35" s="69"/>
      <c r="R35" s="69"/>
      <c r="S35" s="69"/>
      <c r="T35" s="77"/>
      <c r="U35" s="69"/>
      <c r="V35" s="69"/>
      <c r="W35" s="69"/>
      <c r="X35" s="69"/>
      <c r="Y35" s="69"/>
      <c r="Z35" s="69"/>
      <c r="AA35" s="69"/>
      <c r="AB35" s="69"/>
      <c r="AC35" s="3"/>
      <c r="AL35" s="5"/>
    </row>
    <row r="36" spans="1:38" ht="15">
      <c r="A36" s="85"/>
      <c r="B36" s="86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77"/>
      <c r="U36" s="69"/>
      <c r="V36" s="69"/>
      <c r="W36" s="69"/>
      <c r="X36" s="69"/>
      <c r="Y36" s="69"/>
      <c r="Z36" s="69"/>
      <c r="AA36" s="69"/>
      <c r="AB36" s="69"/>
      <c r="AC36" s="3"/>
      <c r="AL36" s="5"/>
    </row>
    <row r="37" spans="1:38" s="2" customFormat="1" ht="15">
      <c r="A37" s="87"/>
      <c r="B37" s="86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7"/>
      <c r="U37" s="69"/>
      <c r="V37" s="69"/>
      <c r="W37" s="69"/>
      <c r="X37" s="69"/>
      <c r="Y37" s="69"/>
      <c r="Z37" s="69"/>
      <c r="AA37" s="69"/>
      <c r="AB37" s="69"/>
      <c r="AC37" s="3"/>
      <c r="AD37" s="3"/>
      <c r="AE37" s="3"/>
      <c r="AF37" s="3"/>
      <c r="AG37" s="3"/>
      <c r="AH37" s="3"/>
      <c r="AI37" s="3"/>
      <c r="AJ37" s="3"/>
      <c r="AK37" s="3"/>
    </row>
    <row r="38" spans="1:38" ht="15">
      <c r="A38" s="78"/>
      <c r="B38" s="86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77"/>
      <c r="U38" s="69"/>
      <c r="V38" s="69"/>
      <c r="W38" s="69"/>
      <c r="X38" s="69"/>
      <c r="Y38" s="69"/>
      <c r="Z38" s="69"/>
      <c r="AA38" s="69"/>
      <c r="AB38" s="69"/>
      <c r="AC38" s="3"/>
      <c r="AL38" s="5"/>
    </row>
    <row r="39" spans="1:38" s="3" customFormat="1">
      <c r="T39" s="51"/>
    </row>
    <row r="40" spans="1:38" s="3" customFormat="1">
      <c r="T40" s="51"/>
    </row>
    <row r="41" spans="1:38" s="3" customFormat="1">
      <c r="T41" s="51"/>
    </row>
    <row r="42" spans="1:38" s="3" customFormat="1">
      <c r="T42" s="51"/>
    </row>
    <row r="43" spans="1:38" s="3" customFormat="1">
      <c r="T43" s="51"/>
    </row>
    <row r="44" spans="1:38" s="3" customFormat="1">
      <c r="T44" s="51"/>
    </row>
    <row r="45" spans="1:38" s="3" customFormat="1">
      <c r="T45" s="51"/>
    </row>
    <row r="46" spans="1:38" s="3" customFormat="1">
      <c r="T46" s="51"/>
    </row>
    <row r="47" spans="1:38" s="3" customFormat="1">
      <c r="T47" s="51"/>
    </row>
    <row r="48" spans="1:38" s="3" customFormat="1">
      <c r="T48" s="51"/>
    </row>
    <row r="49" spans="20:20" s="3" customFormat="1">
      <c r="T49" s="51"/>
    </row>
    <row r="50" spans="20:20" s="3" customFormat="1">
      <c r="T50" s="51"/>
    </row>
    <row r="51" spans="20:20" s="3" customFormat="1">
      <c r="T51" s="51"/>
    </row>
    <row r="52" spans="20:20" s="3" customFormat="1">
      <c r="T52" s="51"/>
    </row>
    <row r="53" spans="20:20" s="3" customFormat="1">
      <c r="T53" s="51"/>
    </row>
    <row r="54" spans="20:20" s="3" customFormat="1">
      <c r="T54" s="51"/>
    </row>
    <row r="55" spans="20:20" s="3" customFormat="1">
      <c r="T55" s="51"/>
    </row>
    <row r="56" spans="20:20" s="3" customFormat="1">
      <c r="T56" s="51"/>
    </row>
    <row r="57" spans="20:20" s="3" customFormat="1">
      <c r="T57" s="51"/>
    </row>
    <row r="58" spans="20:20" s="3" customFormat="1">
      <c r="T58" s="51"/>
    </row>
    <row r="59" spans="20:20" s="3" customFormat="1">
      <c r="T59" s="51"/>
    </row>
    <row r="60" spans="20:20" s="3" customFormat="1">
      <c r="T60" s="51"/>
    </row>
    <row r="61" spans="20:20" s="3" customFormat="1">
      <c r="T61" s="51"/>
    </row>
    <row r="62" spans="20:20" s="3" customFormat="1">
      <c r="T62" s="51"/>
    </row>
    <row r="63" spans="20:20" s="3" customFormat="1">
      <c r="T63" s="51"/>
    </row>
    <row r="64" spans="20:20" s="3" customFormat="1">
      <c r="T64" s="51"/>
    </row>
    <row r="65" spans="20:20" s="3" customFormat="1">
      <c r="T65" s="51"/>
    </row>
    <row r="66" spans="20:20" s="3" customFormat="1">
      <c r="T66" s="51"/>
    </row>
    <row r="67" spans="20:20" s="3" customFormat="1">
      <c r="T67" s="51"/>
    </row>
    <row r="68" spans="20:20" s="3" customFormat="1">
      <c r="T68" s="51"/>
    </row>
    <row r="69" spans="20:20" s="3" customFormat="1">
      <c r="T69" s="51"/>
    </row>
    <row r="70" spans="20:20" s="3" customFormat="1">
      <c r="T70" s="51"/>
    </row>
    <row r="71" spans="20:20" s="3" customFormat="1">
      <c r="T71" s="51"/>
    </row>
    <row r="72" spans="20:20" s="3" customFormat="1">
      <c r="T72" s="51"/>
    </row>
    <row r="73" spans="20:20" s="3" customFormat="1">
      <c r="T73" s="51"/>
    </row>
    <row r="74" spans="20:20" s="3" customFormat="1">
      <c r="T74" s="51"/>
    </row>
    <row r="75" spans="20:20" s="3" customFormat="1">
      <c r="T75" s="51"/>
    </row>
    <row r="76" spans="20:20" s="3" customFormat="1">
      <c r="T76" s="51"/>
    </row>
    <row r="77" spans="20:20" s="3" customFormat="1">
      <c r="T77" s="51"/>
    </row>
    <row r="78" spans="20:20" s="3" customFormat="1">
      <c r="T78" s="51"/>
    </row>
    <row r="79" spans="20:20" s="3" customFormat="1">
      <c r="T79" s="51"/>
    </row>
    <row r="80" spans="20:20" s="3" customFormat="1">
      <c r="T80" s="51"/>
    </row>
    <row r="81" spans="20:20" s="3" customFormat="1">
      <c r="T81" s="51"/>
    </row>
    <row r="82" spans="20:20" s="3" customFormat="1">
      <c r="T82" s="51"/>
    </row>
    <row r="83" spans="20:20" s="3" customFormat="1">
      <c r="T83" s="51"/>
    </row>
    <row r="84" spans="20:20" s="3" customFormat="1">
      <c r="T84" s="51"/>
    </row>
    <row r="85" spans="20:20" s="3" customFormat="1">
      <c r="T85" s="51"/>
    </row>
    <row r="86" spans="20:20" s="3" customFormat="1">
      <c r="T86" s="51"/>
    </row>
    <row r="87" spans="20:20" s="3" customFormat="1">
      <c r="T87" s="51"/>
    </row>
    <row r="88" spans="20:20" s="3" customFormat="1">
      <c r="T88" s="51"/>
    </row>
    <row r="89" spans="20:20" s="3" customFormat="1">
      <c r="T89" s="51"/>
    </row>
    <row r="90" spans="20:20" s="3" customFormat="1">
      <c r="T90" s="51"/>
    </row>
    <row r="91" spans="20:20" s="3" customFormat="1">
      <c r="T91" s="51"/>
    </row>
    <row r="92" spans="20:20" s="3" customFormat="1">
      <c r="T92" s="51"/>
    </row>
    <row r="93" spans="20:20" s="3" customFormat="1">
      <c r="T93" s="51"/>
    </row>
    <row r="94" spans="20:20" s="3" customFormat="1">
      <c r="T94" s="51"/>
    </row>
    <row r="95" spans="20:20" s="3" customFormat="1">
      <c r="T95" s="51"/>
    </row>
    <row r="96" spans="20:20" s="3" customFormat="1">
      <c r="T96" s="51"/>
    </row>
    <row r="97" spans="20:20" s="3" customFormat="1">
      <c r="T97" s="51"/>
    </row>
    <row r="98" spans="20:20" s="3" customFormat="1">
      <c r="T98" s="51"/>
    </row>
    <row r="99" spans="20:20" s="3" customFormat="1">
      <c r="T99" s="51"/>
    </row>
    <row r="100" spans="20:20" s="3" customFormat="1">
      <c r="T100" s="51"/>
    </row>
    <row r="101" spans="20:20" s="3" customFormat="1">
      <c r="T101" s="51"/>
    </row>
    <row r="102" spans="20:20" s="3" customFormat="1">
      <c r="T102" s="51"/>
    </row>
    <row r="103" spans="20:20" s="3" customFormat="1">
      <c r="T103" s="51"/>
    </row>
    <row r="104" spans="20:20" s="3" customFormat="1">
      <c r="T104" s="51"/>
    </row>
    <row r="105" spans="20:20" s="3" customFormat="1">
      <c r="T105" s="51"/>
    </row>
    <row r="106" spans="20:20" s="3" customFormat="1">
      <c r="T106" s="51"/>
    </row>
    <row r="107" spans="20:20" s="3" customFormat="1">
      <c r="T107" s="51"/>
    </row>
    <row r="108" spans="20:20" s="3" customFormat="1">
      <c r="T108" s="51"/>
    </row>
    <row r="109" spans="20:20" s="3" customFormat="1">
      <c r="T109" s="51"/>
    </row>
    <row r="110" spans="20:20" s="3" customFormat="1">
      <c r="T110" s="51"/>
    </row>
    <row r="111" spans="20:20" s="3" customFormat="1">
      <c r="T111" s="51"/>
    </row>
    <row r="112" spans="20:20" s="3" customFormat="1">
      <c r="T112" s="51"/>
    </row>
    <row r="113" spans="20:20" s="3" customFormat="1">
      <c r="T113" s="51"/>
    </row>
    <row r="114" spans="20:20" s="3" customFormat="1">
      <c r="T114" s="51"/>
    </row>
    <row r="115" spans="20:20" s="3" customFormat="1">
      <c r="T115" s="51"/>
    </row>
    <row r="116" spans="20:20" s="3" customFormat="1">
      <c r="T116" s="51"/>
    </row>
    <row r="117" spans="20:20" s="3" customFormat="1">
      <c r="T117" s="51"/>
    </row>
    <row r="118" spans="20:20" s="3" customFormat="1">
      <c r="T118" s="51"/>
    </row>
    <row r="119" spans="20:20" s="3" customFormat="1">
      <c r="T119" s="51"/>
    </row>
    <row r="120" spans="20:20" s="3" customFormat="1">
      <c r="T120" s="51"/>
    </row>
    <row r="121" spans="20:20" s="3" customFormat="1">
      <c r="T121" s="51"/>
    </row>
    <row r="122" spans="20:20" s="3" customFormat="1">
      <c r="T122" s="51"/>
    </row>
    <row r="123" spans="20:20" s="3" customFormat="1">
      <c r="T123" s="51"/>
    </row>
    <row r="124" spans="20:20" s="3" customFormat="1">
      <c r="T124" s="51"/>
    </row>
    <row r="125" spans="20:20" s="3" customFormat="1">
      <c r="T125" s="51"/>
    </row>
    <row r="126" spans="20:20" s="3" customFormat="1">
      <c r="T126" s="51"/>
    </row>
    <row r="127" spans="20:20" s="3" customFormat="1">
      <c r="T127" s="51"/>
    </row>
    <row r="128" spans="20:20" s="3" customFormat="1">
      <c r="T128" s="51"/>
    </row>
    <row r="129" spans="20:20" s="3" customFormat="1">
      <c r="T129" s="51"/>
    </row>
    <row r="130" spans="20:20" s="3" customFormat="1">
      <c r="T130" s="51"/>
    </row>
    <row r="131" spans="20:20" s="3" customFormat="1">
      <c r="T131" s="51"/>
    </row>
    <row r="132" spans="20:20" s="3" customFormat="1">
      <c r="T132" s="51"/>
    </row>
    <row r="133" spans="20:20" s="3" customFormat="1">
      <c r="T133" s="51"/>
    </row>
    <row r="134" spans="20:20" s="3" customFormat="1">
      <c r="T134" s="51"/>
    </row>
    <row r="135" spans="20:20" s="3" customFormat="1">
      <c r="T135" s="51"/>
    </row>
    <row r="136" spans="20:20" s="3" customFormat="1">
      <c r="T136" s="51"/>
    </row>
    <row r="137" spans="20:20" s="3" customFormat="1">
      <c r="T137" s="51"/>
    </row>
    <row r="138" spans="20:20" s="3" customFormat="1">
      <c r="T138" s="51"/>
    </row>
    <row r="139" spans="20:20" s="3" customFormat="1">
      <c r="T139" s="51"/>
    </row>
    <row r="140" spans="20:20" s="3" customFormat="1">
      <c r="T140" s="51"/>
    </row>
    <row r="141" spans="20:20" s="3" customFormat="1">
      <c r="T141" s="51"/>
    </row>
    <row r="142" spans="20:20" s="3" customFormat="1">
      <c r="T142" s="51"/>
    </row>
    <row r="143" spans="20:20" s="3" customFormat="1">
      <c r="T143" s="51"/>
    </row>
    <row r="144" spans="20:20" s="3" customFormat="1">
      <c r="T144" s="51"/>
    </row>
    <row r="145" spans="20:20" s="3" customFormat="1">
      <c r="T145" s="51"/>
    </row>
    <row r="146" spans="20:20" s="3" customFormat="1">
      <c r="T146" s="51"/>
    </row>
    <row r="147" spans="20:20" s="3" customFormat="1">
      <c r="T147" s="51"/>
    </row>
    <row r="148" spans="20:20" s="3" customFormat="1">
      <c r="T148" s="51"/>
    </row>
    <row r="149" spans="20:20" s="3" customFormat="1">
      <c r="T149" s="51"/>
    </row>
    <row r="150" spans="20:20" s="3" customFormat="1">
      <c r="T150" s="51"/>
    </row>
    <row r="151" spans="20:20" s="3" customFormat="1">
      <c r="T151" s="51"/>
    </row>
    <row r="152" spans="20:20" s="3" customFormat="1">
      <c r="T152" s="51"/>
    </row>
    <row r="153" spans="20:20" s="3" customFormat="1">
      <c r="T153" s="51"/>
    </row>
    <row r="154" spans="20:20" s="3" customFormat="1">
      <c r="T154" s="51"/>
    </row>
    <row r="155" spans="20:20" s="3" customFormat="1">
      <c r="T155" s="51"/>
    </row>
    <row r="156" spans="20:20" s="3" customFormat="1">
      <c r="T156" s="51"/>
    </row>
    <row r="157" spans="20:20" s="3" customFormat="1">
      <c r="T157" s="51"/>
    </row>
    <row r="158" spans="20:20" s="3" customFormat="1">
      <c r="T158" s="51"/>
    </row>
    <row r="159" spans="20:20" s="3" customFormat="1">
      <c r="T159" s="51"/>
    </row>
    <row r="160" spans="20:20" s="3" customFormat="1">
      <c r="T160" s="51"/>
    </row>
    <row r="161" spans="20:20" s="3" customFormat="1">
      <c r="T161" s="51"/>
    </row>
    <row r="162" spans="20:20" s="3" customFormat="1">
      <c r="T162" s="51"/>
    </row>
    <row r="163" spans="20:20" s="3" customFormat="1">
      <c r="T163" s="51"/>
    </row>
    <row r="164" spans="20:20" s="3" customFormat="1">
      <c r="T164" s="51"/>
    </row>
    <row r="165" spans="20:20" s="3" customFormat="1">
      <c r="T165" s="51"/>
    </row>
    <row r="166" spans="20:20" s="3" customFormat="1">
      <c r="T166" s="51"/>
    </row>
    <row r="167" spans="20:20" s="3" customFormat="1">
      <c r="T167" s="51"/>
    </row>
    <row r="168" spans="20:20" s="3" customFormat="1">
      <c r="T168" s="51"/>
    </row>
    <row r="169" spans="20:20" s="3" customFormat="1">
      <c r="T169" s="51"/>
    </row>
    <row r="170" spans="20:20" s="3" customFormat="1">
      <c r="T170" s="51"/>
    </row>
    <row r="171" spans="20:20" s="3" customFormat="1">
      <c r="T171" s="51"/>
    </row>
    <row r="172" spans="20:20" s="3" customFormat="1">
      <c r="T172" s="51"/>
    </row>
    <row r="173" spans="20:20" s="3" customFormat="1">
      <c r="T173" s="51"/>
    </row>
    <row r="174" spans="20:20" s="3" customFormat="1">
      <c r="T174" s="51"/>
    </row>
    <row r="175" spans="20:20" s="3" customFormat="1">
      <c r="T175" s="51"/>
    </row>
    <row r="176" spans="20:20" s="3" customFormat="1">
      <c r="T176" s="51"/>
    </row>
    <row r="177" spans="20:20" s="3" customFormat="1">
      <c r="T177" s="51"/>
    </row>
    <row r="178" spans="20:20" s="3" customFormat="1">
      <c r="T178" s="51"/>
    </row>
    <row r="179" spans="20:20" s="3" customFormat="1">
      <c r="T179" s="51"/>
    </row>
    <row r="180" spans="20:20" s="3" customFormat="1">
      <c r="T180" s="51"/>
    </row>
    <row r="181" spans="20:20" s="3" customFormat="1">
      <c r="T181" s="51"/>
    </row>
    <row r="182" spans="20:20" s="3" customFormat="1">
      <c r="T182" s="51"/>
    </row>
    <row r="183" spans="20:20" s="3" customFormat="1">
      <c r="T183" s="51"/>
    </row>
    <row r="184" spans="20:20" s="3" customFormat="1">
      <c r="T184" s="51"/>
    </row>
    <row r="185" spans="20:20" s="3" customFormat="1">
      <c r="T185" s="51"/>
    </row>
    <row r="186" spans="20:20" s="3" customFormat="1">
      <c r="T186" s="51"/>
    </row>
    <row r="187" spans="20:20" s="3" customFormat="1">
      <c r="T187" s="51"/>
    </row>
    <row r="188" spans="20:20" s="3" customFormat="1">
      <c r="T188" s="51"/>
    </row>
    <row r="189" spans="20:20" s="3" customFormat="1">
      <c r="T189" s="51"/>
    </row>
    <row r="190" spans="20:20" s="3" customFormat="1">
      <c r="T190" s="51"/>
    </row>
    <row r="191" spans="20:20" s="3" customFormat="1">
      <c r="T191" s="51"/>
    </row>
    <row r="192" spans="20:20" s="3" customFormat="1">
      <c r="T192" s="51"/>
    </row>
    <row r="193" spans="20:20" s="3" customFormat="1">
      <c r="T193" s="51"/>
    </row>
    <row r="194" spans="20:20" s="3" customFormat="1">
      <c r="T194" s="51"/>
    </row>
    <row r="195" spans="20:20" s="3" customFormat="1">
      <c r="T195" s="51"/>
    </row>
    <row r="196" spans="20:20" s="3" customFormat="1">
      <c r="T196" s="51"/>
    </row>
    <row r="197" spans="20:20" s="3" customFormat="1">
      <c r="T197" s="51"/>
    </row>
    <row r="198" spans="20:20" s="3" customFormat="1">
      <c r="T198" s="51"/>
    </row>
    <row r="199" spans="20:20" s="3" customFormat="1">
      <c r="T199" s="51"/>
    </row>
    <row r="200" spans="20:20" s="3" customFormat="1">
      <c r="T200" s="51"/>
    </row>
    <row r="201" spans="20:20" s="3" customFormat="1">
      <c r="T201" s="51"/>
    </row>
    <row r="202" spans="20:20" s="3" customFormat="1">
      <c r="T202" s="51"/>
    </row>
    <row r="203" spans="20:20" s="3" customFormat="1">
      <c r="T203" s="51"/>
    </row>
    <row r="204" spans="20:20" s="3" customFormat="1">
      <c r="T204" s="51"/>
    </row>
    <row r="205" spans="20:20" s="3" customFormat="1">
      <c r="T205" s="51"/>
    </row>
    <row r="206" spans="20:20" s="3" customFormat="1">
      <c r="T206" s="51"/>
    </row>
    <row r="207" spans="20:20" s="3" customFormat="1">
      <c r="T207" s="51"/>
    </row>
    <row r="208" spans="20:20" s="3" customFormat="1">
      <c r="T208" s="51"/>
    </row>
    <row r="209" spans="20:20" s="3" customFormat="1">
      <c r="T209" s="51"/>
    </row>
    <row r="210" spans="20:20" s="3" customFormat="1">
      <c r="T210" s="51"/>
    </row>
    <row r="211" spans="20:20" s="3" customFormat="1">
      <c r="T211" s="51"/>
    </row>
    <row r="212" spans="20:20" s="3" customFormat="1">
      <c r="T212" s="51"/>
    </row>
    <row r="213" spans="20:20" s="3" customFormat="1">
      <c r="T213" s="51"/>
    </row>
    <row r="214" spans="20:20" s="3" customFormat="1">
      <c r="T214" s="51"/>
    </row>
    <row r="215" spans="20:20" s="3" customFormat="1">
      <c r="T215" s="51"/>
    </row>
    <row r="216" spans="20:20" s="3" customFormat="1">
      <c r="T216" s="51"/>
    </row>
    <row r="217" spans="20:20" s="3" customFormat="1">
      <c r="T217" s="51"/>
    </row>
    <row r="218" spans="20:20" s="3" customFormat="1">
      <c r="T218" s="51"/>
    </row>
    <row r="219" spans="20:20" s="3" customFormat="1">
      <c r="T219" s="51"/>
    </row>
    <row r="220" spans="20:20" s="3" customFormat="1">
      <c r="T220" s="51"/>
    </row>
    <row r="221" spans="20:20" s="3" customFormat="1">
      <c r="T221" s="51"/>
    </row>
    <row r="222" spans="20:20" s="3" customFormat="1">
      <c r="T222" s="51"/>
    </row>
    <row r="223" spans="20:20" s="3" customFormat="1">
      <c r="T223" s="51"/>
    </row>
    <row r="224" spans="20:20" s="3" customFormat="1">
      <c r="T224" s="51"/>
    </row>
    <row r="225" spans="20:20" s="3" customFormat="1">
      <c r="T225" s="51"/>
    </row>
    <row r="226" spans="20:20" s="3" customFormat="1">
      <c r="T226" s="51"/>
    </row>
    <row r="227" spans="20:20" s="3" customFormat="1">
      <c r="T227" s="51"/>
    </row>
    <row r="228" spans="20:20" s="3" customFormat="1">
      <c r="T228" s="51"/>
    </row>
    <row r="229" spans="20:20" s="3" customFormat="1">
      <c r="T229" s="51"/>
    </row>
    <row r="230" spans="20:20" s="3" customFormat="1">
      <c r="T230" s="51"/>
    </row>
    <row r="231" spans="20:20" s="3" customFormat="1">
      <c r="T231" s="51"/>
    </row>
    <row r="232" spans="20:20" s="3" customFormat="1">
      <c r="T232" s="51"/>
    </row>
    <row r="233" spans="20:20" s="3" customFormat="1">
      <c r="T233" s="51"/>
    </row>
    <row r="234" spans="20:20" s="3" customFormat="1">
      <c r="T234" s="51"/>
    </row>
    <row r="235" spans="20:20" s="3" customFormat="1">
      <c r="T235" s="51"/>
    </row>
    <row r="236" spans="20:20" s="3" customFormat="1">
      <c r="T236" s="51"/>
    </row>
    <row r="237" spans="20:20" s="3" customFormat="1">
      <c r="T237" s="51"/>
    </row>
    <row r="238" spans="20:20" s="3" customFormat="1">
      <c r="T238" s="51"/>
    </row>
    <row r="239" spans="20:20" s="3" customFormat="1">
      <c r="T239" s="51"/>
    </row>
    <row r="240" spans="20:20" s="3" customFormat="1">
      <c r="T240" s="51"/>
    </row>
    <row r="241" spans="20:20" s="3" customFormat="1">
      <c r="T241" s="51"/>
    </row>
    <row r="242" spans="20:20" s="3" customFormat="1">
      <c r="T242" s="51"/>
    </row>
    <row r="243" spans="20:20" s="3" customFormat="1">
      <c r="T243" s="51"/>
    </row>
    <row r="244" spans="20:20" s="3" customFormat="1">
      <c r="T244" s="51"/>
    </row>
    <row r="245" spans="20:20" s="3" customFormat="1">
      <c r="T245" s="51"/>
    </row>
    <row r="246" spans="20:20" s="3" customFormat="1">
      <c r="T246" s="51"/>
    </row>
    <row r="247" spans="20:20" s="3" customFormat="1">
      <c r="T247" s="51"/>
    </row>
    <row r="248" spans="20:20" s="3" customFormat="1">
      <c r="T248" s="51"/>
    </row>
    <row r="249" spans="20:20" s="3" customFormat="1">
      <c r="T249" s="51"/>
    </row>
    <row r="250" spans="20:20" s="3" customFormat="1">
      <c r="T250" s="51"/>
    </row>
    <row r="251" spans="20:20" s="3" customFormat="1">
      <c r="T251" s="51"/>
    </row>
    <row r="252" spans="20:20" s="3" customFormat="1">
      <c r="T252" s="51"/>
    </row>
    <row r="253" spans="20:20" s="3" customFormat="1">
      <c r="T253" s="51"/>
    </row>
    <row r="254" spans="20:20" s="3" customFormat="1">
      <c r="T254" s="51"/>
    </row>
    <row r="255" spans="20:20" s="3" customFormat="1">
      <c r="T255" s="51"/>
    </row>
    <row r="256" spans="20:20" s="3" customFormat="1">
      <c r="T256" s="51"/>
    </row>
    <row r="257" spans="20:20" s="3" customFormat="1">
      <c r="T257" s="51"/>
    </row>
    <row r="258" spans="20:20" s="3" customFormat="1">
      <c r="T258" s="51"/>
    </row>
    <row r="259" spans="20:20" s="3" customFormat="1">
      <c r="T259" s="51"/>
    </row>
    <row r="260" spans="20:20" s="3" customFormat="1">
      <c r="T260" s="51"/>
    </row>
    <row r="261" spans="20:20" s="3" customFormat="1">
      <c r="T261" s="51"/>
    </row>
    <row r="262" spans="20:20" s="3" customFormat="1">
      <c r="T262" s="51"/>
    </row>
    <row r="263" spans="20:20" s="3" customFormat="1">
      <c r="T263" s="51"/>
    </row>
    <row r="264" spans="20:20" s="3" customFormat="1">
      <c r="T264" s="51"/>
    </row>
    <row r="265" spans="20:20" s="3" customFormat="1">
      <c r="T265" s="51"/>
    </row>
    <row r="266" spans="20:20" s="3" customFormat="1">
      <c r="T266" s="51"/>
    </row>
    <row r="267" spans="20:20" s="3" customFormat="1">
      <c r="T267" s="51"/>
    </row>
    <row r="268" spans="20:20" s="3" customFormat="1">
      <c r="T268" s="51"/>
    </row>
    <row r="269" spans="20:20" s="3" customFormat="1">
      <c r="T269" s="51"/>
    </row>
    <row r="270" spans="20:20" s="3" customFormat="1">
      <c r="T270" s="51"/>
    </row>
    <row r="271" spans="20:20" s="3" customFormat="1">
      <c r="T271" s="51"/>
    </row>
    <row r="272" spans="20:20" s="3" customFormat="1">
      <c r="T272" s="51"/>
    </row>
    <row r="273" spans="20:20" s="3" customFormat="1">
      <c r="T273" s="51"/>
    </row>
    <row r="274" spans="20:20" s="3" customFormat="1">
      <c r="T274" s="51"/>
    </row>
    <row r="275" spans="20:20" s="3" customFormat="1">
      <c r="T275" s="51"/>
    </row>
    <row r="276" spans="20:20" s="3" customFormat="1">
      <c r="T276" s="51"/>
    </row>
    <row r="277" spans="20:20" s="3" customFormat="1">
      <c r="T277" s="51"/>
    </row>
    <row r="278" spans="20:20" s="3" customFormat="1">
      <c r="T278" s="51"/>
    </row>
    <row r="279" spans="20:20" s="3" customFormat="1">
      <c r="T279" s="51"/>
    </row>
    <row r="280" spans="20:20" s="3" customFormat="1">
      <c r="T280" s="51"/>
    </row>
    <row r="281" spans="20:20" s="3" customFormat="1">
      <c r="T281" s="51"/>
    </row>
    <row r="282" spans="20:20" s="3" customFormat="1">
      <c r="T282" s="51"/>
    </row>
    <row r="283" spans="20:20" s="3" customFormat="1">
      <c r="T283" s="51"/>
    </row>
    <row r="284" spans="20:20" s="3" customFormat="1">
      <c r="T284" s="51"/>
    </row>
    <row r="285" spans="20:20" s="3" customFormat="1">
      <c r="T285" s="51"/>
    </row>
    <row r="286" spans="20:20" s="3" customFormat="1">
      <c r="T286" s="51"/>
    </row>
    <row r="287" spans="20:20" s="3" customFormat="1">
      <c r="T287" s="51"/>
    </row>
    <row r="288" spans="20:20" s="3" customFormat="1">
      <c r="T288" s="51"/>
    </row>
    <row r="289" spans="20:20" s="3" customFormat="1">
      <c r="T289" s="51"/>
    </row>
    <row r="290" spans="20:20" s="3" customFormat="1">
      <c r="T290" s="51"/>
    </row>
    <row r="291" spans="20:20" s="3" customFormat="1">
      <c r="T291" s="51"/>
    </row>
    <row r="292" spans="20:20" s="3" customFormat="1">
      <c r="T292" s="51"/>
    </row>
    <row r="293" spans="20:20" s="3" customFormat="1">
      <c r="T293" s="51"/>
    </row>
    <row r="294" spans="20:20" s="3" customFormat="1">
      <c r="T294" s="51"/>
    </row>
    <row r="295" spans="20:20" s="3" customFormat="1">
      <c r="T295" s="51"/>
    </row>
    <row r="296" spans="20:20" s="3" customFormat="1">
      <c r="T296" s="51"/>
    </row>
    <row r="297" spans="20:20" s="3" customFormat="1">
      <c r="T297" s="51"/>
    </row>
    <row r="298" spans="20:20" s="3" customFormat="1">
      <c r="T298" s="51"/>
    </row>
    <row r="299" spans="20:20" s="3" customFormat="1">
      <c r="T299" s="51"/>
    </row>
    <row r="300" spans="20:20" s="3" customFormat="1">
      <c r="T300" s="51"/>
    </row>
    <row r="301" spans="20:20" s="3" customFormat="1">
      <c r="T301" s="51"/>
    </row>
    <row r="302" spans="20:20" s="3" customFormat="1">
      <c r="T302" s="51"/>
    </row>
    <row r="303" spans="20:20" s="3" customFormat="1">
      <c r="T303" s="51"/>
    </row>
    <row r="304" spans="20:20" s="3" customFormat="1">
      <c r="T304" s="51"/>
    </row>
    <row r="305" spans="20:20" s="3" customFormat="1">
      <c r="T305" s="51"/>
    </row>
    <row r="306" spans="20:20" s="3" customFormat="1">
      <c r="T306" s="51"/>
    </row>
    <row r="307" spans="20:20" s="3" customFormat="1">
      <c r="T307" s="51"/>
    </row>
    <row r="308" spans="20:20" s="3" customFormat="1">
      <c r="T308" s="51"/>
    </row>
    <row r="309" spans="20:20" s="3" customFormat="1">
      <c r="T309" s="51"/>
    </row>
    <row r="310" spans="20:20" s="3" customFormat="1">
      <c r="T310" s="51"/>
    </row>
    <row r="311" spans="20:20" s="3" customFormat="1">
      <c r="T311" s="51"/>
    </row>
    <row r="312" spans="20:20" s="3" customFormat="1">
      <c r="T312" s="51"/>
    </row>
    <row r="313" spans="20:20" s="3" customFormat="1">
      <c r="T313" s="51"/>
    </row>
    <row r="314" spans="20:20" s="3" customFormat="1">
      <c r="T314" s="51"/>
    </row>
    <row r="315" spans="20:20" s="3" customFormat="1">
      <c r="T315" s="51"/>
    </row>
    <row r="316" spans="20:20" s="3" customFormat="1">
      <c r="T316" s="51"/>
    </row>
    <row r="317" spans="20:20" s="3" customFormat="1">
      <c r="T317" s="51"/>
    </row>
    <row r="318" spans="20:20" s="3" customFormat="1">
      <c r="T318" s="51"/>
    </row>
    <row r="319" spans="20:20" s="3" customFormat="1">
      <c r="T319" s="51"/>
    </row>
    <row r="320" spans="20:20" s="3" customFormat="1">
      <c r="T320" s="51"/>
    </row>
    <row r="321" spans="20:20" s="3" customFormat="1">
      <c r="T321" s="51"/>
    </row>
    <row r="322" spans="20:20" s="3" customFormat="1">
      <c r="T322" s="51"/>
    </row>
    <row r="323" spans="20:20" s="3" customFormat="1">
      <c r="T323" s="51"/>
    </row>
    <row r="324" spans="20:20" s="3" customFormat="1">
      <c r="T324" s="51"/>
    </row>
    <row r="325" spans="20:20" s="3" customFormat="1">
      <c r="T325" s="51"/>
    </row>
    <row r="326" spans="20:20" s="3" customFormat="1">
      <c r="T326" s="51"/>
    </row>
    <row r="327" spans="20:20" s="3" customFormat="1">
      <c r="T327" s="51"/>
    </row>
    <row r="328" spans="20:20" s="3" customFormat="1">
      <c r="T328" s="51"/>
    </row>
    <row r="329" spans="20:20" s="3" customFormat="1">
      <c r="T329" s="51"/>
    </row>
    <row r="330" spans="20:20" s="3" customFormat="1">
      <c r="T330" s="51"/>
    </row>
    <row r="331" spans="20:20" s="3" customFormat="1">
      <c r="T331" s="51"/>
    </row>
    <row r="332" spans="20:20" s="3" customFormat="1">
      <c r="T332" s="51"/>
    </row>
    <row r="333" spans="20:20" s="3" customFormat="1">
      <c r="T333" s="51"/>
    </row>
  </sheetData>
  <mergeCells count="2">
    <mergeCell ref="Y4:AA4"/>
    <mergeCell ref="A34:A35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9"/>
  <sheetViews>
    <sheetView zoomScale="70" zoomScaleNormal="70" workbookViewId="0">
      <pane xSplit="2" ySplit="6" topLeftCell="P7" activePane="bottomRight" state="frozen"/>
      <selection pane="topRight" activeCell="C1" sqref="C1"/>
      <selection pane="bottomLeft" activeCell="A5" sqref="A5"/>
      <selection pane="bottomRight" activeCell="C7" sqref="C7:S23"/>
    </sheetView>
  </sheetViews>
  <sheetFormatPr defaultColWidth="9.140625" defaultRowHeight="12.75"/>
  <cols>
    <col min="1" max="1" width="55" style="5" customWidth="1"/>
    <col min="2" max="2" width="7" style="2" customWidth="1"/>
    <col min="3" max="3" width="23" style="3" customWidth="1"/>
    <col min="4" max="4" width="18.42578125" style="3" customWidth="1"/>
    <col min="5" max="5" width="18.28515625" style="3" customWidth="1"/>
    <col min="6" max="6" width="16.7109375" style="3" bestFit="1" customWidth="1"/>
    <col min="7" max="7" width="19.140625" style="3" customWidth="1"/>
    <col min="8" max="8" width="17" style="3" customWidth="1"/>
    <col min="9" max="9" width="20.140625" style="3" customWidth="1"/>
    <col min="10" max="10" width="17.42578125" style="3" customWidth="1"/>
    <col min="11" max="11" width="20" style="3" customWidth="1"/>
    <col min="12" max="12" width="18.140625" style="3" customWidth="1"/>
    <col min="13" max="13" width="15.85546875" style="3" customWidth="1"/>
    <col min="14" max="14" width="20.85546875" style="3" customWidth="1"/>
    <col min="15" max="15" width="19.85546875" style="3" customWidth="1"/>
    <col min="16" max="16" width="18.85546875" style="3" customWidth="1"/>
    <col min="17" max="18" width="16.140625" style="3" customWidth="1"/>
    <col min="19" max="19" width="20" style="3" bestFit="1" customWidth="1"/>
    <col min="20" max="39" width="9.140625" style="69"/>
    <col min="40" max="16384" width="9.140625" style="5"/>
  </cols>
  <sheetData>
    <row r="1" spans="1:39" ht="15">
      <c r="A1" s="1"/>
    </row>
    <row r="2" spans="1:39" ht="15">
      <c r="A2" s="1" t="s">
        <v>132</v>
      </c>
    </row>
    <row r="3" spans="1:39" ht="15">
      <c r="A3" s="1" t="s">
        <v>84</v>
      </c>
    </row>
    <row r="4" spans="1:39">
      <c r="A4" s="3"/>
    </row>
    <row r="5" spans="1:39" ht="13.5" thickBot="1">
      <c r="A5" s="3"/>
    </row>
    <row r="6" spans="1:39" s="16" customFormat="1" ht="16.5" thickTop="1" thickBot="1">
      <c r="A6" s="154" t="s">
        <v>7</v>
      </c>
      <c r="B6" s="155" t="s">
        <v>8</v>
      </c>
      <c r="C6" s="9">
        <v>1</v>
      </c>
      <c r="D6" s="9">
        <v>2</v>
      </c>
      <c r="E6" s="10">
        <v>3</v>
      </c>
      <c r="F6" s="9">
        <v>4</v>
      </c>
      <c r="G6" s="9">
        <v>5</v>
      </c>
      <c r="H6" s="10">
        <v>6</v>
      </c>
      <c r="I6" s="10">
        <v>7</v>
      </c>
      <c r="J6" s="10">
        <v>8</v>
      </c>
      <c r="K6" s="11">
        <v>10</v>
      </c>
      <c r="L6" s="12">
        <v>9</v>
      </c>
      <c r="M6" s="10">
        <v>11</v>
      </c>
      <c r="N6" s="10">
        <v>12</v>
      </c>
      <c r="O6" s="11" t="s">
        <v>9</v>
      </c>
      <c r="P6" s="10">
        <v>15</v>
      </c>
      <c r="Q6" s="9">
        <v>17</v>
      </c>
      <c r="R6" s="10">
        <v>16</v>
      </c>
      <c r="S6" s="9">
        <v>18</v>
      </c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</row>
    <row r="7" spans="1:39" ht="15.75" thickTop="1">
      <c r="A7" s="20" t="s">
        <v>13</v>
      </c>
      <c r="B7" s="9">
        <v>1</v>
      </c>
      <c r="C7" s="263">
        <f>'IO KEPRI OKE 2017'!C7/'IO KEPRI OKE 2017'!C$24</f>
        <v>3.1764072780440251E-2</v>
      </c>
      <c r="D7" s="263">
        <f>'IO KEPRI OKE 2017'!D7/'IO KEPRI OKE 2017'!D$24</f>
        <v>4.1285280791453632E-2</v>
      </c>
      <c r="E7" s="263">
        <f>'IO KEPRI OKE 2017'!E7/'IO KEPRI OKE 2017'!E$24</f>
        <v>0</v>
      </c>
      <c r="F7" s="263">
        <f>'IO KEPRI OKE 2017'!F7/'IO KEPRI OKE 2017'!F$24</f>
        <v>1.402265731854725E-2</v>
      </c>
      <c r="G7" s="263">
        <f>'IO KEPRI OKE 2017'!G7/'IO KEPRI OKE 2017'!G$24</f>
        <v>0</v>
      </c>
      <c r="H7" s="263">
        <f>'IO KEPRI OKE 2017'!H7/'IO KEPRI OKE 2017'!H$24</f>
        <v>0</v>
      </c>
      <c r="I7" s="263">
        <f>'IO KEPRI OKE 2017'!I7/'IO KEPRI OKE 2017'!I$24</f>
        <v>0</v>
      </c>
      <c r="J7" s="263">
        <f>'IO KEPRI OKE 2017'!J7/'IO KEPRI OKE 2017'!J$24</f>
        <v>0</v>
      </c>
      <c r="K7" s="263">
        <f>'IO KEPRI OKE 2017'!K7/'IO KEPRI OKE 2017'!K$24</f>
        <v>0.20244756136327705</v>
      </c>
      <c r="L7" s="263">
        <f>'IO KEPRI OKE 2017'!L7/'IO KEPRI OKE 2017'!L$24</f>
        <v>0</v>
      </c>
      <c r="M7" s="263">
        <f>'IO KEPRI OKE 2017'!M7/'IO KEPRI OKE 2017'!M$24</f>
        <v>0</v>
      </c>
      <c r="N7" s="263">
        <f>'IO KEPRI OKE 2017'!N7/'IO KEPRI OKE 2017'!N$24</f>
        <v>0</v>
      </c>
      <c r="O7" s="263">
        <f>'IO KEPRI OKE 2017'!O7/'IO KEPRI OKE 2017'!O$24</f>
        <v>0</v>
      </c>
      <c r="P7" s="263">
        <f>'IO KEPRI OKE 2017'!P7/'IO KEPRI OKE 2017'!P$24</f>
        <v>2.0660683509955632E-3</v>
      </c>
      <c r="Q7" s="263">
        <f>'IO KEPRI OKE 2017'!Q7/'IO KEPRI OKE 2017'!Q$24</f>
        <v>0</v>
      </c>
      <c r="R7" s="263">
        <f>'IO KEPRI OKE 2017'!R7/'IO KEPRI OKE 2017'!R$24</f>
        <v>0</v>
      </c>
      <c r="S7" s="263">
        <f>'IO KEPRI OKE 2017'!S7/'IO KEPRI OKE 2017'!S$24</f>
        <v>0</v>
      </c>
    </row>
    <row r="8" spans="1:39" ht="15">
      <c r="A8" s="20" t="s">
        <v>14</v>
      </c>
      <c r="B8" s="9">
        <v>2</v>
      </c>
      <c r="C8" s="263">
        <f>'IO KEPRI OKE 2017'!C8/'IO KEPRI OKE 2017'!C$24</f>
        <v>0</v>
      </c>
      <c r="D8" s="263">
        <f>'IO KEPRI OKE 2017'!D8/'IO KEPRI OKE 2017'!D$24</f>
        <v>0.11274888805753003</v>
      </c>
      <c r="E8" s="263">
        <f>'IO KEPRI OKE 2017'!E8/'IO KEPRI OKE 2017'!E$24</f>
        <v>0</v>
      </c>
      <c r="F8" s="263">
        <f>'IO KEPRI OKE 2017'!F8/'IO KEPRI OKE 2017'!F$24</f>
        <v>0</v>
      </c>
      <c r="G8" s="263">
        <f>'IO KEPRI OKE 2017'!G8/'IO KEPRI OKE 2017'!G$24</f>
        <v>0</v>
      </c>
      <c r="H8" s="263">
        <f>'IO KEPRI OKE 2017'!H8/'IO KEPRI OKE 2017'!H$24</f>
        <v>0</v>
      </c>
      <c r="I8" s="263">
        <f>'IO KEPRI OKE 2017'!I8/'IO KEPRI OKE 2017'!I$24</f>
        <v>0</v>
      </c>
      <c r="J8" s="263">
        <f>'IO KEPRI OKE 2017'!J8/'IO KEPRI OKE 2017'!J$24</f>
        <v>0</v>
      </c>
      <c r="K8" s="263">
        <f>'IO KEPRI OKE 2017'!K8/'IO KEPRI OKE 2017'!K$24</f>
        <v>4.0980248495985611E-2</v>
      </c>
      <c r="L8" s="263">
        <f>'IO KEPRI OKE 2017'!L8/'IO KEPRI OKE 2017'!L$24</f>
        <v>0</v>
      </c>
      <c r="M8" s="263">
        <f>'IO KEPRI OKE 2017'!M8/'IO KEPRI OKE 2017'!M$24</f>
        <v>0</v>
      </c>
      <c r="N8" s="263">
        <f>'IO KEPRI OKE 2017'!N8/'IO KEPRI OKE 2017'!N$24</f>
        <v>0</v>
      </c>
      <c r="O8" s="263">
        <f>'IO KEPRI OKE 2017'!O8/'IO KEPRI OKE 2017'!O$24</f>
        <v>0</v>
      </c>
      <c r="P8" s="263">
        <f>'IO KEPRI OKE 2017'!P8/'IO KEPRI OKE 2017'!P$24</f>
        <v>0</v>
      </c>
      <c r="Q8" s="263">
        <f>'IO KEPRI OKE 2017'!Q8/'IO KEPRI OKE 2017'!Q$24</f>
        <v>0</v>
      </c>
      <c r="R8" s="263">
        <f>'IO KEPRI OKE 2017'!R8/'IO KEPRI OKE 2017'!R$24</f>
        <v>0</v>
      </c>
      <c r="S8" s="263">
        <f>'IO KEPRI OKE 2017'!S8/'IO KEPRI OKE 2017'!S$24</f>
        <v>0</v>
      </c>
    </row>
    <row r="9" spans="1:39" ht="15">
      <c r="A9" s="20" t="s">
        <v>15</v>
      </c>
      <c r="B9" s="10">
        <v>3</v>
      </c>
      <c r="C9" s="263">
        <f>'IO KEPRI OKE 2017'!C9/'IO KEPRI OKE 2017'!C$24</f>
        <v>0</v>
      </c>
      <c r="D9" s="263">
        <f>'IO KEPRI OKE 2017'!D9/'IO KEPRI OKE 2017'!D$24</f>
        <v>0</v>
      </c>
      <c r="E9" s="263">
        <f>'IO KEPRI OKE 2017'!E9/'IO KEPRI OKE 2017'!E$24</f>
        <v>0</v>
      </c>
      <c r="F9" s="263">
        <f>'IO KEPRI OKE 2017'!F9/'IO KEPRI OKE 2017'!F$24</f>
        <v>2.2558373245190329E-3</v>
      </c>
      <c r="G9" s="263">
        <f>'IO KEPRI OKE 2017'!G9/'IO KEPRI OKE 2017'!G$24</f>
        <v>0.23290044125226353</v>
      </c>
      <c r="H9" s="263">
        <f>'IO KEPRI OKE 2017'!H9/'IO KEPRI OKE 2017'!H$24</f>
        <v>0</v>
      </c>
      <c r="I9" s="263">
        <f>'IO KEPRI OKE 2017'!I9/'IO KEPRI OKE 2017'!I$24</f>
        <v>4.8838108139250519E-2</v>
      </c>
      <c r="J9" s="263">
        <f>'IO KEPRI OKE 2017'!J9/'IO KEPRI OKE 2017'!J$24</f>
        <v>0</v>
      </c>
      <c r="K9" s="263">
        <f>'IO KEPRI OKE 2017'!K9/'IO KEPRI OKE 2017'!K$24</f>
        <v>0</v>
      </c>
      <c r="L9" s="263">
        <f>'IO KEPRI OKE 2017'!L9/'IO KEPRI OKE 2017'!L$24</f>
        <v>0</v>
      </c>
      <c r="M9" s="263">
        <f>'IO KEPRI OKE 2017'!M9/'IO KEPRI OKE 2017'!M$24</f>
        <v>0</v>
      </c>
      <c r="N9" s="263">
        <f>'IO KEPRI OKE 2017'!N9/'IO KEPRI OKE 2017'!N$24</f>
        <v>0</v>
      </c>
      <c r="O9" s="263">
        <f>'IO KEPRI OKE 2017'!O9/'IO KEPRI OKE 2017'!O$24</f>
        <v>0</v>
      </c>
      <c r="P9" s="263">
        <f>'IO KEPRI OKE 2017'!P9/'IO KEPRI OKE 2017'!P$24</f>
        <v>0</v>
      </c>
      <c r="Q9" s="263">
        <f>'IO KEPRI OKE 2017'!Q9/'IO KEPRI OKE 2017'!Q$24</f>
        <v>0</v>
      </c>
      <c r="R9" s="263">
        <f>'IO KEPRI OKE 2017'!R9/'IO KEPRI OKE 2017'!R$24</f>
        <v>0</v>
      </c>
      <c r="S9" s="263">
        <f>'IO KEPRI OKE 2017'!S9/'IO KEPRI OKE 2017'!S$24</f>
        <v>0</v>
      </c>
    </row>
    <row r="10" spans="1:39" ht="15">
      <c r="A10" s="30" t="s">
        <v>16</v>
      </c>
      <c r="B10" s="9">
        <v>4</v>
      </c>
      <c r="C10" s="263">
        <f>'IO KEPRI OKE 2017'!C10/'IO KEPRI OKE 2017'!C$24</f>
        <v>0.890760701811388</v>
      </c>
      <c r="D10" s="263">
        <f>'IO KEPRI OKE 2017'!D10/'IO KEPRI OKE 2017'!D$24</f>
        <v>0.44597414473957686</v>
      </c>
      <c r="E10" s="263">
        <f>'IO KEPRI OKE 2017'!E10/'IO KEPRI OKE 2017'!E$24</f>
        <v>0.69442546765091917</v>
      </c>
      <c r="F10" s="263">
        <f>'IO KEPRI OKE 2017'!F10/'IO KEPRI OKE 2017'!F$24</f>
        <v>0.74080232087503206</v>
      </c>
      <c r="G10" s="263">
        <f>'IO KEPRI OKE 2017'!G10/'IO KEPRI OKE 2017'!G$24</f>
        <v>0.44182277699535055</v>
      </c>
      <c r="H10" s="263">
        <f>'IO KEPRI OKE 2017'!H10/'IO KEPRI OKE 2017'!H$24</f>
        <v>0.73151750972762641</v>
      </c>
      <c r="I10" s="263">
        <f>'IO KEPRI OKE 2017'!I10/'IO KEPRI OKE 2017'!I$24</f>
        <v>0.80724460868054015</v>
      </c>
      <c r="J10" s="263">
        <f>'IO KEPRI OKE 2017'!J10/'IO KEPRI OKE 2017'!J$24</f>
        <v>0.55376531375381555</v>
      </c>
      <c r="K10" s="263">
        <f>'IO KEPRI OKE 2017'!K10/'IO KEPRI OKE 2017'!K$24</f>
        <v>0.27192002162312862</v>
      </c>
      <c r="L10" s="263">
        <f>'IO KEPRI OKE 2017'!L10/'IO KEPRI OKE 2017'!L$24</f>
        <v>0.57604954078241788</v>
      </c>
      <c r="M10" s="263">
        <f>'IO KEPRI OKE 2017'!M10/'IO KEPRI OKE 2017'!M$24</f>
        <v>0.33095841249736119</v>
      </c>
      <c r="N10" s="263">
        <f>'IO KEPRI OKE 2017'!N10/'IO KEPRI OKE 2017'!N$24</f>
        <v>4.4440110355266252E-2</v>
      </c>
      <c r="O10" s="263">
        <f>'IO KEPRI OKE 2017'!O10/'IO KEPRI OKE 2017'!O$24</f>
        <v>0.27101965604706202</v>
      </c>
      <c r="P10" s="263">
        <f>'IO KEPRI OKE 2017'!P10/'IO KEPRI OKE 2017'!P$24</f>
        <v>0.91253739472944406</v>
      </c>
      <c r="Q10" s="263">
        <f>'IO KEPRI OKE 2017'!Q10/'IO KEPRI OKE 2017'!Q$24</f>
        <v>0.76464672153888846</v>
      </c>
      <c r="R10" s="263">
        <f>'IO KEPRI OKE 2017'!R10/'IO KEPRI OKE 2017'!R$24</f>
        <v>3.2920681816154852E-2</v>
      </c>
      <c r="S10" s="263">
        <f>'IO KEPRI OKE 2017'!S10/'IO KEPRI OKE 2017'!S$24</f>
        <v>0.77992690509193352</v>
      </c>
    </row>
    <row r="11" spans="1:39" ht="15">
      <c r="A11" s="20" t="s">
        <v>17</v>
      </c>
      <c r="B11" s="9">
        <v>5</v>
      </c>
      <c r="C11" s="263">
        <f>'IO KEPRI OKE 2017'!C11/'IO KEPRI OKE 2017'!C$24</f>
        <v>0</v>
      </c>
      <c r="D11" s="263">
        <f>'IO KEPRI OKE 2017'!D11/'IO KEPRI OKE 2017'!D$24</f>
        <v>0</v>
      </c>
      <c r="E11" s="263">
        <f>'IO KEPRI OKE 2017'!E11/'IO KEPRI OKE 2017'!E$24</f>
        <v>2.7280014101583813E-2</v>
      </c>
      <c r="F11" s="263">
        <f>'IO KEPRI OKE 2017'!F11/'IO KEPRI OKE 2017'!F$24</f>
        <v>1.1579031135412685E-2</v>
      </c>
      <c r="G11" s="263">
        <f>'IO KEPRI OKE 2017'!G11/'IO KEPRI OKE 2017'!G$24</f>
        <v>0.11878257370511343</v>
      </c>
      <c r="H11" s="263">
        <f>'IO KEPRI OKE 2017'!H11/'IO KEPRI OKE 2017'!H$24</f>
        <v>2.5480105434919041E-2</v>
      </c>
      <c r="I11" s="263">
        <f>'IO KEPRI OKE 2017'!I11/'IO KEPRI OKE 2017'!I$24</f>
        <v>3.141946067139393E-4</v>
      </c>
      <c r="J11" s="263">
        <f>'IO KEPRI OKE 2017'!J11/'IO KEPRI OKE 2017'!J$24</f>
        <v>2.9099684853563686E-2</v>
      </c>
      <c r="K11" s="263">
        <f>'IO KEPRI OKE 2017'!K11/'IO KEPRI OKE 2017'!K$24</f>
        <v>4.4120021963114887E-3</v>
      </c>
      <c r="L11" s="263">
        <f>'IO KEPRI OKE 2017'!L11/'IO KEPRI OKE 2017'!L$24</f>
        <v>3.1833292714634745E-3</v>
      </c>
      <c r="M11" s="263">
        <f>'IO KEPRI OKE 2017'!M11/'IO KEPRI OKE 2017'!M$24</f>
        <v>0.15574203082119484</v>
      </c>
      <c r="N11" s="263">
        <f>'IO KEPRI OKE 2017'!N11/'IO KEPRI OKE 2017'!N$24</f>
        <v>3.0865590876973358E-4</v>
      </c>
      <c r="O11" s="263">
        <f>'IO KEPRI OKE 2017'!O11/'IO KEPRI OKE 2017'!O$24</f>
        <v>7.7777802565034942E-2</v>
      </c>
      <c r="P11" s="263">
        <f>'IO KEPRI OKE 2017'!P11/'IO KEPRI OKE 2017'!P$24</f>
        <v>2.3491071101169745E-4</v>
      </c>
      <c r="Q11" s="263">
        <f>'IO KEPRI OKE 2017'!Q11/'IO KEPRI OKE 2017'!Q$24</f>
        <v>8.323314528807918E-2</v>
      </c>
      <c r="R11" s="263">
        <f>'IO KEPRI OKE 2017'!R11/'IO KEPRI OKE 2017'!R$24</f>
        <v>8.9053117089105231E-3</v>
      </c>
      <c r="S11" s="263">
        <f>'IO KEPRI OKE 2017'!S11/'IO KEPRI OKE 2017'!S$24</f>
        <v>4.0529314446952076E-2</v>
      </c>
    </row>
    <row r="12" spans="1:39" ht="15">
      <c r="A12" s="20" t="s">
        <v>18</v>
      </c>
      <c r="B12" s="10">
        <v>6</v>
      </c>
      <c r="C12" s="263">
        <f>'IO KEPRI OKE 2017'!C12/'IO KEPRI OKE 2017'!C$24</f>
        <v>1.0508894484607257E-3</v>
      </c>
      <c r="D12" s="263">
        <f>'IO KEPRI OKE 2017'!D12/'IO KEPRI OKE 2017'!D$24</f>
        <v>0</v>
      </c>
      <c r="E12" s="263">
        <f>'IO KEPRI OKE 2017'!E12/'IO KEPRI OKE 2017'!E$24</f>
        <v>0</v>
      </c>
      <c r="F12" s="263">
        <f>'IO KEPRI OKE 2017'!F12/'IO KEPRI OKE 2017'!F$24</f>
        <v>0</v>
      </c>
      <c r="G12" s="263">
        <f>'IO KEPRI OKE 2017'!G12/'IO KEPRI OKE 2017'!G$24</f>
        <v>0</v>
      </c>
      <c r="H12" s="263">
        <f>'IO KEPRI OKE 2017'!H12/'IO KEPRI OKE 2017'!H$24</f>
        <v>0</v>
      </c>
      <c r="I12" s="263">
        <f>'IO KEPRI OKE 2017'!I12/'IO KEPRI OKE 2017'!I$24</f>
        <v>0</v>
      </c>
      <c r="J12" s="263">
        <f>'IO KEPRI OKE 2017'!J12/'IO KEPRI OKE 2017'!J$24</f>
        <v>0</v>
      </c>
      <c r="K12" s="263">
        <f>'IO KEPRI OKE 2017'!K12/'IO KEPRI OKE 2017'!K$24</f>
        <v>5.8606838144422777E-3</v>
      </c>
      <c r="L12" s="263">
        <f>'IO KEPRI OKE 2017'!L12/'IO KEPRI OKE 2017'!L$24</f>
        <v>4.3039980340097301E-4</v>
      </c>
      <c r="M12" s="263">
        <f>'IO KEPRI OKE 2017'!M12/'IO KEPRI OKE 2017'!M$24</f>
        <v>0</v>
      </c>
      <c r="N12" s="263">
        <f>'IO KEPRI OKE 2017'!N12/'IO KEPRI OKE 2017'!N$24</f>
        <v>0</v>
      </c>
      <c r="O12" s="263">
        <f>'IO KEPRI OKE 2017'!O12/'IO KEPRI OKE 2017'!O$24</f>
        <v>0</v>
      </c>
      <c r="P12" s="263">
        <f>'IO KEPRI OKE 2017'!P12/'IO KEPRI OKE 2017'!P$24</f>
        <v>0</v>
      </c>
      <c r="Q12" s="263">
        <f>'IO KEPRI OKE 2017'!Q12/'IO KEPRI OKE 2017'!Q$24</f>
        <v>0</v>
      </c>
      <c r="R12" s="263">
        <f>'IO KEPRI OKE 2017'!R12/'IO KEPRI OKE 2017'!R$24</f>
        <v>1.6656269406849237E-3</v>
      </c>
      <c r="S12" s="263">
        <f>'IO KEPRI OKE 2017'!S12/'IO KEPRI OKE 2017'!S$24</f>
        <v>2.1015374405486125E-3</v>
      </c>
    </row>
    <row r="13" spans="1:39" ht="15">
      <c r="A13" s="31" t="s">
        <v>19</v>
      </c>
      <c r="B13" s="10">
        <v>7</v>
      </c>
      <c r="C13" s="263">
        <f>'IO KEPRI OKE 2017'!C13/'IO KEPRI OKE 2017'!C$24</f>
        <v>1.3309235642920963E-3</v>
      </c>
      <c r="D13" s="263">
        <f>'IO KEPRI OKE 2017'!D13/'IO KEPRI OKE 2017'!D$24</f>
        <v>0</v>
      </c>
      <c r="E13" s="263">
        <f>'IO KEPRI OKE 2017'!E13/'IO KEPRI OKE 2017'!E$24</f>
        <v>0</v>
      </c>
      <c r="F13" s="263">
        <f>'IO KEPRI OKE 2017'!F13/'IO KEPRI OKE 2017'!F$24</f>
        <v>0</v>
      </c>
      <c r="G13" s="263">
        <f>'IO KEPRI OKE 2017'!G13/'IO KEPRI OKE 2017'!G$24</f>
        <v>0</v>
      </c>
      <c r="H13" s="263">
        <f>'IO KEPRI OKE 2017'!H13/'IO KEPRI OKE 2017'!H$24</f>
        <v>0</v>
      </c>
      <c r="I13" s="263">
        <f>'IO KEPRI OKE 2017'!I13/'IO KEPRI OKE 2017'!I$24</f>
        <v>2.3071535091671036E-3</v>
      </c>
      <c r="J13" s="263">
        <f>'IO KEPRI OKE 2017'!J13/'IO KEPRI OKE 2017'!J$24</f>
        <v>0</v>
      </c>
      <c r="K13" s="263">
        <f>'IO KEPRI OKE 2017'!K13/'IO KEPRI OKE 2017'!K$24</f>
        <v>0</v>
      </c>
      <c r="L13" s="263">
        <f>'IO KEPRI OKE 2017'!L13/'IO KEPRI OKE 2017'!L$24</f>
        <v>0</v>
      </c>
      <c r="M13" s="263">
        <f>'IO KEPRI OKE 2017'!M13/'IO KEPRI OKE 2017'!M$24</f>
        <v>0</v>
      </c>
      <c r="N13" s="263">
        <f>'IO KEPRI OKE 2017'!N13/'IO KEPRI OKE 2017'!N$24</f>
        <v>0</v>
      </c>
      <c r="O13" s="263">
        <f>'IO KEPRI OKE 2017'!O13/'IO KEPRI OKE 2017'!O$24</f>
        <v>0</v>
      </c>
      <c r="P13" s="263">
        <f>'IO KEPRI OKE 2017'!P13/'IO KEPRI OKE 2017'!P$24</f>
        <v>0</v>
      </c>
      <c r="Q13" s="263">
        <f>'IO KEPRI OKE 2017'!Q13/'IO KEPRI OKE 2017'!Q$24</f>
        <v>0</v>
      </c>
      <c r="R13" s="263">
        <f>'IO KEPRI OKE 2017'!R13/'IO KEPRI OKE 2017'!R$24</f>
        <v>0</v>
      </c>
      <c r="S13" s="263">
        <f>'IO KEPRI OKE 2017'!S13/'IO KEPRI OKE 2017'!S$24</f>
        <v>0</v>
      </c>
    </row>
    <row r="14" spans="1:39" ht="15">
      <c r="A14" s="31" t="s">
        <v>20</v>
      </c>
      <c r="B14" s="10">
        <v>8</v>
      </c>
      <c r="C14" s="263">
        <f>'IO KEPRI OKE 2017'!C14/'IO KEPRI OKE 2017'!C$24</f>
        <v>3.4884046787425869E-2</v>
      </c>
      <c r="D14" s="263">
        <f>'IO KEPRI OKE 2017'!D14/'IO KEPRI OKE 2017'!D$24</f>
        <v>2.0875420875420877E-2</v>
      </c>
      <c r="E14" s="263">
        <f>'IO KEPRI OKE 2017'!E14/'IO KEPRI OKE 2017'!E$24</f>
        <v>2.2060522473208184E-2</v>
      </c>
      <c r="F14" s="263">
        <f>'IO KEPRI OKE 2017'!F14/'IO KEPRI OKE 2017'!F$24</f>
        <v>2.5416250691929723E-2</v>
      </c>
      <c r="G14" s="263">
        <f>'IO KEPRI OKE 2017'!G14/'IO KEPRI OKE 2017'!G$24</f>
        <v>2.4992351811173801E-2</v>
      </c>
      <c r="H14" s="263">
        <f>'IO KEPRI OKE 2017'!H14/'IO KEPRI OKE 2017'!H$24</f>
        <v>2.2216643655077192E-2</v>
      </c>
      <c r="I14" s="263">
        <f>'IO KEPRI OKE 2017'!I14/'IO KEPRI OKE 2017'!I$24</f>
        <v>2.7976037520384578E-2</v>
      </c>
      <c r="J14" s="263">
        <f>'IO KEPRI OKE 2017'!J14/'IO KEPRI OKE 2017'!J$24</f>
        <v>1.8495466065119436E-2</v>
      </c>
      <c r="K14" s="263">
        <f>'IO KEPRI OKE 2017'!K14/'IO KEPRI OKE 2017'!K$24</f>
        <v>2.0817021074050715E-2</v>
      </c>
      <c r="L14" s="263">
        <f>'IO KEPRI OKE 2017'!L14/'IO KEPRI OKE 2017'!L$24</f>
        <v>1.7935588021851273E-2</v>
      </c>
      <c r="M14" s="263">
        <f>'IO KEPRI OKE 2017'!M14/'IO KEPRI OKE 2017'!M$24</f>
        <v>1.0159383576103019E-2</v>
      </c>
      <c r="N14" s="263">
        <f>'IO KEPRI OKE 2017'!N14/'IO KEPRI OKE 2017'!N$24</f>
        <v>1.3779191062826314E-3</v>
      </c>
      <c r="O14" s="263">
        <f>'IO KEPRI OKE 2017'!O14/'IO KEPRI OKE 2017'!O$24</f>
        <v>8.1925850903160884E-3</v>
      </c>
      <c r="P14" s="263">
        <f>'IO KEPRI OKE 2017'!P14/'IO KEPRI OKE 2017'!P$24</f>
        <v>3.4000938114969508E-2</v>
      </c>
      <c r="Q14" s="263">
        <f>'IO KEPRI OKE 2017'!Q14/'IO KEPRI OKE 2017'!Q$24</f>
        <v>2.5282067881254047E-2</v>
      </c>
      <c r="R14" s="263">
        <f>'IO KEPRI OKE 2017'!R14/'IO KEPRI OKE 2017'!R$24</f>
        <v>1.2739577040409432E-3</v>
      </c>
      <c r="S14" s="263">
        <f>'IO KEPRI OKE 2017'!S14/'IO KEPRI OKE 2017'!S$24</f>
        <v>2.4830147295888477E-2</v>
      </c>
    </row>
    <row r="15" spans="1:39" ht="15">
      <c r="A15" s="36" t="s">
        <v>21</v>
      </c>
      <c r="B15" s="11">
        <v>10</v>
      </c>
      <c r="C15" s="263">
        <f>'IO KEPRI OKE 2017'!C15/'IO KEPRI OKE 2017'!C$24</f>
        <v>0</v>
      </c>
      <c r="D15" s="263">
        <f>'IO KEPRI OKE 2017'!D15/'IO KEPRI OKE 2017'!D$24</f>
        <v>0</v>
      </c>
      <c r="E15" s="263">
        <f>'IO KEPRI OKE 2017'!E15/'IO KEPRI OKE 2017'!E$24</f>
        <v>1.8055744132478664E-4</v>
      </c>
      <c r="F15" s="263">
        <f>'IO KEPRI OKE 2017'!F15/'IO KEPRI OKE 2017'!F$24</f>
        <v>3.1321388407810701E-4</v>
      </c>
      <c r="G15" s="263">
        <f>'IO KEPRI OKE 2017'!G15/'IO KEPRI OKE 2017'!G$24</f>
        <v>3.2108612549644336E-4</v>
      </c>
      <c r="H15" s="263">
        <f>'IO KEPRI OKE 2017'!H15/'IO KEPRI OKE 2017'!H$24</f>
        <v>0</v>
      </c>
      <c r="I15" s="263">
        <f>'IO KEPRI OKE 2017'!I15/'IO KEPRI OKE 2017'!I$24</f>
        <v>0</v>
      </c>
      <c r="J15" s="263">
        <f>'IO KEPRI OKE 2017'!J15/'IO KEPRI OKE 2017'!J$24</f>
        <v>1.2180356981902425E-3</v>
      </c>
      <c r="K15" s="263">
        <f>'IO KEPRI OKE 2017'!K15/'IO KEPRI OKE 2017'!K$24</f>
        <v>0</v>
      </c>
      <c r="L15" s="263">
        <f>'IO KEPRI OKE 2017'!L15/'IO KEPRI OKE 2017'!L$24</f>
        <v>2.3727656038597489E-3</v>
      </c>
      <c r="M15" s="263">
        <f>'IO KEPRI OKE 2017'!M15/'IO KEPRI OKE 2017'!M$24</f>
        <v>0</v>
      </c>
      <c r="N15" s="263">
        <f>'IO KEPRI OKE 2017'!N15/'IO KEPRI OKE 2017'!N$24</f>
        <v>3.1256673384223096E-2</v>
      </c>
      <c r="O15" s="263">
        <f>'IO KEPRI OKE 2017'!O15/'IO KEPRI OKE 2017'!O$24</f>
        <v>1.3189249964864062E-2</v>
      </c>
      <c r="P15" s="263">
        <f>'IO KEPRI OKE 2017'!P15/'IO KEPRI OKE 2017'!P$24</f>
        <v>1.7213416571938446E-3</v>
      </c>
      <c r="Q15" s="263">
        <f>'IO KEPRI OKE 2017'!Q15/'IO KEPRI OKE 2017'!Q$24</f>
        <v>0</v>
      </c>
      <c r="R15" s="263">
        <f>'IO KEPRI OKE 2017'!R15/'IO KEPRI OKE 2017'!R$24</f>
        <v>0.73269015837162488</v>
      </c>
      <c r="S15" s="263">
        <f>'IO KEPRI OKE 2017'!S15/'IO KEPRI OKE 2017'!S$24</f>
        <v>0</v>
      </c>
    </row>
    <row r="16" spans="1:39" ht="15">
      <c r="A16" s="37" t="s">
        <v>22</v>
      </c>
      <c r="B16" s="12">
        <v>9</v>
      </c>
      <c r="C16" s="263">
        <f>'IO KEPRI OKE 2017'!C16/'IO KEPRI OKE 2017'!C$24</f>
        <v>1.8559621476728124E-2</v>
      </c>
      <c r="D16" s="263">
        <f>'IO KEPRI OKE 2017'!D16/'IO KEPRI OKE 2017'!D$24</f>
        <v>0.23792659101301078</v>
      </c>
      <c r="E16" s="263">
        <f>'IO KEPRI OKE 2017'!E16/'IO KEPRI OKE 2017'!E$24</f>
        <v>0.22946540228817255</v>
      </c>
      <c r="F16" s="263">
        <f>'IO KEPRI OKE 2017'!F16/'IO KEPRI OKE 2017'!F$24</f>
        <v>0.17136820232724295</v>
      </c>
      <c r="G16" s="263">
        <f>'IO KEPRI OKE 2017'!G16/'IO KEPRI OKE 2017'!G$24</f>
        <v>0</v>
      </c>
      <c r="H16" s="263">
        <f>'IO KEPRI OKE 2017'!H16/'IO KEPRI OKE 2017'!H$24</f>
        <v>2.1338019329735159E-2</v>
      </c>
      <c r="I16" s="263">
        <f>'IO KEPRI OKE 2017'!I16/'IO KEPRI OKE 2017'!I$24</f>
        <v>0</v>
      </c>
      <c r="J16" s="263">
        <f>'IO KEPRI OKE 2017'!J16/'IO KEPRI OKE 2017'!J$24</f>
        <v>2.9740371630811755E-2</v>
      </c>
      <c r="K16" s="263">
        <f>'IO KEPRI OKE 2017'!K16/'IO KEPRI OKE 2017'!K$24</f>
        <v>0</v>
      </c>
      <c r="L16" s="263">
        <f>'IO KEPRI OKE 2017'!L16/'IO KEPRI OKE 2017'!L$24</f>
        <v>0.1574809799266691</v>
      </c>
      <c r="M16" s="263">
        <f>'IO KEPRI OKE 2017'!M16/'IO KEPRI OKE 2017'!M$24</f>
        <v>0.38777179649567234</v>
      </c>
      <c r="N16" s="263">
        <f>'IO KEPRI OKE 2017'!N16/'IO KEPRI OKE 2017'!N$24</f>
        <v>3.3784506944377519E-2</v>
      </c>
      <c r="O16" s="263">
        <f>'IO KEPRI OKE 2017'!O16/'IO KEPRI OKE 2017'!O$24</f>
        <v>0.28141587787417538</v>
      </c>
      <c r="P16" s="263">
        <f>'IO KEPRI OKE 2017'!P16/'IO KEPRI OKE 2017'!P$24</f>
        <v>4.1930606993998516E-3</v>
      </c>
      <c r="Q16" s="263">
        <f>'IO KEPRI OKE 2017'!Q16/'IO KEPRI OKE 2017'!Q$24</f>
        <v>2.6357162674558406E-3</v>
      </c>
      <c r="R16" s="263">
        <f>'IO KEPRI OKE 2017'!R16/'IO KEPRI OKE 2017'!R$24</f>
        <v>1.7057138927575458E-3</v>
      </c>
      <c r="S16" s="263">
        <f>'IO KEPRI OKE 2017'!S16/'IO KEPRI OKE 2017'!S$24</f>
        <v>4.0023345186349667E-2</v>
      </c>
    </row>
    <row r="17" spans="1:39" ht="15">
      <c r="A17" s="20" t="s">
        <v>23</v>
      </c>
      <c r="B17" s="10">
        <v>11</v>
      </c>
      <c r="C17" s="263">
        <f>'IO KEPRI OKE 2017'!C17/'IO KEPRI OKE 2017'!C$24</f>
        <v>0</v>
      </c>
      <c r="D17" s="263">
        <f>'IO KEPRI OKE 2017'!D17/'IO KEPRI OKE 2017'!D$24</f>
        <v>0</v>
      </c>
      <c r="E17" s="263">
        <f>'IO KEPRI OKE 2017'!E17/'IO KEPRI OKE 2017'!E$24</f>
        <v>8.0548151430048288E-4</v>
      </c>
      <c r="F17" s="263">
        <f>'IO KEPRI OKE 2017'!F17/'IO KEPRI OKE 2017'!F$24</f>
        <v>4.7051818527382293E-4</v>
      </c>
      <c r="G17" s="263">
        <f>'IO KEPRI OKE 2017'!G17/'IO KEPRI OKE 2017'!G$24</f>
        <v>2.076724425421202E-3</v>
      </c>
      <c r="H17" s="263">
        <f>'IO KEPRI OKE 2017'!H17/'IO KEPRI OKE 2017'!H$24</f>
        <v>1.4560060248525165E-2</v>
      </c>
      <c r="I17" s="263">
        <f>'IO KEPRI OKE 2017'!I17/'IO KEPRI OKE 2017'!I$24</f>
        <v>1.244983950024648E-3</v>
      </c>
      <c r="J17" s="263">
        <f>'IO KEPRI OKE 2017'!J17/'IO KEPRI OKE 2017'!J$24</f>
        <v>2.6991671071895772E-3</v>
      </c>
      <c r="K17" s="263">
        <f>'IO KEPRI OKE 2017'!K17/'IO KEPRI OKE 2017'!K$24</f>
        <v>3.8554446255815886E-4</v>
      </c>
      <c r="L17" s="263">
        <f>'IO KEPRI OKE 2017'!L17/'IO KEPRI OKE 2017'!L$24</f>
        <v>2.7568668795131725E-3</v>
      </c>
      <c r="M17" s="263">
        <f>'IO KEPRI OKE 2017'!M17/'IO KEPRI OKE 2017'!M$24</f>
        <v>6.765885581591724E-2</v>
      </c>
      <c r="N17" s="263">
        <f>'IO KEPRI OKE 2017'!N17/'IO KEPRI OKE 2017'!N$24</f>
        <v>3.9793025543115199E-4</v>
      </c>
      <c r="O17" s="263">
        <f>'IO KEPRI OKE 2017'!O17/'IO KEPRI OKE 2017'!O$24</f>
        <v>2.1686569594810145E-2</v>
      </c>
      <c r="P17" s="263">
        <f>'IO KEPRI OKE 2017'!P17/'IO KEPRI OKE 2017'!P$24</f>
        <v>4.468899349736595E-2</v>
      </c>
      <c r="Q17" s="263">
        <f>'IO KEPRI OKE 2017'!Q17/'IO KEPRI OKE 2017'!Q$24</f>
        <v>3.2091001572181636E-2</v>
      </c>
      <c r="R17" s="263">
        <f>'IO KEPRI OKE 2017'!R17/'IO KEPRI OKE 2017'!R$24</f>
        <v>3.5279334237402066E-3</v>
      </c>
      <c r="S17" s="263">
        <f>'IO KEPRI OKE 2017'!S17/'IO KEPRI OKE 2017'!S$24</f>
        <v>6.7140944209240667E-3</v>
      </c>
    </row>
    <row r="18" spans="1:39" ht="15">
      <c r="A18" s="20" t="s">
        <v>24</v>
      </c>
      <c r="B18" s="10">
        <v>12</v>
      </c>
      <c r="C18" s="263">
        <f>'IO KEPRI OKE 2017'!C18/'IO KEPRI OKE 2017'!C$24</f>
        <v>2.0118186987247173E-3</v>
      </c>
      <c r="D18" s="263">
        <f>'IO KEPRI OKE 2017'!D18/'IO KEPRI OKE 2017'!D$24</f>
        <v>1.6992975017666376E-2</v>
      </c>
      <c r="E18" s="263">
        <f>'IO KEPRI OKE 2017'!E18/'IO KEPRI OKE 2017'!E$24</f>
        <v>4.3249224055586927E-3</v>
      </c>
      <c r="F18" s="263">
        <f>'IO KEPRI OKE 2017'!F18/'IO KEPRI OKE 2017'!F$24</f>
        <v>6.6221424762139772E-3</v>
      </c>
      <c r="G18" s="263">
        <f>'IO KEPRI OKE 2017'!G18/'IO KEPRI OKE 2017'!G$24</f>
        <v>8.2214584751578584E-3</v>
      </c>
      <c r="H18" s="263">
        <f>'IO KEPRI OKE 2017'!H18/'IO KEPRI OKE 2017'!H$24</f>
        <v>7.5812727500941382E-2</v>
      </c>
      <c r="I18" s="263">
        <f>'IO KEPRI OKE 2017'!I18/'IO KEPRI OKE 2017'!I$24</f>
        <v>3.6323245175430792E-2</v>
      </c>
      <c r="J18" s="263">
        <f>'IO KEPRI OKE 2017'!J18/'IO KEPRI OKE 2017'!J$24</f>
        <v>0.11604063691898682</v>
      </c>
      <c r="K18" s="263">
        <f>'IO KEPRI OKE 2017'!K18/'IO KEPRI OKE 2017'!K$24</f>
        <v>7.1244128861606866E-3</v>
      </c>
      <c r="L18" s="263">
        <f>'IO KEPRI OKE 2017'!L18/'IO KEPRI OKE 2017'!L$24</f>
        <v>9.2841989641892414E-2</v>
      </c>
      <c r="M18" s="263">
        <f>'IO KEPRI OKE 2017'!M18/'IO KEPRI OKE 2017'!M$24</f>
        <v>0</v>
      </c>
      <c r="N18" s="263">
        <f>'IO KEPRI OKE 2017'!N18/'IO KEPRI OKE 2017'!N$24</f>
        <v>0.8137280612097384</v>
      </c>
      <c r="O18" s="263">
        <f>'IO KEPRI OKE 2017'!O18/'IO KEPRI OKE 2017'!O$24</f>
        <v>0</v>
      </c>
      <c r="P18" s="263">
        <f>'IO KEPRI OKE 2017'!P18/'IO KEPRI OKE 2017'!P$24</f>
        <v>0</v>
      </c>
      <c r="Q18" s="263">
        <f>'IO KEPRI OKE 2017'!Q18/'IO KEPRI OKE 2017'!Q$24</f>
        <v>0</v>
      </c>
      <c r="R18" s="263">
        <f>'IO KEPRI OKE 2017'!R18/'IO KEPRI OKE 2017'!R$24</f>
        <v>0</v>
      </c>
      <c r="S18" s="263">
        <f>'IO KEPRI OKE 2017'!S18/'IO KEPRI OKE 2017'!S$24</f>
        <v>0</v>
      </c>
    </row>
    <row r="19" spans="1:39" ht="15">
      <c r="A19" s="36" t="s">
        <v>25</v>
      </c>
      <c r="B19" s="11" t="s">
        <v>9</v>
      </c>
      <c r="C19" s="263">
        <f>'IO KEPRI OKE 2017'!C19/'IO KEPRI OKE 2017'!C$24</f>
        <v>6.6018195110064144E-3</v>
      </c>
      <c r="D19" s="263">
        <f>'IO KEPRI OKE 2017'!D19/'IO KEPRI OKE 2017'!D$24</f>
        <v>7.5620401546327473E-2</v>
      </c>
      <c r="E19" s="263">
        <f>'IO KEPRI OKE 2017'!E19/'IO KEPRI OKE 2017'!E$24</f>
        <v>1.4193768148047575E-2</v>
      </c>
      <c r="F19" s="263">
        <f>'IO KEPRI OKE 2017'!F19/'IO KEPRI OKE 2017'!F$24</f>
        <v>1.6559171741349254E-2</v>
      </c>
      <c r="G19" s="263">
        <f>'IO KEPRI OKE 2017'!G19/'IO KEPRI OKE 2017'!G$24</f>
        <v>0.15693945666164141</v>
      </c>
      <c r="H19" s="263">
        <f>'IO KEPRI OKE 2017'!H19/'IO KEPRI OKE 2017'!H$24</f>
        <v>9.8656959959834312E-2</v>
      </c>
      <c r="I19" s="263">
        <f>'IO KEPRI OKE 2017'!I19/'IO KEPRI OKE 2017'!I$24</f>
        <v>7.3418464499624719E-2</v>
      </c>
      <c r="J19" s="263">
        <f>'IO KEPRI OKE 2017'!J19/'IO KEPRI OKE 2017'!J$24</f>
        <v>3.6617401182793864E-2</v>
      </c>
      <c r="K19" s="263">
        <f>'IO KEPRI OKE 2017'!K19/'IO KEPRI OKE 2017'!K$24</f>
        <v>0.36161588687975871</v>
      </c>
      <c r="L19" s="263">
        <f>'IO KEPRI OKE 2017'!L19/'IO KEPRI OKE 2017'!L$24</f>
        <v>8.5964961111273275E-2</v>
      </c>
      <c r="M19" s="263">
        <f>'IO KEPRI OKE 2017'!M19/'IO KEPRI OKE 2017'!M$24</f>
        <v>3.9766729997888953E-2</v>
      </c>
      <c r="N19" s="263">
        <f>'IO KEPRI OKE 2017'!N19/'IO KEPRI OKE 2017'!N$24</f>
        <v>4.6938270339967871E-2</v>
      </c>
      <c r="O19" s="263">
        <f>'IO KEPRI OKE 2017'!O19/'IO KEPRI OKE 2017'!O$24</f>
        <v>0.18579615802471339</v>
      </c>
      <c r="P19" s="263">
        <f>'IO KEPRI OKE 2017'!P19/'IO KEPRI OKE 2017'!P$24</f>
        <v>0</v>
      </c>
      <c r="Q19" s="263">
        <f>'IO KEPRI OKE 2017'!Q19/'IO KEPRI OKE 2017'!Q$24</f>
        <v>0</v>
      </c>
      <c r="R19" s="263">
        <f>'IO KEPRI OKE 2017'!R19/'IO KEPRI OKE 2017'!R$24</f>
        <v>4.0001426982837249E-2</v>
      </c>
      <c r="S19" s="263">
        <f>'IO KEPRI OKE 2017'!S19/'IO KEPRI OKE 2017'!S$24</f>
        <v>0</v>
      </c>
    </row>
    <row r="20" spans="1:39" ht="15">
      <c r="A20" s="38" t="s">
        <v>26</v>
      </c>
      <c r="B20" s="10">
        <v>15</v>
      </c>
      <c r="C20" s="263">
        <f>'IO KEPRI OKE 2017'!C20/'IO KEPRI OKE 2017'!C$24</f>
        <v>0</v>
      </c>
      <c r="D20" s="263">
        <f>'IO KEPRI OKE 2017'!D20/'IO KEPRI OKE 2017'!D$24</f>
        <v>0</v>
      </c>
      <c r="E20" s="263">
        <f>'IO KEPRI OKE 2017'!E20/'IO KEPRI OKE 2017'!E$24</f>
        <v>0</v>
      </c>
      <c r="F20" s="263">
        <f>'IO KEPRI OKE 2017'!F20/'IO KEPRI OKE 2017'!F$24</f>
        <v>0</v>
      </c>
      <c r="G20" s="263">
        <f>'IO KEPRI OKE 2017'!G20/'IO KEPRI OKE 2017'!G$24</f>
        <v>0</v>
      </c>
      <c r="H20" s="263">
        <f>'IO KEPRI OKE 2017'!H20/'IO KEPRI OKE 2017'!H$24</f>
        <v>0</v>
      </c>
      <c r="I20" s="263">
        <f>'IO KEPRI OKE 2017'!I20/'IO KEPRI OKE 2017'!I$24</f>
        <v>0</v>
      </c>
      <c r="J20" s="263">
        <f>'IO KEPRI OKE 2017'!J20/'IO KEPRI OKE 2017'!J$24</f>
        <v>0</v>
      </c>
      <c r="K20" s="263">
        <f>'IO KEPRI OKE 2017'!K20/'IO KEPRI OKE 2017'!K$24</f>
        <v>0</v>
      </c>
      <c r="L20" s="263">
        <f>'IO KEPRI OKE 2017'!L20/'IO KEPRI OKE 2017'!L$24</f>
        <v>0</v>
      </c>
      <c r="M20" s="263">
        <f>'IO KEPRI OKE 2017'!M20/'IO KEPRI OKE 2017'!M$24</f>
        <v>0</v>
      </c>
      <c r="N20" s="263">
        <f>'IO KEPRI OKE 2017'!N20/'IO KEPRI OKE 2017'!N$24</f>
        <v>0</v>
      </c>
      <c r="O20" s="263">
        <f>'IO KEPRI OKE 2017'!O20/'IO KEPRI OKE 2017'!O$24</f>
        <v>0</v>
      </c>
      <c r="P20" s="263">
        <f>'IO KEPRI OKE 2017'!P20/'IO KEPRI OKE 2017'!P$24</f>
        <v>0</v>
      </c>
      <c r="Q20" s="263">
        <f>'IO KEPRI OKE 2017'!Q20/'IO KEPRI OKE 2017'!Q$24</f>
        <v>6.9673078701562946E-2</v>
      </c>
      <c r="R20" s="263">
        <f>'IO KEPRI OKE 2017'!R20/'IO KEPRI OKE 2017'!R$24</f>
        <v>0</v>
      </c>
      <c r="S20" s="263">
        <f>'IO KEPRI OKE 2017'!S20/'IO KEPRI OKE 2017'!S$24</f>
        <v>0</v>
      </c>
    </row>
    <row r="21" spans="1:39" ht="15">
      <c r="A21" s="20" t="s">
        <v>27</v>
      </c>
      <c r="B21" s="9">
        <v>17</v>
      </c>
      <c r="C21" s="263">
        <f>'IO KEPRI OKE 2017'!C21/'IO KEPRI OKE 2017'!C$24</f>
        <v>0</v>
      </c>
      <c r="D21" s="263">
        <f>'IO KEPRI OKE 2017'!D21/'IO KEPRI OKE 2017'!D$24</f>
        <v>0</v>
      </c>
      <c r="E21" s="263">
        <f>'IO KEPRI OKE 2017'!E21/'IO KEPRI OKE 2017'!E$24</f>
        <v>0</v>
      </c>
      <c r="F21" s="263">
        <f>'IO KEPRI OKE 2017'!F21/'IO KEPRI OKE 2017'!F$24</f>
        <v>0</v>
      </c>
      <c r="G21" s="263">
        <f>'IO KEPRI OKE 2017'!G21/'IO KEPRI OKE 2017'!G$24</f>
        <v>4.644035377351992E-4</v>
      </c>
      <c r="H21" s="263">
        <f>'IO KEPRI OKE 2017'!H21/'IO KEPRI OKE 2017'!H$24</f>
        <v>3.0124262583155516E-3</v>
      </c>
      <c r="I21" s="263">
        <f>'IO KEPRI OKE 2017'!I21/'IO KEPRI OKE 2017'!I$24</f>
        <v>0</v>
      </c>
      <c r="J21" s="263">
        <f>'IO KEPRI OKE 2017'!J21/'IO KEPRI OKE 2017'!J$24</f>
        <v>0</v>
      </c>
      <c r="K21" s="263">
        <f>'IO KEPRI OKE 2017'!K21/'IO KEPRI OKE 2017'!K$24</f>
        <v>0</v>
      </c>
      <c r="L21" s="263">
        <f>'IO KEPRI OKE 2017'!L21/'IO KEPRI OKE 2017'!L$24</f>
        <v>0</v>
      </c>
      <c r="M21" s="263">
        <f>'IO KEPRI OKE 2017'!M21/'IO KEPRI OKE 2017'!M$24</f>
        <v>0</v>
      </c>
      <c r="N21" s="263">
        <f>'IO KEPRI OKE 2017'!N21/'IO KEPRI OKE 2017'!N$24</f>
        <v>3.6369151452407387E-4</v>
      </c>
      <c r="O21" s="263">
        <f>'IO KEPRI OKE 2017'!O21/'IO KEPRI OKE 2017'!O$24</f>
        <v>0</v>
      </c>
      <c r="P21" s="263">
        <f>'IO KEPRI OKE 2017'!P21/'IO KEPRI OKE 2017'!P$24</f>
        <v>5.5729223961962051E-4</v>
      </c>
      <c r="Q21" s="263">
        <f>'IO KEPRI OKE 2017'!Q21/'IO KEPRI OKE 2017'!Q$24</f>
        <v>1.2808656247109963E-2</v>
      </c>
      <c r="R21" s="263">
        <f>'IO KEPRI OKE 2017'!R21/'IO KEPRI OKE 2017'!R$24</f>
        <v>0</v>
      </c>
      <c r="S21" s="263">
        <f>'IO KEPRI OKE 2017'!S21/'IO KEPRI OKE 2017'!S$24</f>
        <v>0</v>
      </c>
    </row>
    <row r="22" spans="1:39" ht="15">
      <c r="A22" s="38" t="s">
        <v>28</v>
      </c>
      <c r="B22" s="10">
        <v>16</v>
      </c>
      <c r="C22" s="263">
        <f>'IO KEPRI OKE 2017'!C22/'IO KEPRI OKE 2017'!C$24</f>
        <v>0</v>
      </c>
      <c r="D22" s="263">
        <f>'IO KEPRI OKE 2017'!D22/'IO KEPRI OKE 2017'!D$24</f>
        <v>0</v>
      </c>
      <c r="E22" s="263">
        <f>'IO KEPRI OKE 2017'!E22/'IO KEPRI OKE 2017'!E$24</f>
        <v>0</v>
      </c>
      <c r="F22" s="263">
        <f>'IO KEPRI OKE 2017'!F22/'IO KEPRI OKE 2017'!F$24</f>
        <v>0</v>
      </c>
      <c r="G22" s="263">
        <f>'IO KEPRI OKE 2017'!G22/'IO KEPRI OKE 2017'!G$24</f>
        <v>0</v>
      </c>
      <c r="H22" s="263">
        <f>'IO KEPRI OKE 2017'!H22/'IO KEPRI OKE 2017'!H$24</f>
        <v>0</v>
      </c>
      <c r="I22" s="263">
        <f>'IO KEPRI OKE 2017'!I22/'IO KEPRI OKE 2017'!I$24</f>
        <v>0</v>
      </c>
      <c r="J22" s="263">
        <f>'IO KEPRI OKE 2017'!J22/'IO KEPRI OKE 2017'!J$24</f>
        <v>0</v>
      </c>
      <c r="K22" s="263">
        <f>'IO KEPRI OKE 2017'!K22/'IO KEPRI OKE 2017'!K$24</f>
        <v>2.3006872823025232E-2</v>
      </c>
      <c r="L22" s="263">
        <f>'IO KEPRI OKE 2017'!L22/'IO KEPRI OKE 2017'!L$24</f>
        <v>0</v>
      </c>
      <c r="M22" s="263">
        <f>'IO KEPRI OKE 2017'!M22/'IO KEPRI OKE 2017'!M$24</f>
        <v>0</v>
      </c>
      <c r="N22" s="263">
        <f>'IO KEPRI OKE 2017'!N22/'IO KEPRI OKE 2017'!N$24</f>
        <v>2.9782632183097627E-3</v>
      </c>
      <c r="O22" s="263">
        <f>'IO KEPRI OKE 2017'!O22/'IO KEPRI OKE 2017'!O$24</f>
        <v>0</v>
      </c>
      <c r="P22" s="263">
        <f>'IO KEPRI OKE 2017'!P22/'IO KEPRI OKE 2017'!P$24</f>
        <v>0</v>
      </c>
      <c r="Q22" s="263">
        <f>'IO KEPRI OKE 2017'!Q22/'IO KEPRI OKE 2017'!Q$24</f>
        <v>0</v>
      </c>
      <c r="R22" s="263">
        <f>'IO KEPRI OKE 2017'!R22/'IO KEPRI OKE 2017'!R$24</f>
        <v>0.16883225394286155</v>
      </c>
      <c r="S22" s="263">
        <f>'IO KEPRI OKE 2017'!S22/'IO KEPRI OKE 2017'!S$24</f>
        <v>0</v>
      </c>
    </row>
    <row r="23" spans="1:39" ht="15">
      <c r="A23" s="20" t="s">
        <v>29</v>
      </c>
      <c r="B23" s="9">
        <v>18</v>
      </c>
      <c r="C23" s="263">
        <f>'IO KEPRI OKE 2017'!C23/'IO KEPRI OKE 2017'!C$24</f>
        <v>1.3036105921533583E-2</v>
      </c>
      <c r="D23" s="263">
        <f>'IO KEPRI OKE 2017'!D23/'IO KEPRI OKE 2017'!D$24</f>
        <v>4.8576297959014011E-2</v>
      </c>
      <c r="E23" s="263">
        <f>'IO KEPRI OKE 2017'!E23/'IO KEPRI OKE 2017'!E$24</f>
        <v>7.2638639768848367E-3</v>
      </c>
      <c r="F23" s="263">
        <f>'IO KEPRI OKE 2017'!F23/'IO KEPRI OKE 2017'!F$24</f>
        <v>1.0590654040401326E-2</v>
      </c>
      <c r="G23" s="263">
        <f>'IO KEPRI OKE 2017'!G23/'IO KEPRI OKE 2017'!G$24</f>
        <v>1.3478727010646835E-2</v>
      </c>
      <c r="H23" s="263">
        <f>'IO KEPRI OKE 2017'!H23/'IO KEPRI OKE 2017'!H$24</f>
        <v>7.40554788502573E-3</v>
      </c>
      <c r="I23" s="263">
        <f>'IO KEPRI OKE 2017'!I23/'IO KEPRI OKE 2017'!I$24</f>
        <v>2.3332039188636404E-3</v>
      </c>
      <c r="J23" s="263">
        <f>'IO KEPRI OKE 2017'!J23/'IO KEPRI OKE 2017'!J$24</f>
        <v>0.21232392278952913</v>
      </c>
      <c r="K23" s="263">
        <f>'IO KEPRI OKE 2017'!K23/'IO KEPRI OKE 2017'!K$24</f>
        <v>6.1429744381301429E-2</v>
      </c>
      <c r="L23" s="263">
        <f>'IO KEPRI OKE 2017'!L23/'IO KEPRI OKE 2017'!L$24</f>
        <v>6.098357895765856E-2</v>
      </c>
      <c r="M23" s="263">
        <f>'IO KEPRI OKE 2017'!M23/'IO KEPRI OKE 2017'!M$24</f>
        <v>7.9427907958623603E-3</v>
      </c>
      <c r="N23" s="263">
        <f>'IO KEPRI OKE 2017'!N23/'IO KEPRI OKE 2017'!N$24</f>
        <v>2.4425917763109505E-2</v>
      </c>
      <c r="O23" s="263">
        <f>'IO KEPRI OKE 2017'!O23/'IO KEPRI OKE 2017'!O$24</f>
        <v>0.14092210083902387</v>
      </c>
      <c r="P23" s="263">
        <f>'IO KEPRI OKE 2017'!P23/'IO KEPRI OKE 2017'!P$24</f>
        <v>0</v>
      </c>
      <c r="Q23" s="263">
        <f>'IO KEPRI OKE 2017'!Q23/'IO KEPRI OKE 2017'!Q$24</f>
        <v>9.6296125034680477E-3</v>
      </c>
      <c r="R23" s="263">
        <f>'IO KEPRI OKE 2017'!R23/'IO KEPRI OKE 2017'!R$24</f>
        <v>8.4769352163873973E-3</v>
      </c>
      <c r="S23" s="263">
        <f>'IO KEPRI OKE 2017'!S23/'IO KEPRI OKE 2017'!S$24</f>
        <v>0.10587465611740371</v>
      </c>
    </row>
    <row r="24" spans="1:39" ht="15">
      <c r="A24" s="69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</row>
    <row r="25" spans="1:39" ht="15">
      <c r="A25" s="69"/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</row>
    <row r="26" spans="1:39" s="4" customFormat="1" ht="15">
      <c r="A26" s="69"/>
      <c r="B26" s="70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</row>
    <row r="27" spans="1:39" s="52" customFormat="1" ht="15">
      <c r="A27" s="77"/>
      <c r="B27" s="78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</row>
    <row r="28" spans="1:39" s="52" customFormat="1" ht="15">
      <c r="A28" s="77"/>
      <c r="B28" s="78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</row>
    <row r="29" spans="1:39">
      <c r="A29" s="69"/>
      <c r="B29" s="69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</row>
    <row r="30" spans="1:39" ht="14.25" customHeight="1">
      <c r="A30" s="556"/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</row>
    <row r="31" spans="1:39">
      <c r="A31" s="556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84"/>
      <c r="M31" s="69"/>
      <c r="N31" s="69"/>
      <c r="O31" s="69"/>
      <c r="P31" s="69"/>
      <c r="Q31" s="69"/>
      <c r="R31" s="69"/>
      <c r="S31" s="69"/>
    </row>
    <row r="32" spans="1:39" ht="15">
      <c r="A32" s="85"/>
      <c r="B32" s="86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</row>
    <row r="33" spans="1:39" s="2" customFormat="1" ht="15">
      <c r="A33" s="87"/>
      <c r="B33" s="86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</row>
    <row r="34" spans="1:39" ht="15">
      <c r="A34" s="78"/>
      <c r="B34" s="86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</row>
    <row r="35" spans="1:39" s="3" customFormat="1"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</row>
    <row r="36" spans="1:39" s="3" customFormat="1"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39" s="3" customFormat="1"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</row>
    <row r="38" spans="1:39" s="3" customFormat="1"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</row>
    <row r="39" spans="1:39" s="3" customFormat="1"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</row>
    <row r="40" spans="1:39" s="3" customFormat="1"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</row>
    <row r="41" spans="1:39" s="3" customFormat="1"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</row>
    <row r="42" spans="1:39" s="3" customFormat="1"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</row>
    <row r="43" spans="1:39" s="3" customFormat="1"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</row>
    <row r="44" spans="1:39" s="3" customFormat="1"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</row>
    <row r="45" spans="1:39" s="3" customFormat="1"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</row>
    <row r="46" spans="1:39" s="3" customFormat="1"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</row>
    <row r="47" spans="1:39" s="3" customFormat="1"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</row>
    <row r="48" spans="1:39" s="3" customFormat="1"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</row>
    <row r="49" spans="20:39" s="3" customFormat="1"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</row>
    <row r="50" spans="20:39" s="3" customFormat="1"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</row>
    <row r="51" spans="20:39" s="3" customFormat="1"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</row>
    <row r="52" spans="20:39" s="3" customFormat="1"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</row>
    <row r="53" spans="20:39" s="3" customFormat="1"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</row>
    <row r="54" spans="20:39" s="3" customFormat="1"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</row>
    <row r="55" spans="20:39" s="3" customFormat="1"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</row>
    <row r="56" spans="20:39" s="3" customFormat="1"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</row>
    <row r="57" spans="20:39" s="3" customFormat="1"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</row>
    <row r="58" spans="20:39" s="3" customFormat="1"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</row>
    <row r="59" spans="20:39" s="3" customFormat="1"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</row>
    <row r="60" spans="20:39" s="3" customFormat="1"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</row>
    <row r="61" spans="20:39" s="3" customFormat="1"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</row>
    <row r="62" spans="20:39" s="3" customFormat="1"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</row>
    <row r="63" spans="20:39" s="3" customFormat="1"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</row>
    <row r="64" spans="20:39" s="3" customFormat="1"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</row>
    <row r="65" spans="20:39" s="3" customFormat="1"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</row>
    <row r="66" spans="20:39" s="3" customFormat="1"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</row>
    <row r="67" spans="20:39" s="3" customFormat="1"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</row>
    <row r="68" spans="20:39" s="3" customFormat="1"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</row>
    <row r="69" spans="20:39" s="3" customFormat="1"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</row>
    <row r="70" spans="20:39" s="3" customFormat="1"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</row>
    <row r="71" spans="20:39" s="3" customFormat="1"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</row>
    <row r="72" spans="20:39" s="3" customFormat="1"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</row>
    <row r="73" spans="20:39" s="3" customFormat="1"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</row>
    <row r="74" spans="20:39" s="3" customFormat="1"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</row>
    <row r="75" spans="20:39" s="3" customFormat="1"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</row>
    <row r="76" spans="20:39" s="3" customFormat="1"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</row>
    <row r="77" spans="20:39" s="3" customFormat="1"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</row>
    <row r="78" spans="20:39" s="3" customFormat="1"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</row>
    <row r="79" spans="20:39" s="3" customFormat="1"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</row>
    <row r="80" spans="20:39" s="3" customFormat="1"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</row>
    <row r="81" spans="20:39" s="3" customFormat="1"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</row>
    <row r="82" spans="20:39" s="3" customFormat="1"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</row>
    <row r="83" spans="20:39" s="3" customFormat="1"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</row>
    <row r="84" spans="20:39" s="3" customFormat="1"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</row>
    <row r="85" spans="20:39" s="3" customFormat="1"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</row>
    <row r="86" spans="20:39" s="3" customFormat="1"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0:39" s="3" customFormat="1"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0:39" s="3" customFormat="1"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0:39" s="3" customFormat="1"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0:39" s="3" customFormat="1"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0:39" s="3" customFormat="1"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0:39" s="3" customFormat="1"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0:39" s="3" customFormat="1"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0:39" s="3" customFormat="1"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0:39" s="3" customFormat="1"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0:39" s="3" customFormat="1"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0:39" s="3" customFormat="1"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0:39" s="3" customFormat="1"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0:39" s="3" customFormat="1"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0:39" s="3" customFormat="1"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0:39" s="3" customFormat="1"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0:39" s="3" customFormat="1"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0:39" s="3" customFormat="1"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0:39" s="3" customFormat="1"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0:39" s="3" customFormat="1"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0:39" s="3" customFormat="1"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0:39" s="3" customFormat="1"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0:39" s="3" customFormat="1"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0:39" s="3" customFormat="1"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0:39" s="3" customFormat="1"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0:39" s="3" customFormat="1"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0:39" s="3" customFormat="1"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0:39" s="3" customFormat="1"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0:39" s="3" customFormat="1"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0:39" s="3" customFormat="1"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0:39" s="3" customFormat="1"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0:39" s="3" customFormat="1"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0:39" s="3" customFormat="1"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0:39" s="3" customFormat="1"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0:39" s="3" customFormat="1"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0:39" s="3" customFormat="1"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0:39" s="3" customFormat="1"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0:39" s="3" customFormat="1"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0:39" s="3" customFormat="1"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0:39" s="3" customFormat="1"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0:39" s="3" customFormat="1"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0:39" s="3" customFormat="1"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0:39" s="3" customFormat="1"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0:39" s="3" customFormat="1"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0:39" s="3" customFormat="1"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0:39" s="3" customFormat="1"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  <row r="132" spans="20:39" s="3" customFormat="1"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</row>
    <row r="133" spans="20:39" s="3" customFormat="1"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</row>
    <row r="134" spans="20:39" s="3" customFormat="1"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</row>
    <row r="135" spans="20:39" s="3" customFormat="1"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</row>
    <row r="136" spans="20:39" s="3" customFormat="1"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</row>
    <row r="137" spans="20:39" s="3" customFormat="1"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</row>
    <row r="138" spans="20:39" s="3" customFormat="1"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</row>
    <row r="139" spans="20:39" s="3" customFormat="1"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</row>
    <row r="140" spans="20:39" s="3" customFormat="1"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</row>
    <row r="141" spans="20:39" s="3" customFormat="1"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</row>
    <row r="142" spans="20:39" s="3" customFormat="1"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</row>
    <row r="143" spans="20:39" s="3" customFormat="1"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</row>
    <row r="144" spans="20:39" s="3" customFormat="1"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</row>
    <row r="145" spans="20:39" s="3" customFormat="1"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</row>
    <row r="146" spans="20:39" s="3" customFormat="1"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</row>
    <row r="147" spans="20:39" s="3" customFormat="1"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</row>
    <row r="148" spans="20:39" s="3" customFormat="1"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</row>
    <row r="149" spans="20:39" s="3" customFormat="1"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</row>
    <row r="150" spans="20:39" s="3" customFormat="1"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</row>
    <row r="151" spans="20:39" s="3" customFormat="1"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</row>
    <row r="152" spans="20:39" s="3" customFormat="1"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</row>
    <row r="153" spans="20:39" s="3" customFormat="1"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</row>
    <row r="154" spans="20:39" s="3" customFormat="1"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</row>
    <row r="155" spans="20:39" s="3" customFormat="1"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</row>
    <row r="156" spans="20:39" s="3" customFormat="1"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</row>
    <row r="157" spans="20:39" s="3" customFormat="1"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</row>
    <row r="158" spans="20:39" s="3" customFormat="1"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</row>
    <row r="159" spans="20:39" s="3" customFormat="1"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</row>
    <row r="160" spans="20:39" s="3" customFormat="1"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</row>
    <row r="161" spans="20:39" s="3" customFormat="1"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</row>
    <row r="162" spans="20:39" s="3" customFormat="1"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</row>
    <row r="163" spans="20:39" s="3" customFormat="1"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</row>
    <row r="164" spans="20:39" s="3" customFormat="1"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</row>
    <row r="165" spans="20:39" s="3" customFormat="1"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</row>
    <row r="166" spans="20:39" s="3" customFormat="1"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</row>
    <row r="167" spans="20:39" s="3" customFormat="1"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</row>
    <row r="168" spans="20:39" s="3" customFormat="1"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</row>
    <row r="169" spans="20:39" s="3" customFormat="1"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</row>
    <row r="170" spans="20:39" s="3" customFormat="1"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</row>
    <row r="171" spans="20:39" s="3" customFormat="1"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</row>
    <row r="172" spans="20:39" s="3" customFormat="1"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</row>
    <row r="173" spans="20:39" s="3" customFormat="1"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</row>
    <row r="174" spans="20:39" s="3" customFormat="1"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</row>
    <row r="175" spans="20:39" s="3" customFormat="1"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</row>
    <row r="176" spans="20:39" s="3" customFormat="1"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</row>
    <row r="177" spans="20:39" s="3" customFormat="1"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</row>
    <row r="178" spans="20:39" s="3" customFormat="1"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</row>
    <row r="179" spans="20:39" s="3" customFormat="1"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</row>
    <row r="180" spans="20:39" s="3" customFormat="1"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</row>
    <row r="181" spans="20:39" s="3" customFormat="1"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</row>
    <row r="182" spans="20:39" s="3" customFormat="1"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</row>
    <row r="183" spans="20:39" s="3" customFormat="1"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</row>
    <row r="184" spans="20:39" s="3" customFormat="1"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</row>
    <row r="185" spans="20:39" s="3" customFormat="1"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</row>
    <row r="186" spans="20:39" s="3" customFormat="1"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</row>
    <row r="187" spans="20:39" s="3" customFormat="1"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</row>
    <row r="188" spans="20:39" s="3" customFormat="1"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</row>
    <row r="189" spans="20:39" s="3" customFormat="1"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</row>
    <row r="190" spans="20:39" s="3" customFormat="1"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</row>
    <row r="191" spans="20:39" s="3" customFormat="1"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</row>
    <row r="192" spans="20:39" s="3" customFormat="1"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</row>
    <row r="193" spans="20:39" s="3" customFormat="1"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</row>
    <row r="194" spans="20:39" s="3" customFormat="1"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</row>
    <row r="195" spans="20:39" s="3" customFormat="1"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</row>
    <row r="196" spans="20:39" s="3" customFormat="1"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</row>
    <row r="197" spans="20:39" s="3" customFormat="1"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</row>
    <row r="198" spans="20:39" s="3" customFormat="1"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</row>
    <row r="199" spans="20:39" s="3" customFormat="1"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</row>
    <row r="200" spans="20:39" s="3" customFormat="1"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</row>
    <row r="201" spans="20:39" s="3" customFormat="1"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</row>
    <row r="202" spans="20:39" s="3" customFormat="1"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</row>
    <row r="203" spans="20:39" s="3" customFormat="1"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</row>
    <row r="204" spans="20:39" s="3" customFormat="1"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</row>
    <row r="205" spans="20:39" s="3" customFormat="1"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</row>
    <row r="206" spans="20:39" s="3" customFormat="1"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</row>
    <row r="207" spans="20:39" s="3" customFormat="1"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</row>
    <row r="208" spans="20:39" s="3" customFormat="1"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</row>
    <row r="209" spans="20:39" s="3" customFormat="1"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</row>
    <row r="210" spans="20:39" s="3" customFormat="1"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</row>
    <row r="211" spans="20:39" s="3" customFormat="1"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</row>
    <row r="212" spans="20:39" s="3" customFormat="1"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</row>
    <row r="213" spans="20:39" s="3" customFormat="1"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</row>
    <row r="214" spans="20:39" s="3" customFormat="1"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</row>
    <row r="215" spans="20:39" s="3" customFormat="1"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</row>
    <row r="216" spans="20:39" s="3" customFormat="1"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</row>
    <row r="217" spans="20:39" s="3" customFormat="1"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</row>
    <row r="218" spans="20:39" s="3" customFormat="1"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</row>
    <row r="219" spans="20:39" s="3" customFormat="1"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</row>
    <row r="220" spans="20:39" s="3" customFormat="1"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</row>
    <row r="221" spans="20:39" s="3" customFormat="1"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</row>
    <row r="222" spans="20:39" s="3" customFormat="1"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</row>
    <row r="223" spans="20:39" s="3" customFormat="1"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</row>
    <row r="224" spans="20:39" s="3" customFormat="1"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</row>
    <row r="225" spans="20:39" s="3" customFormat="1"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</row>
    <row r="226" spans="20:39" s="3" customFormat="1"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</row>
    <row r="227" spans="20:39" s="3" customFormat="1"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</row>
    <row r="228" spans="20:39" s="3" customFormat="1"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</row>
    <row r="229" spans="20:39" s="3" customFormat="1"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</row>
    <row r="230" spans="20:39" s="3" customFormat="1"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</row>
    <row r="231" spans="20:39" s="3" customFormat="1"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</row>
    <row r="232" spans="20:39" s="3" customFormat="1"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</row>
    <row r="233" spans="20:39" s="3" customFormat="1"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</row>
    <row r="234" spans="20:39" s="3" customFormat="1"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</row>
    <row r="235" spans="20:39" s="3" customFormat="1"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</row>
    <row r="236" spans="20:39" s="3" customFormat="1"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</row>
    <row r="237" spans="20:39" s="3" customFormat="1"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</row>
    <row r="238" spans="20:39" s="3" customFormat="1"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</row>
    <row r="239" spans="20:39" s="3" customFormat="1"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</row>
    <row r="240" spans="20:39" s="3" customFormat="1"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</row>
    <row r="241" spans="20:39" s="3" customFormat="1"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</row>
    <row r="242" spans="20:39" s="3" customFormat="1"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</row>
    <row r="243" spans="20:39" s="3" customFormat="1"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</row>
    <row r="244" spans="20:39" s="3" customFormat="1"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</row>
    <row r="245" spans="20:39" s="3" customFormat="1"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</row>
    <row r="246" spans="20:39" s="3" customFormat="1"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</row>
    <row r="247" spans="20:39" s="3" customFormat="1"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</row>
    <row r="248" spans="20:39" s="3" customFormat="1"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</row>
    <row r="249" spans="20:39" s="3" customFormat="1"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</row>
    <row r="250" spans="20:39" s="3" customFormat="1"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</row>
    <row r="251" spans="20:39" s="3" customFormat="1"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</row>
    <row r="252" spans="20:39" s="3" customFormat="1"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</row>
    <row r="253" spans="20:39" s="3" customFormat="1"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</row>
    <row r="254" spans="20:39" s="3" customFormat="1"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</row>
    <row r="255" spans="20:39" s="3" customFormat="1"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</row>
    <row r="256" spans="20:39" s="3" customFormat="1"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</row>
    <row r="258" spans="20:39" s="3" customFormat="1"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</row>
    <row r="259" spans="20:39" s="3" customFormat="1"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</row>
    <row r="260" spans="20:39" s="3" customFormat="1"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</row>
    <row r="261" spans="20:39" s="3" customFormat="1"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</row>
    <row r="262" spans="20:39" s="3" customFormat="1"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</row>
    <row r="263" spans="20:39" s="3" customFormat="1"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</row>
    <row r="264" spans="20:39" s="3" customFormat="1"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</row>
    <row r="265" spans="20:39" s="3" customFormat="1"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</row>
    <row r="266" spans="20:39" s="3" customFormat="1"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</row>
    <row r="267" spans="20:39" s="3" customFormat="1"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</row>
    <row r="268" spans="20:39" s="3" customFormat="1"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</row>
    <row r="269" spans="20:39" s="3" customFormat="1"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</row>
    <row r="270" spans="20:39" s="3" customFormat="1"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</row>
    <row r="271" spans="20:39" s="3" customFormat="1"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</row>
    <row r="272" spans="20:39" s="3" customFormat="1"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</row>
    <row r="273" spans="20:39" s="3" customFormat="1"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</row>
    <row r="274" spans="20:39" s="3" customFormat="1"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</row>
    <row r="275" spans="20:39" s="3" customFormat="1"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</row>
    <row r="276" spans="20:39" s="3" customFormat="1"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</row>
    <row r="277" spans="20:39" s="3" customFormat="1"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</row>
    <row r="278" spans="20:39" s="3" customFormat="1"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</row>
    <row r="279" spans="20:39" s="3" customFormat="1"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</row>
    <row r="280" spans="20:39" s="3" customFormat="1"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</row>
    <row r="281" spans="20:39" s="3" customFormat="1"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</row>
    <row r="282" spans="20:39" s="3" customFormat="1"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</row>
    <row r="283" spans="20:39" s="3" customFormat="1"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</row>
    <row r="284" spans="20:39" s="3" customFormat="1"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</row>
    <row r="285" spans="20:39" s="3" customFormat="1"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</row>
    <row r="286" spans="20:39" s="3" customFormat="1"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</row>
    <row r="287" spans="20:39" s="3" customFormat="1"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</row>
    <row r="288" spans="20:39" s="3" customFormat="1"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</row>
    <row r="289" spans="20:39" s="3" customFormat="1"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</row>
    <row r="290" spans="20:39" s="3" customFormat="1"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</row>
    <row r="291" spans="20:39" s="3" customFormat="1"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</row>
    <row r="292" spans="20:39" s="3" customFormat="1"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</row>
    <row r="293" spans="20:39" s="3" customFormat="1"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</row>
    <row r="294" spans="20:39" s="3" customFormat="1"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</row>
    <row r="295" spans="20:39" s="3" customFormat="1"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</row>
    <row r="296" spans="20:39" s="3" customFormat="1"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</row>
    <row r="297" spans="20:39" s="3" customFormat="1"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</row>
    <row r="298" spans="20:39" s="3" customFormat="1"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</row>
    <row r="299" spans="20:39" s="3" customFormat="1"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</row>
    <row r="300" spans="20:39" s="3" customFormat="1"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</row>
    <row r="301" spans="20:39" s="3" customFormat="1"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</row>
    <row r="302" spans="20:39" s="3" customFormat="1"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</row>
    <row r="303" spans="20:39" s="3" customFormat="1"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</row>
    <row r="304" spans="20:39" s="3" customFormat="1"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</row>
    <row r="305" spans="20:39" s="3" customFormat="1"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</row>
    <row r="306" spans="20:39" s="3" customFormat="1"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</row>
    <row r="307" spans="20:39" s="3" customFormat="1"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</row>
    <row r="308" spans="20:39" s="3" customFormat="1"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</row>
    <row r="309" spans="20:39" s="3" customFormat="1"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</row>
    <row r="310" spans="20:39" s="3" customFormat="1"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</row>
    <row r="311" spans="20:39" s="3" customFormat="1"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</row>
    <row r="312" spans="20:39" s="3" customFormat="1"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</row>
    <row r="313" spans="20:39" s="3" customFormat="1"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</row>
    <row r="314" spans="20:39" s="3" customFormat="1"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</row>
    <row r="315" spans="20:39" s="3" customFormat="1"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</row>
    <row r="316" spans="20:39" s="3" customFormat="1"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</row>
    <row r="317" spans="20:39" s="3" customFormat="1"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</row>
    <row r="318" spans="20:39" s="3" customFormat="1"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</row>
    <row r="319" spans="20:39" s="3" customFormat="1"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</row>
    <row r="320" spans="20:39" s="3" customFormat="1"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</row>
    <row r="321" spans="20:39" s="3" customFormat="1"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</row>
    <row r="322" spans="20:39" s="3" customFormat="1"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</row>
    <row r="323" spans="20:39" s="3" customFormat="1"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</row>
    <row r="324" spans="20:39" s="3" customFormat="1"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</row>
    <row r="325" spans="20:39" s="3" customFormat="1"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</row>
    <row r="326" spans="20:39" s="3" customFormat="1"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</row>
    <row r="327" spans="20:39" s="3" customFormat="1"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</row>
    <row r="328" spans="20:39" s="3" customFormat="1"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</row>
    <row r="329" spans="20:39" s="3" customFormat="1"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</row>
  </sheetData>
  <mergeCells count="1">
    <mergeCell ref="A30:A31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62"/>
  <sheetViews>
    <sheetView topLeftCell="D100" zoomScale="85" zoomScaleNormal="85" workbookViewId="0">
      <selection activeCell="H124" sqref="H124"/>
    </sheetView>
  </sheetViews>
  <sheetFormatPr defaultColWidth="9.140625" defaultRowHeight="15"/>
  <cols>
    <col min="1" max="1" width="3.28515625" style="158" hidden="1" customWidth="1"/>
    <col min="2" max="2" width="42.85546875" style="157" customWidth="1"/>
    <col min="3" max="3" width="5.7109375" style="158" bestFit="1" customWidth="1"/>
    <col min="4" max="4" width="9" style="158" bestFit="1" customWidth="1"/>
    <col min="5" max="5" width="10.85546875" style="159" bestFit="1" customWidth="1"/>
    <col min="6" max="6" width="11" style="159" customWidth="1"/>
    <col min="7" max="7" width="11.5703125" style="159" bestFit="1" customWidth="1"/>
    <col min="8" max="8" width="11" style="159" customWidth="1"/>
    <col min="9" max="9" width="9.7109375" style="159" customWidth="1"/>
    <col min="10" max="10" width="11.28515625" style="159" bestFit="1" customWidth="1"/>
    <col min="11" max="11" width="11.85546875" style="159" bestFit="1" customWidth="1"/>
    <col min="12" max="12" width="12" style="159" customWidth="1"/>
    <col min="13" max="13" width="11" style="159" customWidth="1"/>
    <col min="14" max="14" width="9.7109375" style="159" customWidth="1"/>
    <col min="15" max="15" width="10.85546875" style="159" bestFit="1" customWidth="1"/>
    <col min="16" max="18" width="11" style="159" customWidth="1"/>
    <col min="19" max="20" width="9.7109375" style="159" customWidth="1"/>
    <col min="21" max="49" width="9.140625" style="160"/>
    <col min="50" max="16384" width="9.140625" style="177"/>
  </cols>
  <sheetData>
    <row r="1" spans="1:20" hidden="1">
      <c r="A1" s="156" t="s">
        <v>85</v>
      </c>
    </row>
    <row r="2" spans="1:20" hidden="1"/>
    <row r="3" spans="1:20" hidden="1">
      <c r="A3" s="572" t="s">
        <v>7</v>
      </c>
      <c r="B3" s="573"/>
      <c r="C3" s="264"/>
      <c r="D3" s="264"/>
      <c r="E3" s="162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</row>
    <row r="4" spans="1:20" hidden="1">
      <c r="A4" s="164">
        <v>1</v>
      </c>
      <c r="B4" s="165" t="s">
        <v>86</v>
      </c>
      <c r="C4" s="166"/>
      <c r="D4" s="166"/>
      <c r="E4" s="167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</row>
    <row r="5" spans="1:20" hidden="1">
      <c r="A5" s="164">
        <v>2</v>
      </c>
      <c r="B5" s="165" t="s">
        <v>87</v>
      </c>
      <c r="C5" s="166"/>
      <c r="D5" s="166"/>
      <c r="E5" s="16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hidden="1">
      <c r="A6" s="164">
        <v>3</v>
      </c>
      <c r="B6" s="165" t="s">
        <v>88</v>
      </c>
      <c r="C6" s="166"/>
      <c r="D6" s="166"/>
      <c r="E6" s="167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</row>
    <row r="7" spans="1:20" hidden="1">
      <c r="A7" s="164">
        <v>4</v>
      </c>
      <c r="B7" s="165" t="s">
        <v>89</v>
      </c>
      <c r="C7" s="166"/>
      <c r="D7" s="166"/>
      <c r="E7" s="167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</row>
    <row r="8" spans="1:20" hidden="1">
      <c r="A8" s="164">
        <v>5</v>
      </c>
      <c r="B8" s="165" t="s">
        <v>14</v>
      </c>
      <c r="C8" s="166"/>
      <c r="D8" s="166"/>
      <c r="E8" s="16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</row>
    <row r="9" spans="1:20" hidden="1">
      <c r="A9" s="164">
        <v>6</v>
      </c>
      <c r="B9" s="169" t="s">
        <v>90</v>
      </c>
      <c r="C9" s="170"/>
      <c r="D9" s="170"/>
      <c r="E9" s="171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</row>
    <row r="10" spans="1:20" hidden="1">
      <c r="A10" s="164">
        <v>7</v>
      </c>
      <c r="B10" s="169" t="s">
        <v>91</v>
      </c>
      <c r="C10" s="170"/>
      <c r="D10" s="170"/>
      <c r="E10" s="171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</row>
    <row r="11" spans="1:20" hidden="1">
      <c r="A11" s="164">
        <v>8</v>
      </c>
      <c r="B11" s="169" t="s">
        <v>92</v>
      </c>
      <c r="C11" s="170"/>
      <c r="D11" s="170"/>
      <c r="E11" s="171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</row>
    <row r="12" spans="1:20" hidden="1">
      <c r="A12" s="164">
        <v>9</v>
      </c>
      <c r="B12" s="169" t="s">
        <v>93</v>
      </c>
      <c r="C12" s="170"/>
      <c r="D12" s="170"/>
      <c r="E12" s="171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</row>
    <row r="13" spans="1:20" hidden="1">
      <c r="A13" s="164">
        <v>10</v>
      </c>
      <c r="B13" s="169" t="s">
        <v>94</v>
      </c>
      <c r="C13" s="170"/>
      <c r="D13" s="170"/>
      <c r="E13" s="171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</row>
    <row r="14" spans="1:20" hidden="1">
      <c r="A14" s="164">
        <v>11</v>
      </c>
      <c r="B14" s="169" t="s">
        <v>95</v>
      </c>
      <c r="C14" s="170"/>
      <c r="D14" s="170"/>
      <c r="E14" s="171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</row>
    <row r="15" spans="1:20" hidden="1">
      <c r="A15" s="164">
        <v>12</v>
      </c>
      <c r="B15" s="169" t="s">
        <v>96</v>
      </c>
      <c r="C15" s="170"/>
      <c r="D15" s="170"/>
      <c r="E15" s="171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</row>
    <row r="16" spans="1:20" hidden="1">
      <c r="A16" s="164">
        <v>13</v>
      </c>
      <c r="B16" s="169" t="s">
        <v>97</v>
      </c>
      <c r="C16" s="170"/>
      <c r="D16" s="170"/>
      <c r="E16" s="171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</row>
    <row r="17" spans="1:20" hidden="1">
      <c r="A17" s="164">
        <v>14</v>
      </c>
      <c r="B17" s="169" t="s">
        <v>98</v>
      </c>
      <c r="C17" s="170"/>
      <c r="D17" s="170"/>
      <c r="E17" s="171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</row>
    <row r="18" spans="1:20" hidden="1">
      <c r="A18" s="164">
        <v>15</v>
      </c>
      <c r="B18" s="169" t="s">
        <v>99</v>
      </c>
      <c r="C18" s="170"/>
      <c r="D18" s="170"/>
      <c r="E18" s="171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</row>
    <row r="19" spans="1:20" hidden="1">
      <c r="A19" s="164">
        <v>16</v>
      </c>
      <c r="B19" s="169" t="s">
        <v>100</v>
      </c>
      <c r="C19" s="170"/>
      <c r="D19" s="170"/>
      <c r="E19" s="171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</row>
    <row r="20" spans="1:20" hidden="1">
      <c r="A20" s="164">
        <v>17</v>
      </c>
      <c r="B20" s="169" t="s">
        <v>101</v>
      </c>
      <c r="C20" s="170"/>
      <c r="D20" s="170"/>
      <c r="E20" s="171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</row>
    <row r="21" spans="1:20" hidden="1">
      <c r="A21" s="164">
        <v>18</v>
      </c>
      <c r="B21" s="169" t="s">
        <v>102</v>
      </c>
      <c r="C21" s="170"/>
      <c r="D21" s="170"/>
      <c r="E21" s="171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</row>
    <row r="22" spans="1:20" hidden="1">
      <c r="A22" s="164">
        <v>19</v>
      </c>
      <c r="B22" s="169" t="s">
        <v>103</v>
      </c>
      <c r="C22" s="170"/>
      <c r="D22" s="170"/>
      <c r="E22" s="171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</row>
    <row r="23" spans="1:20" hidden="1">
      <c r="A23" s="164">
        <v>20</v>
      </c>
      <c r="B23" s="169" t="s">
        <v>104</v>
      </c>
      <c r="C23" s="170"/>
      <c r="D23" s="170"/>
      <c r="E23" s="171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</row>
    <row r="24" spans="1:20" hidden="1">
      <c r="A24" s="164">
        <v>21</v>
      </c>
      <c r="B24" s="169" t="s">
        <v>105</v>
      </c>
      <c r="C24" s="170"/>
      <c r="D24" s="170"/>
      <c r="E24" s="171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</row>
    <row r="25" spans="1:20" hidden="1">
      <c r="A25" s="164">
        <v>22</v>
      </c>
      <c r="B25" s="169" t="s">
        <v>106</v>
      </c>
      <c r="C25" s="170"/>
      <c r="D25" s="170"/>
      <c r="E25" s="171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</row>
    <row r="26" spans="1:20" hidden="1">
      <c r="A26" s="164">
        <v>23</v>
      </c>
      <c r="B26" s="169" t="s">
        <v>107</v>
      </c>
      <c r="C26" s="170"/>
      <c r="D26" s="170"/>
      <c r="E26" s="171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</row>
    <row r="27" spans="1:20" hidden="1">
      <c r="A27" s="164">
        <v>24</v>
      </c>
      <c r="B27" s="169" t="s">
        <v>108</v>
      </c>
      <c r="C27" s="170"/>
      <c r="D27" s="170"/>
      <c r="E27" s="171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</row>
    <row r="28" spans="1:20" hidden="1">
      <c r="A28" s="164">
        <v>25</v>
      </c>
      <c r="B28" s="169" t="s">
        <v>109</v>
      </c>
      <c r="C28" s="170"/>
      <c r="D28" s="170"/>
      <c r="E28" s="171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</row>
    <row r="29" spans="1:20" hidden="1">
      <c r="A29" s="164">
        <v>26</v>
      </c>
      <c r="B29" s="169" t="s">
        <v>110</v>
      </c>
      <c r="C29" s="170"/>
      <c r="D29" s="170"/>
      <c r="E29" s="171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</row>
    <row r="30" spans="1:20" hidden="1">
      <c r="A30" s="164">
        <v>27</v>
      </c>
      <c r="B30" s="169" t="s">
        <v>111</v>
      </c>
      <c r="C30" s="170"/>
      <c r="D30" s="170"/>
      <c r="E30" s="171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</row>
    <row r="31" spans="1:20" hidden="1">
      <c r="A31" s="164">
        <v>28</v>
      </c>
      <c r="B31" s="169" t="s">
        <v>112</v>
      </c>
      <c r="C31" s="170"/>
      <c r="D31" s="170"/>
      <c r="E31" s="171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</row>
    <row r="32" spans="1:20" hidden="1">
      <c r="A32" s="164">
        <v>29</v>
      </c>
      <c r="B32" s="169" t="s">
        <v>113</v>
      </c>
      <c r="C32" s="170"/>
      <c r="D32" s="170"/>
      <c r="E32" s="171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</row>
    <row r="33" spans="1:20" hidden="1">
      <c r="A33" s="164">
        <v>30</v>
      </c>
      <c r="B33" s="169" t="s">
        <v>114</v>
      </c>
      <c r="C33" s="170"/>
      <c r="D33" s="170"/>
      <c r="E33" s="171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</row>
    <row r="34" spans="1:20" hidden="1">
      <c r="A34" s="164">
        <v>31</v>
      </c>
      <c r="B34" s="169" t="s">
        <v>115</v>
      </c>
      <c r="C34" s="170"/>
      <c r="D34" s="170"/>
      <c r="E34" s="171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</row>
    <row r="35" spans="1:20" hidden="1">
      <c r="A35" s="164">
        <v>32</v>
      </c>
      <c r="B35" s="169" t="s">
        <v>116</v>
      </c>
      <c r="C35" s="170"/>
      <c r="D35" s="170"/>
      <c r="E35" s="171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</row>
    <row r="36" spans="1:20" hidden="1">
      <c r="A36" s="570" t="s">
        <v>117</v>
      </c>
      <c r="B36" s="571"/>
      <c r="C36" s="172"/>
      <c r="D36" s="172"/>
      <c r="E36" s="173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</row>
    <row r="37" spans="1:20" hidden="1">
      <c r="A37" s="570" t="s">
        <v>118</v>
      </c>
      <c r="B37" s="571"/>
      <c r="C37" s="172"/>
      <c r="D37" s="172"/>
      <c r="E37" s="173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</row>
    <row r="38" spans="1:20" hidden="1">
      <c r="A38" s="568" t="s">
        <v>119</v>
      </c>
      <c r="B38" s="569"/>
      <c r="C38" s="175"/>
      <c r="D38" s="175"/>
      <c r="E38" s="176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</row>
    <row r="39" spans="1:20" hidden="1">
      <c r="A39" s="568" t="s">
        <v>120</v>
      </c>
      <c r="B39" s="569"/>
      <c r="C39" s="175"/>
      <c r="D39" s="175"/>
      <c r="E39" s="176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</row>
    <row r="40" spans="1:20" hidden="1">
      <c r="A40" s="568" t="s">
        <v>121</v>
      </c>
      <c r="B40" s="569"/>
      <c r="C40" s="175"/>
      <c r="D40" s="175"/>
      <c r="E40" s="176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</row>
    <row r="41" spans="1:20" hidden="1">
      <c r="A41" s="568" t="s">
        <v>122</v>
      </c>
      <c r="B41" s="569"/>
      <c r="C41" s="175"/>
      <c r="D41" s="175"/>
      <c r="E41" s="176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</row>
    <row r="42" spans="1:20" hidden="1">
      <c r="A42" s="570" t="s">
        <v>123</v>
      </c>
      <c r="B42" s="571"/>
      <c r="C42" s="172"/>
      <c r="D42" s="172"/>
      <c r="E42" s="173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0" hidden="1">
      <c r="A43" s="570" t="s">
        <v>124</v>
      </c>
      <c r="B43" s="571"/>
      <c r="C43" s="172"/>
      <c r="D43" s="172"/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0" hidden="1"/>
    <row r="45" spans="1:20" hidden="1"/>
    <row r="46" spans="1:20" hidden="1"/>
    <row r="47" spans="1:20" hidden="1"/>
    <row r="48" spans="1:20" hidden="1"/>
    <row r="49" spans="1:49" hidden="1"/>
    <row r="50" spans="1:49" hidden="1"/>
    <row r="51" spans="1:49" hidden="1">
      <c r="A51" s="178" t="s">
        <v>125</v>
      </c>
    </row>
    <row r="52" spans="1:49" hidden="1"/>
    <row r="53" spans="1:49" hidden="1">
      <c r="A53" s="572" t="s">
        <v>7</v>
      </c>
      <c r="B53" s="573"/>
      <c r="C53" s="264"/>
      <c r="D53" s="264"/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</row>
    <row r="54" spans="1:49" s="185" customFormat="1" hidden="1">
      <c r="A54" s="179">
        <v>1</v>
      </c>
      <c r="B54" s="180" t="s">
        <v>86</v>
      </c>
      <c r="C54" s="181"/>
      <c r="D54" s="181"/>
      <c r="E54" s="182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</row>
    <row r="55" spans="1:49" s="185" customFormat="1" hidden="1">
      <c r="A55" s="179">
        <v>2</v>
      </c>
      <c r="B55" s="180" t="s">
        <v>87</v>
      </c>
      <c r="C55" s="181"/>
      <c r="D55" s="181"/>
      <c r="E55" s="182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</row>
    <row r="56" spans="1:49" s="185" customFormat="1" hidden="1">
      <c r="A56" s="179">
        <v>3</v>
      </c>
      <c r="B56" s="180" t="s">
        <v>88</v>
      </c>
      <c r="C56" s="181"/>
      <c r="D56" s="181"/>
      <c r="E56" s="182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</row>
    <row r="57" spans="1:49" s="185" customFormat="1" hidden="1">
      <c r="A57" s="179">
        <v>4</v>
      </c>
      <c r="B57" s="180" t="s">
        <v>89</v>
      </c>
      <c r="C57" s="181"/>
      <c r="D57" s="181"/>
      <c r="E57" s="182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</row>
    <row r="58" spans="1:49" s="185" customFormat="1" hidden="1">
      <c r="A58" s="179">
        <v>5</v>
      </c>
      <c r="B58" s="180" t="s">
        <v>14</v>
      </c>
      <c r="C58" s="181"/>
      <c r="D58" s="181"/>
      <c r="E58" s="182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</row>
    <row r="59" spans="1:49" s="192" customFormat="1" hidden="1">
      <c r="A59" s="186">
        <v>6</v>
      </c>
      <c r="B59" s="187" t="s">
        <v>90</v>
      </c>
      <c r="C59" s="188"/>
      <c r="D59" s="188"/>
      <c r="E59" s="189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</row>
    <row r="60" spans="1:49" s="192" customFormat="1" hidden="1">
      <c r="A60" s="186">
        <v>7</v>
      </c>
      <c r="B60" s="187" t="s">
        <v>91</v>
      </c>
      <c r="C60" s="188"/>
      <c r="D60" s="188"/>
      <c r="E60" s="189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</row>
    <row r="61" spans="1:49" s="196" customFormat="1" hidden="1">
      <c r="A61" s="193">
        <v>8</v>
      </c>
      <c r="B61" s="165" t="s">
        <v>92</v>
      </c>
      <c r="C61" s="166"/>
      <c r="D61" s="166"/>
      <c r="E61" s="167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</row>
    <row r="62" spans="1:49" s="196" customFormat="1" hidden="1">
      <c r="A62" s="193">
        <v>9</v>
      </c>
      <c r="B62" s="165" t="s">
        <v>93</v>
      </c>
      <c r="C62" s="166"/>
      <c r="D62" s="166"/>
      <c r="E62" s="167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</row>
    <row r="63" spans="1:49" s="196" customFormat="1" hidden="1">
      <c r="A63" s="193">
        <v>10</v>
      </c>
      <c r="B63" s="165" t="s">
        <v>94</v>
      </c>
      <c r="C63" s="166"/>
      <c r="D63" s="166"/>
      <c r="E63" s="167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</row>
    <row r="64" spans="1:49" s="196" customFormat="1" hidden="1">
      <c r="A64" s="193">
        <v>11</v>
      </c>
      <c r="B64" s="165" t="s">
        <v>95</v>
      </c>
      <c r="C64" s="166"/>
      <c r="D64" s="166"/>
      <c r="E64" s="167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</row>
    <row r="65" spans="1:49" s="196" customFormat="1" hidden="1">
      <c r="A65" s="193">
        <v>12</v>
      </c>
      <c r="B65" s="165" t="s">
        <v>96</v>
      </c>
      <c r="C65" s="166"/>
      <c r="D65" s="166"/>
      <c r="E65" s="167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</row>
    <row r="66" spans="1:49" s="196" customFormat="1" hidden="1">
      <c r="A66" s="193">
        <v>13</v>
      </c>
      <c r="B66" s="165" t="s">
        <v>97</v>
      </c>
      <c r="C66" s="166"/>
      <c r="D66" s="166"/>
      <c r="E66" s="167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</row>
    <row r="67" spans="1:49" s="196" customFormat="1" hidden="1">
      <c r="A67" s="193">
        <v>14</v>
      </c>
      <c r="B67" s="165" t="s">
        <v>98</v>
      </c>
      <c r="C67" s="166"/>
      <c r="D67" s="166"/>
      <c r="E67" s="167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</row>
    <row r="68" spans="1:49" s="196" customFormat="1" hidden="1">
      <c r="A68" s="193">
        <v>15</v>
      </c>
      <c r="B68" s="165" t="s">
        <v>99</v>
      </c>
      <c r="C68" s="166"/>
      <c r="D68" s="166"/>
      <c r="E68" s="167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</row>
    <row r="69" spans="1:49" s="196" customFormat="1" hidden="1">
      <c r="A69" s="193">
        <v>16</v>
      </c>
      <c r="B69" s="165" t="s">
        <v>100</v>
      </c>
      <c r="C69" s="166"/>
      <c r="D69" s="166"/>
      <c r="E69" s="167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</row>
    <row r="70" spans="1:49" s="203" customFormat="1" hidden="1">
      <c r="A70" s="197">
        <v>17</v>
      </c>
      <c r="B70" s="198" t="s">
        <v>101</v>
      </c>
      <c r="C70" s="199"/>
      <c r="D70" s="199"/>
      <c r="E70" s="200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</row>
    <row r="71" spans="1:49" hidden="1">
      <c r="A71" s="164">
        <v>18</v>
      </c>
      <c r="B71" s="169" t="s">
        <v>102</v>
      </c>
      <c r="C71" s="170"/>
      <c r="D71" s="170"/>
      <c r="E71" s="171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</row>
    <row r="72" spans="1:49" hidden="1">
      <c r="A72" s="164">
        <v>19</v>
      </c>
      <c r="B72" s="169" t="s">
        <v>103</v>
      </c>
      <c r="C72" s="170"/>
      <c r="D72" s="170"/>
      <c r="E72" s="171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</row>
    <row r="73" spans="1:49" hidden="1">
      <c r="A73" s="164">
        <v>20</v>
      </c>
      <c r="B73" s="169" t="s">
        <v>104</v>
      </c>
      <c r="C73" s="170"/>
      <c r="D73" s="170"/>
      <c r="E73" s="171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</row>
    <row r="74" spans="1:49" hidden="1">
      <c r="A74" s="164">
        <v>21</v>
      </c>
      <c r="B74" s="169" t="s">
        <v>105</v>
      </c>
      <c r="C74" s="170"/>
      <c r="D74" s="170"/>
      <c r="E74" s="171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</row>
    <row r="75" spans="1:49" s="210" customFormat="1" hidden="1">
      <c r="A75" s="204">
        <v>22</v>
      </c>
      <c r="B75" s="205" t="s">
        <v>106</v>
      </c>
      <c r="C75" s="206"/>
      <c r="D75" s="206"/>
      <c r="E75" s="207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</row>
    <row r="76" spans="1:49" s="210" customFormat="1" hidden="1">
      <c r="A76" s="204">
        <v>23</v>
      </c>
      <c r="B76" s="205" t="s">
        <v>107</v>
      </c>
      <c r="C76" s="206"/>
      <c r="D76" s="206"/>
      <c r="E76" s="207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</row>
    <row r="77" spans="1:49" s="210" customFormat="1" hidden="1">
      <c r="A77" s="204">
        <v>24</v>
      </c>
      <c r="B77" s="205" t="s">
        <v>108</v>
      </c>
      <c r="C77" s="206"/>
      <c r="D77" s="206"/>
      <c r="E77" s="207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</row>
    <row r="78" spans="1:49" s="210" customFormat="1" hidden="1">
      <c r="A78" s="204">
        <v>25</v>
      </c>
      <c r="B78" s="205" t="s">
        <v>109</v>
      </c>
      <c r="C78" s="206"/>
      <c r="D78" s="206"/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</row>
    <row r="79" spans="1:49" hidden="1">
      <c r="A79" s="164">
        <v>26</v>
      </c>
      <c r="B79" s="169" t="s">
        <v>110</v>
      </c>
      <c r="C79" s="170"/>
      <c r="D79" s="170"/>
      <c r="E79" s="171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</row>
    <row r="80" spans="1:49" hidden="1">
      <c r="A80" s="164">
        <v>27</v>
      </c>
      <c r="B80" s="169" t="s">
        <v>111</v>
      </c>
      <c r="C80" s="170"/>
      <c r="D80" s="170"/>
      <c r="E80" s="171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</row>
    <row r="81" spans="1:20" hidden="1">
      <c r="A81" s="164">
        <v>28</v>
      </c>
      <c r="B81" s="169" t="s">
        <v>112</v>
      </c>
      <c r="C81" s="170"/>
      <c r="D81" s="170"/>
      <c r="E81" s="171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</row>
    <row r="82" spans="1:20" hidden="1">
      <c r="A82" s="164">
        <v>29</v>
      </c>
      <c r="B82" s="169" t="s">
        <v>113</v>
      </c>
      <c r="C82" s="170"/>
      <c r="D82" s="170"/>
      <c r="E82" s="171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</row>
    <row r="83" spans="1:20" hidden="1">
      <c r="A83" s="164">
        <v>30</v>
      </c>
      <c r="B83" s="169" t="s">
        <v>114</v>
      </c>
      <c r="C83" s="170"/>
      <c r="D83" s="170"/>
      <c r="E83" s="171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</row>
    <row r="84" spans="1:20" hidden="1">
      <c r="A84" s="164">
        <v>31</v>
      </c>
      <c r="B84" s="169" t="s">
        <v>115</v>
      </c>
      <c r="C84" s="170"/>
      <c r="D84" s="170"/>
      <c r="E84" s="171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</row>
    <row r="85" spans="1:20" hidden="1">
      <c r="A85" s="164">
        <v>32</v>
      </c>
      <c r="B85" s="169" t="s">
        <v>116</v>
      </c>
      <c r="C85" s="170"/>
      <c r="D85" s="170"/>
      <c r="E85" s="171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</row>
    <row r="86" spans="1:20" hidden="1">
      <c r="A86" s="570" t="s">
        <v>117</v>
      </c>
      <c r="B86" s="571"/>
      <c r="C86" s="172"/>
      <c r="D86" s="172"/>
      <c r="E86" s="173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</row>
    <row r="87" spans="1:20" hidden="1">
      <c r="A87" s="570" t="s">
        <v>118</v>
      </c>
      <c r="B87" s="571"/>
      <c r="C87" s="172"/>
      <c r="D87" s="172"/>
      <c r="E87" s="173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</row>
    <row r="88" spans="1:20" hidden="1">
      <c r="A88" s="568" t="s">
        <v>119</v>
      </c>
      <c r="B88" s="569"/>
      <c r="C88" s="175"/>
      <c r="D88" s="175"/>
      <c r="E88" s="176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</row>
    <row r="89" spans="1:20" hidden="1">
      <c r="A89" s="568" t="s">
        <v>120</v>
      </c>
      <c r="B89" s="569"/>
      <c r="C89" s="175"/>
      <c r="D89" s="175"/>
      <c r="E89" s="176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</row>
    <row r="90" spans="1:20" hidden="1">
      <c r="A90" s="568" t="s">
        <v>121</v>
      </c>
      <c r="B90" s="569"/>
      <c r="C90" s="175"/>
      <c r="D90" s="175"/>
      <c r="E90" s="176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</row>
    <row r="91" spans="1:20" hidden="1">
      <c r="A91" s="568" t="s">
        <v>122</v>
      </c>
      <c r="B91" s="569"/>
      <c r="C91" s="175"/>
      <c r="D91" s="175"/>
      <c r="E91" s="176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</row>
    <row r="92" spans="1:20" hidden="1">
      <c r="A92" s="570" t="s">
        <v>123</v>
      </c>
      <c r="B92" s="571"/>
      <c r="C92" s="172"/>
      <c r="D92" s="172"/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</row>
    <row r="93" spans="1:20" hidden="1">
      <c r="A93" s="570" t="s">
        <v>124</v>
      </c>
      <c r="B93" s="571"/>
      <c r="C93" s="172"/>
      <c r="D93" s="172"/>
      <c r="E93" s="173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</row>
    <row r="94" spans="1:20" hidden="1"/>
    <row r="95" spans="1:20" hidden="1"/>
    <row r="96" spans="1:20" hidden="1"/>
    <row r="97" spans="1:49" hidden="1"/>
    <row r="98" spans="1:49" hidden="1"/>
    <row r="99" spans="1:49" hidden="1"/>
    <row r="100" spans="1:49" s="160" customFormat="1" ht="15.75">
      <c r="A100" s="157"/>
      <c r="B100" s="211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</row>
    <row r="101" spans="1:49" s="160" customFormat="1">
      <c r="A101" s="157"/>
      <c r="B101" s="212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</row>
    <row r="102" spans="1:49" s="160" customFormat="1">
      <c r="A102" s="157"/>
      <c r="B102" s="157"/>
      <c r="C102" s="157"/>
      <c r="D102" s="564" t="s">
        <v>126</v>
      </c>
      <c r="E102" s="158">
        <v>1</v>
      </c>
      <c r="F102" s="158">
        <f>E102+1</f>
        <v>2</v>
      </c>
      <c r="G102" s="158">
        <f t="shared" ref="G102:U102" si="0">F102+1</f>
        <v>3</v>
      </c>
      <c r="H102" s="158">
        <f t="shared" si="0"/>
        <v>4</v>
      </c>
      <c r="I102" s="158">
        <f t="shared" si="0"/>
        <v>5</v>
      </c>
      <c r="J102" s="158">
        <f t="shared" si="0"/>
        <v>6</v>
      </c>
      <c r="K102" s="158">
        <f t="shared" si="0"/>
        <v>7</v>
      </c>
      <c r="L102" s="158">
        <f t="shared" si="0"/>
        <v>8</v>
      </c>
      <c r="M102" s="158">
        <f t="shared" si="0"/>
        <v>9</v>
      </c>
      <c r="N102" s="158">
        <f t="shared" si="0"/>
        <v>10</v>
      </c>
      <c r="O102" s="158">
        <f t="shared" si="0"/>
        <v>11</v>
      </c>
      <c r="P102" s="158">
        <f t="shared" si="0"/>
        <v>12</v>
      </c>
      <c r="Q102" s="158">
        <f t="shared" si="0"/>
        <v>13</v>
      </c>
      <c r="R102" s="158">
        <f t="shared" si="0"/>
        <v>14</v>
      </c>
      <c r="S102" s="158">
        <f t="shared" si="0"/>
        <v>15</v>
      </c>
      <c r="T102" s="158">
        <f t="shared" si="0"/>
        <v>16</v>
      </c>
      <c r="U102" s="158">
        <f t="shared" si="0"/>
        <v>17</v>
      </c>
    </row>
    <row r="103" spans="1:49" s="217" customFormat="1">
      <c r="A103" s="566" t="s">
        <v>7</v>
      </c>
      <c r="B103" s="567"/>
      <c r="C103" s="213" t="s">
        <v>127</v>
      </c>
      <c r="D103" s="565"/>
      <c r="E103" s="214">
        <v>1</v>
      </c>
      <c r="F103" s="214">
        <v>2</v>
      </c>
      <c r="G103" s="215">
        <v>3</v>
      </c>
      <c r="H103" s="215">
        <v>4</v>
      </c>
      <c r="I103" s="215">
        <v>5</v>
      </c>
      <c r="J103" s="215">
        <v>6</v>
      </c>
      <c r="K103" s="215">
        <v>7</v>
      </c>
      <c r="L103" s="215">
        <v>8</v>
      </c>
      <c r="M103" s="216">
        <v>10</v>
      </c>
      <c r="N103" s="216">
        <v>9</v>
      </c>
      <c r="O103" s="215">
        <v>11</v>
      </c>
      <c r="P103" s="215">
        <v>12</v>
      </c>
      <c r="Q103" s="215" t="s">
        <v>9</v>
      </c>
      <c r="R103" s="215">
        <v>15</v>
      </c>
      <c r="S103" s="215">
        <v>17</v>
      </c>
      <c r="T103" s="215">
        <v>16</v>
      </c>
      <c r="U103" s="215">
        <v>18</v>
      </c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</row>
    <row r="104" spans="1:49" s="160" customFormat="1">
      <c r="A104" s="218"/>
      <c r="B104" s="219" t="s">
        <v>13</v>
      </c>
      <c r="C104" s="214">
        <v>1</v>
      </c>
      <c r="D104" s="264">
        <v>1</v>
      </c>
      <c r="E104" s="263">
        <v>3.1764072780440251E-2</v>
      </c>
      <c r="F104" s="263">
        <v>4.1285280791453632E-2</v>
      </c>
      <c r="G104" s="263">
        <v>0</v>
      </c>
      <c r="H104" s="263">
        <v>1.402265731854725E-2</v>
      </c>
      <c r="I104" s="263">
        <v>0</v>
      </c>
      <c r="J104" s="263">
        <v>0</v>
      </c>
      <c r="K104" s="263">
        <v>0</v>
      </c>
      <c r="L104" s="263">
        <v>0</v>
      </c>
      <c r="M104" s="263">
        <v>0.20244756136327705</v>
      </c>
      <c r="N104" s="263">
        <v>0</v>
      </c>
      <c r="O104" s="263">
        <v>0</v>
      </c>
      <c r="P104" s="263">
        <v>0</v>
      </c>
      <c r="Q104" s="263">
        <v>0</v>
      </c>
      <c r="R104" s="263">
        <v>2.0660683509955632E-3</v>
      </c>
      <c r="S104" s="263">
        <v>0</v>
      </c>
      <c r="T104" s="263">
        <v>0</v>
      </c>
      <c r="U104" s="263">
        <v>0</v>
      </c>
    </row>
    <row r="105" spans="1:49" s="160" customFormat="1">
      <c r="A105" s="218"/>
      <c r="B105" s="219" t="s">
        <v>14</v>
      </c>
      <c r="C105" s="214">
        <v>2</v>
      </c>
      <c r="D105" s="221">
        <f>D104+1</f>
        <v>2</v>
      </c>
      <c r="E105" s="263">
        <v>0</v>
      </c>
      <c r="F105" s="263">
        <v>0.11274888805753003</v>
      </c>
      <c r="G105" s="263">
        <v>0</v>
      </c>
      <c r="H105" s="263">
        <v>0</v>
      </c>
      <c r="I105" s="263">
        <v>0</v>
      </c>
      <c r="J105" s="263">
        <v>0</v>
      </c>
      <c r="K105" s="263">
        <v>0</v>
      </c>
      <c r="L105" s="263">
        <v>0</v>
      </c>
      <c r="M105" s="263">
        <v>4.0980248495985611E-2</v>
      </c>
      <c r="N105" s="263">
        <v>0</v>
      </c>
      <c r="O105" s="263">
        <v>0</v>
      </c>
      <c r="P105" s="263">
        <v>0</v>
      </c>
      <c r="Q105" s="263">
        <v>0</v>
      </c>
      <c r="R105" s="263">
        <v>0</v>
      </c>
      <c r="S105" s="263">
        <v>0</v>
      </c>
      <c r="T105" s="263">
        <v>0</v>
      </c>
      <c r="U105" s="263">
        <v>0</v>
      </c>
    </row>
    <row r="106" spans="1:49" s="160" customFormat="1">
      <c r="A106" s="222"/>
      <c r="B106" s="219" t="s">
        <v>15</v>
      </c>
      <c r="C106" s="215">
        <v>3</v>
      </c>
      <c r="D106" s="221">
        <f t="shared" ref="D106:D120" si="1">D105+1</f>
        <v>3</v>
      </c>
      <c r="E106" s="263">
        <v>0</v>
      </c>
      <c r="F106" s="263">
        <v>0</v>
      </c>
      <c r="G106" s="263">
        <v>0</v>
      </c>
      <c r="H106" s="263">
        <v>2.2558373245190329E-3</v>
      </c>
      <c r="I106" s="263">
        <v>0.23290044125226353</v>
      </c>
      <c r="J106" s="263">
        <v>0</v>
      </c>
      <c r="K106" s="263">
        <v>4.8838108139250519E-2</v>
      </c>
      <c r="L106" s="263">
        <v>0</v>
      </c>
      <c r="M106" s="263">
        <v>0</v>
      </c>
      <c r="N106" s="263">
        <v>0</v>
      </c>
      <c r="O106" s="263">
        <v>0</v>
      </c>
      <c r="P106" s="263">
        <v>0</v>
      </c>
      <c r="Q106" s="263">
        <v>0</v>
      </c>
      <c r="R106" s="263">
        <v>0</v>
      </c>
      <c r="S106" s="263">
        <v>0</v>
      </c>
      <c r="T106" s="263">
        <v>0</v>
      </c>
      <c r="U106" s="263">
        <v>0</v>
      </c>
    </row>
    <row r="107" spans="1:49" s="160" customFormat="1">
      <c r="A107" s="222"/>
      <c r="B107" s="219" t="s">
        <v>16</v>
      </c>
      <c r="C107" s="215">
        <v>4</v>
      </c>
      <c r="D107" s="221">
        <f t="shared" si="1"/>
        <v>4</v>
      </c>
      <c r="E107" s="263">
        <v>0.890760701811388</v>
      </c>
      <c r="F107" s="263">
        <v>0.44597414473957686</v>
      </c>
      <c r="G107" s="263">
        <v>0.69442546765091917</v>
      </c>
      <c r="H107" s="263">
        <v>0.74080232087503206</v>
      </c>
      <c r="I107" s="263">
        <v>0.44182277699535055</v>
      </c>
      <c r="J107" s="263">
        <v>0.73151750972762641</v>
      </c>
      <c r="K107" s="263">
        <v>0.80724460868054015</v>
      </c>
      <c r="L107" s="263">
        <v>0.55376531375381555</v>
      </c>
      <c r="M107" s="263">
        <v>0.27192002162312862</v>
      </c>
      <c r="N107" s="263">
        <v>0.57604954078241788</v>
      </c>
      <c r="O107" s="263">
        <v>0.33095841249736119</v>
      </c>
      <c r="P107" s="263">
        <v>4.4440110355266252E-2</v>
      </c>
      <c r="Q107" s="263">
        <v>0.27101965604706202</v>
      </c>
      <c r="R107" s="263">
        <v>0.91253739472944406</v>
      </c>
      <c r="S107" s="263">
        <v>0.76464672153888846</v>
      </c>
      <c r="T107" s="263">
        <v>3.2920681816154852E-2</v>
      </c>
      <c r="U107" s="263">
        <v>0.77992690509193352</v>
      </c>
    </row>
    <row r="108" spans="1:49" s="160" customFormat="1">
      <c r="A108" s="222"/>
      <c r="B108" s="219" t="s">
        <v>17</v>
      </c>
      <c r="C108" s="215">
        <v>5</v>
      </c>
      <c r="D108" s="221">
        <f t="shared" si="1"/>
        <v>5</v>
      </c>
      <c r="E108" s="263">
        <v>0</v>
      </c>
      <c r="F108" s="263">
        <v>0</v>
      </c>
      <c r="G108" s="263">
        <v>2.7280014101583813E-2</v>
      </c>
      <c r="H108" s="263">
        <v>1.1579031135412685E-2</v>
      </c>
      <c r="I108" s="263">
        <v>0.11878257370511343</v>
      </c>
      <c r="J108" s="263">
        <v>2.5480105434919041E-2</v>
      </c>
      <c r="K108" s="263">
        <v>3.141946067139393E-4</v>
      </c>
      <c r="L108" s="263">
        <v>2.9099684853563686E-2</v>
      </c>
      <c r="M108" s="263">
        <v>4.4120021963114887E-3</v>
      </c>
      <c r="N108" s="263">
        <v>3.1833292714634745E-3</v>
      </c>
      <c r="O108" s="263">
        <v>0.15574203082119484</v>
      </c>
      <c r="P108" s="263">
        <v>3.0865590876973358E-4</v>
      </c>
      <c r="Q108" s="263">
        <v>7.7777802565034942E-2</v>
      </c>
      <c r="R108" s="263">
        <v>2.3491071101169745E-4</v>
      </c>
      <c r="S108" s="263">
        <v>8.323314528807918E-2</v>
      </c>
      <c r="T108" s="263">
        <v>8.9053117089105231E-3</v>
      </c>
      <c r="U108" s="263">
        <v>4.0529314446952076E-2</v>
      </c>
    </row>
    <row r="109" spans="1:49" s="160" customFormat="1">
      <c r="A109" s="222"/>
      <c r="B109" s="219" t="s">
        <v>18</v>
      </c>
      <c r="C109" s="215">
        <v>6</v>
      </c>
      <c r="D109" s="221">
        <f t="shared" si="1"/>
        <v>6</v>
      </c>
      <c r="E109" s="263">
        <v>1.0508894484607257E-3</v>
      </c>
      <c r="F109" s="263">
        <v>0</v>
      </c>
      <c r="G109" s="263">
        <v>0</v>
      </c>
      <c r="H109" s="263">
        <v>0</v>
      </c>
      <c r="I109" s="263">
        <v>0</v>
      </c>
      <c r="J109" s="263">
        <v>0</v>
      </c>
      <c r="K109" s="263">
        <v>0</v>
      </c>
      <c r="L109" s="263">
        <v>0</v>
      </c>
      <c r="M109" s="263">
        <v>5.8606838144422777E-3</v>
      </c>
      <c r="N109" s="263">
        <v>4.3039980340097301E-4</v>
      </c>
      <c r="O109" s="263">
        <v>0</v>
      </c>
      <c r="P109" s="263">
        <v>0</v>
      </c>
      <c r="Q109" s="263">
        <v>0</v>
      </c>
      <c r="R109" s="263">
        <v>0</v>
      </c>
      <c r="S109" s="263">
        <v>0</v>
      </c>
      <c r="T109" s="263">
        <v>1.6656269406849237E-3</v>
      </c>
      <c r="U109" s="263">
        <v>2.1015374405486125E-3</v>
      </c>
    </row>
    <row r="110" spans="1:49" s="160" customFormat="1">
      <c r="A110" s="222"/>
      <c r="B110" s="219" t="s">
        <v>19</v>
      </c>
      <c r="C110" s="215">
        <v>7</v>
      </c>
      <c r="D110" s="221">
        <f t="shared" si="1"/>
        <v>7</v>
      </c>
      <c r="E110" s="263">
        <v>1.3309235642920963E-3</v>
      </c>
      <c r="F110" s="263">
        <v>0</v>
      </c>
      <c r="G110" s="263">
        <v>0</v>
      </c>
      <c r="H110" s="263">
        <v>0</v>
      </c>
      <c r="I110" s="263">
        <v>0</v>
      </c>
      <c r="J110" s="263">
        <v>0</v>
      </c>
      <c r="K110" s="263">
        <v>2.3071535091671036E-3</v>
      </c>
      <c r="L110" s="263">
        <v>0</v>
      </c>
      <c r="M110" s="263">
        <v>0</v>
      </c>
      <c r="N110" s="263">
        <v>0</v>
      </c>
      <c r="O110" s="263">
        <v>0</v>
      </c>
      <c r="P110" s="263">
        <v>0</v>
      </c>
      <c r="Q110" s="263">
        <v>0</v>
      </c>
      <c r="R110" s="263">
        <v>0</v>
      </c>
      <c r="S110" s="263">
        <v>0</v>
      </c>
      <c r="T110" s="263">
        <v>0</v>
      </c>
      <c r="U110" s="263">
        <v>0</v>
      </c>
    </row>
    <row r="111" spans="1:49" s="160" customFormat="1">
      <c r="A111" s="222"/>
      <c r="B111" s="219" t="s">
        <v>20</v>
      </c>
      <c r="C111" s="215">
        <v>8</v>
      </c>
      <c r="D111" s="221">
        <f t="shared" si="1"/>
        <v>8</v>
      </c>
      <c r="E111" s="263">
        <v>3.4884046787425869E-2</v>
      </c>
      <c r="F111" s="263">
        <v>2.0875420875420877E-2</v>
      </c>
      <c r="G111" s="263">
        <v>2.2060522473208184E-2</v>
      </c>
      <c r="H111" s="263">
        <v>2.5416250691929723E-2</v>
      </c>
      <c r="I111" s="263">
        <v>2.4992351811173801E-2</v>
      </c>
      <c r="J111" s="263">
        <v>2.2216643655077192E-2</v>
      </c>
      <c r="K111" s="263">
        <v>2.7976037520384578E-2</v>
      </c>
      <c r="L111" s="263">
        <v>1.8495466065119436E-2</v>
      </c>
      <c r="M111" s="263">
        <v>2.0817021074050715E-2</v>
      </c>
      <c r="N111" s="263">
        <v>1.7935588021851273E-2</v>
      </c>
      <c r="O111" s="263">
        <v>1.0159383576103019E-2</v>
      </c>
      <c r="P111" s="263">
        <v>1.3779191062826314E-3</v>
      </c>
      <c r="Q111" s="263">
        <v>8.1925850903160884E-3</v>
      </c>
      <c r="R111" s="263">
        <v>3.4000938114969508E-2</v>
      </c>
      <c r="S111" s="263">
        <v>2.5282067881254047E-2</v>
      </c>
      <c r="T111" s="263">
        <v>1.2739577040409432E-3</v>
      </c>
      <c r="U111" s="263">
        <v>2.4830147295888477E-2</v>
      </c>
    </row>
    <row r="112" spans="1:49" s="160" customFormat="1">
      <c r="A112" s="222"/>
      <c r="B112" s="219" t="s">
        <v>22</v>
      </c>
      <c r="C112" s="216">
        <v>10</v>
      </c>
      <c r="D112" s="221">
        <f t="shared" si="1"/>
        <v>9</v>
      </c>
      <c r="E112" s="263">
        <v>0</v>
      </c>
      <c r="F112" s="263">
        <v>0</v>
      </c>
      <c r="G112" s="263">
        <v>1.8055744132478664E-4</v>
      </c>
      <c r="H112" s="263">
        <v>3.1321388407810701E-4</v>
      </c>
      <c r="I112" s="263">
        <v>3.2108612549644336E-4</v>
      </c>
      <c r="J112" s="263">
        <v>0</v>
      </c>
      <c r="K112" s="263">
        <v>0</v>
      </c>
      <c r="L112" s="263">
        <v>1.2180356981902425E-3</v>
      </c>
      <c r="M112" s="263">
        <v>0</v>
      </c>
      <c r="N112" s="263">
        <v>2.3727656038597489E-3</v>
      </c>
      <c r="O112" s="263">
        <v>0</v>
      </c>
      <c r="P112" s="263">
        <v>3.1256673384223096E-2</v>
      </c>
      <c r="Q112" s="263">
        <v>1.3189249964864062E-2</v>
      </c>
      <c r="R112" s="263">
        <v>1.7213416571938446E-3</v>
      </c>
      <c r="S112" s="263">
        <v>0</v>
      </c>
      <c r="T112" s="263">
        <v>0.73269015837162488</v>
      </c>
      <c r="U112" s="263">
        <v>0</v>
      </c>
    </row>
    <row r="113" spans="1:21" s="160" customFormat="1">
      <c r="A113" s="222"/>
      <c r="B113" s="219" t="s">
        <v>21</v>
      </c>
      <c r="C113" s="216">
        <v>9</v>
      </c>
      <c r="D113" s="221">
        <f t="shared" si="1"/>
        <v>10</v>
      </c>
      <c r="E113" s="263">
        <v>1.8559621476728124E-2</v>
      </c>
      <c r="F113" s="263">
        <v>0.23792659101301078</v>
      </c>
      <c r="G113" s="263">
        <v>0.22946540228817255</v>
      </c>
      <c r="H113" s="263">
        <v>0.17136820232724295</v>
      </c>
      <c r="I113" s="263">
        <v>0</v>
      </c>
      <c r="J113" s="263">
        <v>2.1338019329735159E-2</v>
      </c>
      <c r="K113" s="263">
        <v>0</v>
      </c>
      <c r="L113" s="263">
        <v>2.9740371630811755E-2</v>
      </c>
      <c r="M113" s="263">
        <v>0</v>
      </c>
      <c r="N113" s="263">
        <v>0.1574809799266691</v>
      </c>
      <c r="O113" s="263">
        <v>0.38777179649567234</v>
      </c>
      <c r="P113" s="263">
        <v>3.3784506944377519E-2</v>
      </c>
      <c r="Q113" s="263">
        <v>0.28141587787417538</v>
      </c>
      <c r="R113" s="263">
        <v>4.1930606993998516E-3</v>
      </c>
      <c r="S113" s="263">
        <v>2.6357162674558406E-3</v>
      </c>
      <c r="T113" s="263">
        <v>1.7057138927575458E-3</v>
      </c>
      <c r="U113" s="263">
        <v>4.0023345186349667E-2</v>
      </c>
    </row>
    <row r="114" spans="1:21" s="160" customFormat="1">
      <c r="A114" s="222"/>
      <c r="B114" s="219" t="s">
        <v>23</v>
      </c>
      <c r="C114" s="215">
        <v>11</v>
      </c>
      <c r="D114" s="221">
        <f t="shared" si="1"/>
        <v>11</v>
      </c>
      <c r="E114" s="263">
        <v>0</v>
      </c>
      <c r="F114" s="263">
        <v>0</v>
      </c>
      <c r="G114" s="263">
        <v>8.0548151430048288E-4</v>
      </c>
      <c r="H114" s="263">
        <v>4.7051818527382293E-4</v>
      </c>
      <c r="I114" s="263">
        <v>2.076724425421202E-3</v>
      </c>
      <c r="J114" s="263">
        <v>1.4560060248525165E-2</v>
      </c>
      <c r="K114" s="263">
        <v>1.244983950024648E-3</v>
      </c>
      <c r="L114" s="263">
        <v>2.6991671071895772E-3</v>
      </c>
      <c r="M114" s="263">
        <v>3.8554446255815886E-4</v>
      </c>
      <c r="N114" s="263">
        <v>2.7568668795131725E-3</v>
      </c>
      <c r="O114" s="263">
        <v>6.765885581591724E-2</v>
      </c>
      <c r="P114" s="263">
        <v>3.9793025543115199E-4</v>
      </c>
      <c r="Q114" s="263">
        <v>2.1686569594810145E-2</v>
      </c>
      <c r="R114" s="263">
        <v>4.468899349736595E-2</v>
      </c>
      <c r="S114" s="263">
        <v>3.2091001572181636E-2</v>
      </c>
      <c r="T114" s="263">
        <v>3.5279334237402066E-3</v>
      </c>
      <c r="U114" s="263">
        <v>6.7140944209240667E-3</v>
      </c>
    </row>
    <row r="115" spans="1:21" s="160" customFormat="1">
      <c r="A115" s="222"/>
      <c r="B115" s="219" t="s">
        <v>24</v>
      </c>
      <c r="C115" s="215">
        <v>12</v>
      </c>
      <c r="D115" s="221">
        <f t="shared" si="1"/>
        <v>12</v>
      </c>
      <c r="E115" s="263">
        <v>2.0118186987247173E-3</v>
      </c>
      <c r="F115" s="263">
        <v>1.6992975017666376E-2</v>
      </c>
      <c r="G115" s="263">
        <v>4.3249224055586927E-3</v>
      </c>
      <c r="H115" s="263">
        <v>6.6221424762139772E-3</v>
      </c>
      <c r="I115" s="263">
        <v>8.2214584751578584E-3</v>
      </c>
      <c r="J115" s="263">
        <v>7.5812727500941382E-2</v>
      </c>
      <c r="K115" s="263">
        <v>3.6323245175430792E-2</v>
      </c>
      <c r="L115" s="263">
        <v>0.11604063691898682</v>
      </c>
      <c r="M115" s="263">
        <v>7.1244128861606866E-3</v>
      </c>
      <c r="N115" s="263">
        <v>9.2841989641892414E-2</v>
      </c>
      <c r="O115" s="263">
        <v>0</v>
      </c>
      <c r="P115" s="263">
        <v>0.8137280612097384</v>
      </c>
      <c r="Q115" s="263">
        <v>0</v>
      </c>
      <c r="R115" s="263">
        <v>0</v>
      </c>
      <c r="S115" s="263">
        <v>0</v>
      </c>
      <c r="T115" s="263">
        <v>0</v>
      </c>
      <c r="U115" s="263">
        <v>0</v>
      </c>
    </row>
    <row r="116" spans="1:21" s="160" customFormat="1">
      <c r="A116" s="222"/>
      <c r="B116" s="219" t="s">
        <v>128</v>
      </c>
      <c r="C116" s="215" t="s">
        <v>9</v>
      </c>
      <c r="D116" s="221">
        <f t="shared" si="1"/>
        <v>13</v>
      </c>
      <c r="E116" s="263">
        <v>6.6018195110064144E-3</v>
      </c>
      <c r="F116" s="263">
        <v>7.5620401546327473E-2</v>
      </c>
      <c r="G116" s="263">
        <v>1.4193768148047575E-2</v>
      </c>
      <c r="H116" s="263">
        <v>1.6559171741349254E-2</v>
      </c>
      <c r="I116" s="263">
        <v>0.15693945666164141</v>
      </c>
      <c r="J116" s="263">
        <v>9.8656959959834312E-2</v>
      </c>
      <c r="K116" s="263">
        <v>7.3418464499624719E-2</v>
      </c>
      <c r="L116" s="263">
        <v>3.6617401182793864E-2</v>
      </c>
      <c r="M116" s="263">
        <v>0.36161588687975871</v>
      </c>
      <c r="N116" s="263">
        <v>8.5964961111273275E-2</v>
      </c>
      <c r="O116" s="263">
        <v>3.9766729997888953E-2</v>
      </c>
      <c r="P116" s="263">
        <v>4.6938270339967871E-2</v>
      </c>
      <c r="Q116" s="263">
        <v>0.18579615802471339</v>
      </c>
      <c r="R116" s="263">
        <v>0</v>
      </c>
      <c r="S116" s="263">
        <v>0</v>
      </c>
      <c r="T116" s="263">
        <v>4.0001426982837249E-2</v>
      </c>
      <c r="U116" s="263">
        <v>0</v>
      </c>
    </row>
    <row r="117" spans="1:21" s="160" customFormat="1">
      <c r="A117" s="222"/>
      <c r="B117" s="219" t="s">
        <v>26</v>
      </c>
      <c r="C117" s="215">
        <v>15</v>
      </c>
      <c r="D117" s="221">
        <f t="shared" si="1"/>
        <v>14</v>
      </c>
      <c r="E117" s="263">
        <v>0</v>
      </c>
      <c r="F117" s="263">
        <v>0</v>
      </c>
      <c r="G117" s="263">
        <v>0</v>
      </c>
      <c r="H117" s="263">
        <v>0</v>
      </c>
      <c r="I117" s="263">
        <v>0</v>
      </c>
      <c r="J117" s="263">
        <v>0</v>
      </c>
      <c r="K117" s="263">
        <v>0</v>
      </c>
      <c r="L117" s="263">
        <v>0</v>
      </c>
      <c r="M117" s="263">
        <v>0</v>
      </c>
      <c r="N117" s="263">
        <v>0</v>
      </c>
      <c r="O117" s="263">
        <v>0</v>
      </c>
      <c r="P117" s="263">
        <v>0</v>
      </c>
      <c r="Q117" s="263">
        <v>0</v>
      </c>
      <c r="R117" s="263">
        <v>0</v>
      </c>
      <c r="S117" s="263">
        <v>6.9673078701562946E-2</v>
      </c>
      <c r="T117" s="263">
        <v>0</v>
      </c>
      <c r="U117" s="263">
        <v>0</v>
      </c>
    </row>
    <row r="118" spans="1:21" s="160" customFormat="1">
      <c r="A118" s="222"/>
      <c r="B118" s="219" t="s">
        <v>27</v>
      </c>
      <c r="C118" s="215">
        <v>17</v>
      </c>
      <c r="D118" s="221">
        <f t="shared" si="1"/>
        <v>15</v>
      </c>
      <c r="E118" s="263">
        <v>0</v>
      </c>
      <c r="F118" s="263">
        <v>0</v>
      </c>
      <c r="G118" s="263">
        <v>0</v>
      </c>
      <c r="H118" s="263">
        <v>0</v>
      </c>
      <c r="I118" s="263">
        <v>4.644035377351992E-4</v>
      </c>
      <c r="J118" s="263">
        <v>3.0124262583155516E-3</v>
      </c>
      <c r="K118" s="263">
        <v>0</v>
      </c>
      <c r="L118" s="263">
        <v>0</v>
      </c>
      <c r="M118" s="263">
        <v>0</v>
      </c>
      <c r="N118" s="263">
        <v>0</v>
      </c>
      <c r="O118" s="263">
        <v>0</v>
      </c>
      <c r="P118" s="263">
        <v>3.6369151452407387E-4</v>
      </c>
      <c r="Q118" s="263">
        <v>0</v>
      </c>
      <c r="R118" s="263">
        <v>5.5729223961962051E-4</v>
      </c>
      <c r="S118" s="263">
        <v>1.2808656247109963E-2</v>
      </c>
      <c r="T118" s="263">
        <v>0</v>
      </c>
      <c r="U118" s="263">
        <v>0</v>
      </c>
    </row>
    <row r="119" spans="1:21" s="160" customFormat="1">
      <c r="A119" s="222"/>
      <c r="B119" s="219" t="s">
        <v>28</v>
      </c>
      <c r="C119" s="215">
        <v>16</v>
      </c>
      <c r="D119" s="221">
        <f t="shared" si="1"/>
        <v>16</v>
      </c>
      <c r="E119" s="263">
        <v>0</v>
      </c>
      <c r="F119" s="263">
        <v>0</v>
      </c>
      <c r="G119" s="263">
        <v>0</v>
      </c>
      <c r="H119" s="263">
        <v>0</v>
      </c>
      <c r="I119" s="263">
        <v>0</v>
      </c>
      <c r="J119" s="263">
        <v>0</v>
      </c>
      <c r="K119" s="263">
        <v>0</v>
      </c>
      <c r="L119" s="263">
        <v>0</v>
      </c>
      <c r="M119" s="263">
        <v>2.3006872823025232E-2</v>
      </c>
      <c r="N119" s="263">
        <v>0</v>
      </c>
      <c r="O119" s="263">
        <v>0</v>
      </c>
      <c r="P119" s="263">
        <v>2.9782632183097627E-3</v>
      </c>
      <c r="Q119" s="263">
        <v>0</v>
      </c>
      <c r="R119" s="263">
        <v>0</v>
      </c>
      <c r="S119" s="263">
        <v>0</v>
      </c>
      <c r="T119" s="263">
        <v>0.16883225394286155</v>
      </c>
      <c r="U119" s="263">
        <v>0</v>
      </c>
    </row>
    <row r="120" spans="1:21" s="160" customFormat="1">
      <c r="A120" s="222"/>
      <c r="B120" s="219" t="s">
        <v>29</v>
      </c>
      <c r="C120" s="215">
        <v>18</v>
      </c>
      <c r="D120" s="221">
        <f t="shared" si="1"/>
        <v>17</v>
      </c>
      <c r="E120" s="263">
        <v>1.3036105921533583E-2</v>
      </c>
      <c r="F120" s="263">
        <v>4.8576297959014011E-2</v>
      </c>
      <c r="G120" s="263">
        <v>7.2638639768848367E-3</v>
      </c>
      <c r="H120" s="263">
        <v>1.0590654040401326E-2</v>
      </c>
      <c r="I120" s="263">
        <v>1.3478727010646835E-2</v>
      </c>
      <c r="J120" s="263">
        <v>7.40554788502573E-3</v>
      </c>
      <c r="K120" s="263">
        <v>2.3332039188636404E-3</v>
      </c>
      <c r="L120" s="263">
        <v>0.21232392278952913</v>
      </c>
      <c r="M120" s="263">
        <v>6.1429744381301429E-2</v>
      </c>
      <c r="N120" s="263">
        <v>6.098357895765856E-2</v>
      </c>
      <c r="O120" s="263">
        <v>7.9427907958623603E-3</v>
      </c>
      <c r="P120" s="263">
        <v>2.4425917763109505E-2</v>
      </c>
      <c r="Q120" s="263">
        <v>0.14092210083902387</v>
      </c>
      <c r="R120" s="263">
        <v>0</v>
      </c>
      <c r="S120" s="263">
        <v>9.6296125034680477E-3</v>
      </c>
      <c r="T120" s="263">
        <v>8.4769352163873973E-3</v>
      </c>
      <c r="U120" s="263">
        <v>0.10587465611740371</v>
      </c>
    </row>
    <row r="121" spans="1:21" s="160" customFormat="1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267"/>
      <c r="L121" s="267"/>
      <c r="M121" s="267"/>
      <c r="N121" s="267"/>
      <c r="O121" s="267"/>
      <c r="P121" s="267"/>
      <c r="Q121" s="157"/>
      <c r="R121" s="157"/>
      <c r="S121" s="157"/>
      <c r="T121" s="157"/>
    </row>
    <row r="122" spans="1:21" s="160" customFormat="1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</row>
    <row r="123" spans="1:21" s="160" customFormat="1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</row>
    <row r="124" spans="1:21" s="160" customFormat="1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</row>
    <row r="125" spans="1:21" s="160" customFormat="1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</row>
    <row r="126" spans="1:21" s="160" customFormat="1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</row>
    <row r="127" spans="1:21" s="160" customFormat="1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</row>
    <row r="128" spans="1:21" s="160" customFormat="1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</row>
    <row r="129" spans="1:20" s="160" customFormat="1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</row>
    <row r="130" spans="1:20" s="160" customFormat="1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</row>
    <row r="131" spans="1:20" s="160" customFormat="1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</row>
    <row r="132" spans="1:20" s="160" customFormat="1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</row>
    <row r="133" spans="1:20" s="160" customFormat="1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</row>
    <row r="134" spans="1:20" s="160" customFormat="1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</row>
    <row r="135" spans="1:20" s="160" customFormat="1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</row>
    <row r="136" spans="1:20" s="160" customFormat="1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</row>
    <row r="137" spans="1:20" s="160" customFormat="1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</row>
    <row r="138" spans="1:20" s="160" customFormat="1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</row>
    <row r="139" spans="1:20" s="160" customFormat="1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</row>
    <row r="140" spans="1:20" s="160" customFormat="1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</row>
    <row r="141" spans="1:20" s="160" customFormat="1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</row>
    <row r="142" spans="1:20" s="160" customFormat="1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</row>
    <row r="143" spans="1:20" s="160" customFormat="1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</row>
    <row r="144" spans="1:20" s="160" customFormat="1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</row>
    <row r="145" spans="1:20" s="160" customFormat="1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</row>
    <row r="146" spans="1:20" s="160" customFormat="1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</row>
    <row r="147" spans="1:20" s="160" customFormat="1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</row>
    <row r="148" spans="1:20" s="160" customFormat="1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</row>
    <row r="149" spans="1:20" s="160" customFormat="1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</row>
    <row r="150" spans="1:20" s="160" customFormat="1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</row>
    <row r="151" spans="1:20" s="160" customFormat="1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</row>
    <row r="152" spans="1:20" s="160" customFormat="1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</row>
    <row r="153" spans="1:20" s="160" customFormat="1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</row>
    <row r="154" spans="1:20" s="160" customFormat="1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</row>
    <row r="155" spans="1:20" s="160" customFormat="1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</row>
    <row r="156" spans="1:20" s="160" customFormat="1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</row>
    <row r="157" spans="1:20" s="160" customFormat="1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</row>
    <row r="158" spans="1:20" s="160" customFormat="1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</row>
    <row r="159" spans="1:20" s="160" customFormat="1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</row>
    <row r="160" spans="1:20" s="160" customFormat="1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</row>
    <row r="161" spans="1:20" s="160" customFormat="1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</row>
    <row r="162" spans="1:20" s="160" customFormat="1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</row>
    <row r="163" spans="1:20" s="160" customFormat="1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</row>
    <row r="164" spans="1:20" s="160" customFormat="1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</row>
    <row r="165" spans="1:20" s="160" customFormat="1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</row>
    <row r="166" spans="1:20" s="160" customFormat="1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</row>
    <row r="167" spans="1:20" s="160" customFormat="1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</row>
    <row r="168" spans="1:20" s="160" customFormat="1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</row>
    <row r="169" spans="1:20" s="160" customFormat="1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</row>
    <row r="170" spans="1:20" s="160" customFormat="1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</row>
    <row r="171" spans="1:20" s="160" customFormat="1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</row>
    <row r="172" spans="1:20" s="160" customFormat="1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</row>
    <row r="173" spans="1:20" s="160" customFormat="1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</row>
    <row r="174" spans="1:20" s="160" customFormat="1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</row>
    <row r="175" spans="1:20" s="160" customFormat="1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</row>
    <row r="176" spans="1:20" s="160" customFormat="1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</row>
    <row r="177" spans="1:20" s="160" customFormat="1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</row>
    <row r="178" spans="1:20" s="160" customFormat="1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</row>
    <row r="179" spans="1:20" s="160" customFormat="1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</row>
    <row r="180" spans="1:20" s="160" customFormat="1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</row>
    <row r="181" spans="1:20" s="160" customFormat="1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</row>
    <row r="182" spans="1:20" s="160" customFormat="1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</row>
    <row r="183" spans="1:20" s="160" customFormat="1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</row>
    <row r="184" spans="1:20" s="160" customFormat="1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</row>
    <row r="185" spans="1:20" s="160" customFormat="1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</row>
    <row r="186" spans="1:20" s="160" customFormat="1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</row>
    <row r="187" spans="1:20" s="160" customFormat="1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</row>
    <row r="188" spans="1:20" s="160" customFormat="1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</row>
    <row r="189" spans="1:20" s="160" customFormat="1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</row>
    <row r="190" spans="1:20" s="160" customFormat="1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</row>
    <row r="191" spans="1:20" s="160" customFormat="1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</row>
    <row r="192" spans="1:20" s="160" customFormat="1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</row>
    <row r="193" spans="1:20" s="160" customFormat="1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</row>
    <row r="194" spans="1:20" s="160" customFormat="1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</row>
    <row r="195" spans="1:20" s="160" customFormat="1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</row>
    <row r="196" spans="1:20" s="160" customFormat="1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</row>
    <row r="197" spans="1:20" s="160" customFormat="1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</row>
    <row r="198" spans="1:20" s="160" customFormat="1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</row>
    <row r="199" spans="1:20" s="160" customFormat="1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</row>
    <row r="200" spans="1:20" s="160" customFormat="1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</row>
    <row r="201" spans="1:20" s="160" customFormat="1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</row>
    <row r="202" spans="1:20" s="160" customFormat="1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</row>
    <row r="203" spans="1:20" s="160" customFormat="1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</row>
    <row r="204" spans="1:20" s="160" customFormat="1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</row>
    <row r="205" spans="1:20" s="160" customFormat="1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</row>
    <row r="206" spans="1:20" s="160" customFormat="1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</row>
    <row r="207" spans="1:20" s="160" customFormat="1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</row>
    <row r="208" spans="1:20" s="160" customFormat="1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</row>
    <row r="209" spans="1:20" s="160" customFormat="1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</row>
    <row r="210" spans="1:20" s="160" customFormat="1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</row>
    <row r="211" spans="1:20" s="160" customFormat="1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</row>
    <row r="212" spans="1:20" s="160" customFormat="1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</row>
    <row r="213" spans="1:20" s="160" customFormat="1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</row>
    <row r="214" spans="1:20" s="160" customFormat="1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</row>
    <row r="215" spans="1:20" s="160" customFormat="1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</row>
    <row r="216" spans="1:20" s="160" customFormat="1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</row>
    <row r="217" spans="1:20" s="160" customFormat="1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</row>
    <row r="218" spans="1:20" s="160" customFormat="1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</row>
    <row r="219" spans="1:20" s="160" customFormat="1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</row>
    <row r="220" spans="1:20" s="160" customFormat="1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</row>
    <row r="221" spans="1:20" s="160" customFormat="1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</row>
    <row r="222" spans="1:20" s="160" customFormat="1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</row>
    <row r="223" spans="1:20" s="160" customFormat="1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</row>
    <row r="224" spans="1:20" s="160" customFormat="1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</row>
    <row r="225" spans="1:20" s="160" customFormat="1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</row>
    <row r="226" spans="1:20" s="160" customFormat="1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</row>
    <row r="227" spans="1:20" s="160" customFormat="1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</row>
    <row r="228" spans="1:20" s="160" customFormat="1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</row>
    <row r="229" spans="1:20" s="160" customFormat="1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</row>
    <row r="230" spans="1:20" s="160" customFormat="1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</row>
    <row r="231" spans="1:20" s="160" customFormat="1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</row>
    <row r="232" spans="1:20" s="160" customFormat="1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</row>
    <row r="233" spans="1:20" s="160" customFormat="1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</row>
    <row r="234" spans="1:20" s="160" customFormat="1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</row>
    <row r="235" spans="1:20" s="160" customFormat="1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</row>
    <row r="236" spans="1:20" s="160" customFormat="1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</row>
    <row r="237" spans="1:20" s="160" customFormat="1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</row>
    <row r="238" spans="1:20" s="160" customFormat="1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</row>
    <row r="239" spans="1:20" s="160" customFormat="1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</row>
    <row r="240" spans="1:20" s="160" customFormat="1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</row>
    <row r="241" spans="1:20" s="160" customFormat="1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</row>
    <row r="242" spans="1:20" s="160" customFormat="1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</row>
    <row r="243" spans="1:20" s="160" customFormat="1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</row>
    <row r="244" spans="1:20" s="160" customFormat="1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</row>
    <row r="245" spans="1:20" s="160" customFormat="1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</row>
    <row r="246" spans="1:20" s="160" customFormat="1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</row>
    <row r="247" spans="1:20" s="160" customFormat="1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</row>
    <row r="248" spans="1:20" s="160" customFormat="1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</row>
    <row r="249" spans="1:20" s="160" customFormat="1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</row>
    <row r="250" spans="1:20" s="160" customFormat="1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</row>
    <row r="251" spans="1:20" s="160" customFormat="1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</row>
    <row r="252" spans="1:20" s="160" customFormat="1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</row>
    <row r="253" spans="1:20" s="160" customFormat="1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</row>
    <row r="254" spans="1:20" s="160" customFormat="1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</row>
    <row r="255" spans="1:20" s="160" customFormat="1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</row>
    <row r="256" spans="1:20" s="160" customFormat="1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</row>
    <row r="257" spans="1:20" s="160" customFormat="1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</row>
    <row r="258" spans="1:20" s="160" customFormat="1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</row>
    <row r="259" spans="1:20" s="160" customFormat="1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</row>
    <row r="260" spans="1:20" s="160" customFormat="1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</row>
    <row r="261" spans="1:20" s="160" customFormat="1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</row>
    <row r="262" spans="1:20" s="160" customFormat="1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</row>
    <row r="263" spans="1:20" s="160" customFormat="1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</row>
    <row r="264" spans="1:20" s="160" customFormat="1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</row>
    <row r="265" spans="1:20" s="160" customFormat="1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</row>
    <row r="266" spans="1:20" s="160" customFormat="1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</row>
    <row r="267" spans="1:20" s="160" customFormat="1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</row>
    <row r="268" spans="1:20" s="160" customFormat="1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</row>
    <row r="269" spans="1:20" s="160" customFormat="1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</row>
    <row r="270" spans="1:20" s="160" customFormat="1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</row>
    <row r="271" spans="1:20" s="160" customFormat="1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</row>
    <row r="272" spans="1:20" s="160" customFormat="1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</row>
    <row r="273" spans="1:20" s="160" customFormat="1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</row>
    <row r="274" spans="1:20" s="160" customFormat="1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</row>
    <row r="275" spans="1:20" s="160" customFormat="1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</row>
    <row r="276" spans="1:20" s="160" customFormat="1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</row>
    <row r="277" spans="1:20" s="160" customFormat="1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</row>
    <row r="278" spans="1:20" s="160" customFormat="1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</row>
    <row r="279" spans="1:20" s="160" customFormat="1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</row>
    <row r="280" spans="1:20" s="160" customFormat="1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</row>
    <row r="281" spans="1:20" s="160" customFormat="1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</row>
    <row r="282" spans="1:20" s="160" customFormat="1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</row>
    <row r="283" spans="1:20" s="160" customFormat="1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</row>
    <row r="284" spans="1:20" s="160" customFormat="1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</row>
    <row r="285" spans="1:20" s="160" customFormat="1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</row>
    <row r="286" spans="1:20" s="160" customFormat="1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</row>
    <row r="287" spans="1:20" s="160" customFormat="1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</row>
    <row r="288" spans="1:20" s="160" customFormat="1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</row>
    <row r="289" spans="1:20" s="160" customFormat="1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</row>
    <row r="290" spans="1:20" s="160" customFormat="1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</row>
    <row r="291" spans="1:20" s="160" customFormat="1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</row>
    <row r="292" spans="1:20" s="160" customFormat="1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</row>
    <row r="293" spans="1:20" s="160" customFormat="1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</row>
    <row r="294" spans="1:20" s="160" customFormat="1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</row>
    <row r="295" spans="1:20" s="160" customFormat="1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</row>
    <row r="296" spans="1:20" s="160" customFormat="1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</row>
    <row r="297" spans="1:20" s="160" customFormat="1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</row>
    <row r="298" spans="1:20" s="160" customFormat="1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</row>
    <row r="299" spans="1:20" s="160" customFormat="1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</row>
    <row r="300" spans="1:20" s="160" customFormat="1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</row>
    <row r="301" spans="1:20" s="160" customFormat="1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</row>
    <row r="302" spans="1:20" s="160" customFormat="1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</row>
    <row r="303" spans="1:20" s="160" customFormat="1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</row>
    <row r="304" spans="1:20" s="160" customFormat="1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</row>
    <row r="305" spans="1:20" s="160" customFormat="1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</row>
    <row r="306" spans="1:20" s="160" customFormat="1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</row>
    <row r="307" spans="1:20" s="160" customFormat="1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</row>
    <row r="308" spans="1:20" s="160" customFormat="1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</row>
    <row r="309" spans="1:20" s="160" customFormat="1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</row>
    <row r="310" spans="1:20" s="160" customFormat="1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</row>
    <row r="311" spans="1:20" s="160" customFormat="1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</row>
    <row r="312" spans="1:20" s="160" customFormat="1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</row>
    <row r="313" spans="1:20" s="160" customFormat="1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</row>
    <row r="314" spans="1:20" s="160" customFormat="1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</row>
    <row r="315" spans="1:20" s="160" customFormat="1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</row>
    <row r="316" spans="1:20" s="160" customFormat="1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</row>
    <row r="317" spans="1:20" s="160" customFormat="1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</row>
    <row r="318" spans="1:20" s="160" customFormat="1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</row>
    <row r="319" spans="1:20" s="160" customFormat="1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</row>
    <row r="320" spans="1:20" s="160" customFormat="1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</row>
    <row r="321" spans="1:20" s="160" customFormat="1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</row>
    <row r="322" spans="1:20" s="160" customFormat="1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</row>
    <row r="323" spans="1:20" s="160" customFormat="1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</row>
    <row r="324" spans="1:20" s="160" customFormat="1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</row>
    <row r="325" spans="1:20" s="160" customFormat="1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</row>
    <row r="326" spans="1:20" s="160" customFormat="1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</row>
    <row r="327" spans="1:20" s="160" customFormat="1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</row>
    <row r="328" spans="1:20" s="160" customFormat="1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</row>
    <row r="329" spans="1:20" s="160" customFormat="1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</row>
    <row r="330" spans="1:20" s="160" customFormat="1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</row>
    <row r="331" spans="1:20" s="160" customFormat="1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</row>
    <row r="332" spans="1:20" s="160" customFormat="1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</row>
    <row r="333" spans="1:20" s="160" customFormat="1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</row>
    <row r="334" spans="1:20" s="160" customFormat="1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</row>
    <row r="335" spans="1:20" s="160" customFormat="1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</row>
    <row r="336" spans="1:20" s="160" customFormat="1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</row>
    <row r="337" spans="1:20" s="160" customFormat="1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</row>
    <row r="338" spans="1:20" s="160" customFormat="1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</row>
    <row r="339" spans="1:20" s="160" customFormat="1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</row>
    <row r="340" spans="1:20" s="160" customFormat="1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</row>
    <row r="341" spans="1:20" s="160" customFormat="1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</row>
    <row r="342" spans="1:20" s="160" customFormat="1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</row>
    <row r="343" spans="1:20" s="160" customFormat="1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</row>
    <row r="344" spans="1:20" s="160" customFormat="1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</row>
    <row r="345" spans="1:20" s="160" customFormat="1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</row>
    <row r="346" spans="1:20" s="160" customFormat="1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</row>
    <row r="347" spans="1:20" s="160" customFormat="1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</row>
    <row r="348" spans="1:20" s="160" customFormat="1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</row>
    <row r="349" spans="1:20" s="160" customFormat="1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</row>
    <row r="350" spans="1:20" s="160" customFormat="1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</row>
    <row r="351" spans="1:20" s="160" customFormat="1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</row>
    <row r="352" spans="1:20" s="160" customFormat="1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</row>
    <row r="353" spans="1:20" s="160" customFormat="1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</row>
    <row r="354" spans="1:20" s="160" customFormat="1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</row>
    <row r="355" spans="1:20" s="160" customFormat="1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</row>
    <row r="356" spans="1:20" s="160" customFormat="1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</row>
    <row r="357" spans="1:20" s="160" customFormat="1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</row>
    <row r="358" spans="1:20" s="160" customFormat="1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</row>
    <row r="359" spans="1:20" s="160" customFormat="1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</row>
    <row r="360" spans="1:20" s="160" customFormat="1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</row>
    <row r="361" spans="1:20" s="160" customFormat="1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</row>
    <row r="362" spans="1:20" s="160" customFormat="1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</row>
    <row r="363" spans="1:20" s="160" customFormat="1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</row>
    <row r="364" spans="1:20" s="160" customFormat="1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</row>
    <row r="365" spans="1:20" s="160" customFormat="1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</row>
    <row r="366" spans="1:20" s="160" customFormat="1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</row>
    <row r="367" spans="1:20" s="160" customFormat="1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</row>
    <row r="368" spans="1:20" s="160" customFormat="1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</row>
    <row r="369" spans="1:20" s="160" customFormat="1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</row>
    <row r="370" spans="1:20" s="160" customFormat="1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</row>
    <row r="371" spans="1:20" s="160" customFormat="1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</row>
    <row r="372" spans="1:20" s="160" customFormat="1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</row>
    <row r="373" spans="1:20" s="160" customFormat="1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</row>
    <row r="374" spans="1:20" s="160" customFormat="1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</row>
    <row r="375" spans="1:20" s="160" customFormat="1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</row>
    <row r="376" spans="1:20" s="160" customFormat="1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</row>
    <row r="377" spans="1:20" s="160" customFormat="1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</row>
    <row r="378" spans="1:20" s="160" customFormat="1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</row>
    <row r="379" spans="1:20" s="160" customFormat="1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</row>
    <row r="380" spans="1:20" s="160" customFormat="1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</row>
    <row r="381" spans="1:20" s="160" customFormat="1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</row>
    <row r="382" spans="1:20" s="160" customFormat="1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</row>
    <row r="383" spans="1:20" s="160" customFormat="1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</row>
    <row r="384" spans="1:20" s="160" customFormat="1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</row>
    <row r="385" spans="1:20" s="160" customFormat="1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</row>
    <row r="386" spans="1:20" s="160" customFormat="1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</row>
    <row r="387" spans="1:20" s="160" customFormat="1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</row>
    <row r="388" spans="1:20" s="160" customFormat="1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</row>
    <row r="389" spans="1:20" s="160" customFormat="1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</row>
    <row r="390" spans="1:20" s="160" customFormat="1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</row>
    <row r="391" spans="1:20" s="160" customFormat="1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</row>
    <row r="392" spans="1:20" s="160" customFormat="1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</row>
    <row r="393" spans="1:20" s="160" customFormat="1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</row>
    <row r="394" spans="1:20" s="160" customFormat="1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</row>
    <row r="395" spans="1:20" s="160" customFormat="1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</row>
    <row r="396" spans="1:20" s="160" customFormat="1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</row>
    <row r="397" spans="1:20" s="160" customFormat="1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</row>
    <row r="398" spans="1:20" s="160" customFormat="1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</row>
    <row r="399" spans="1:20" s="160" customFormat="1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</row>
    <row r="400" spans="1:20" s="160" customFormat="1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</row>
    <row r="401" spans="1:20" s="160" customFormat="1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</row>
    <row r="402" spans="1:20" s="160" customFormat="1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</row>
    <row r="403" spans="1:20" s="160" customFormat="1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</row>
    <row r="404" spans="1:20" s="160" customFormat="1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</row>
    <row r="405" spans="1:20" s="160" customFormat="1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</row>
    <row r="406" spans="1:20" s="160" customFormat="1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</row>
    <row r="407" spans="1:20" s="160" customFormat="1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</row>
    <row r="408" spans="1:20" s="160" customFormat="1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</row>
    <row r="409" spans="1:20" s="160" customFormat="1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</row>
    <row r="410" spans="1:20" s="160" customFormat="1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</row>
    <row r="411" spans="1:20" s="160" customFormat="1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</row>
    <row r="412" spans="1:20" s="160" customFormat="1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</row>
    <row r="413" spans="1:20" s="160" customFormat="1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</row>
    <row r="414" spans="1:20" s="160" customFormat="1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</row>
    <row r="415" spans="1:20" s="160" customFormat="1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</row>
    <row r="416" spans="1:20" s="160" customFormat="1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</row>
    <row r="417" spans="1:20" s="160" customFormat="1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</row>
    <row r="418" spans="1:20" s="160" customFormat="1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</row>
    <row r="419" spans="1:20" s="160" customFormat="1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</row>
    <row r="420" spans="1:20" s="160" customFormat="1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</row>
    <row r="421" spans="1:20" s="160" customFormat="1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</row>
    <row r="422" spans="1:20" s="160" customFormat="1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</row>
    <row r="423" spans="1:20" s="160" customFormat="1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</row>
    <row r="424" spans="1:20" s="160" customFormat="1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</row>
    <row r="425" spans="1:20" s="160" customFormat="1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</row>
    <row r="426" spans="1:20" s="160" customFormat="1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</row>
    <row r="427" spans="1:20" s="160" customFormat="1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</row>
    <row r="428" spans="1:20" s="160" customFormat="1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</row>
    <row r="429" spans="1:20" s="160" customFormat="1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</row>
    <row r="430" spans="1:20" s="160" customFormat="1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</row>
    <row r="431" spans="1:20" s="160" customFormat="1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</row>
    <row r="432" spans="1:20" s="160" customFormat="1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</row>
    <row r="433" spans="1:20" s="160" customFormat="1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</row>
    <row r="434" spans="1:20" s="160" customFormat="1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</row>
    <row r="435" spans="1:20" s="160" customFormat="1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</row>
    <row r="436" spans="1:20" s="160" customFormat="1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</row>
    <row r="437" spans="1:20" s="160" customFormat="1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</row>
    <row r="438" spans="1:20" s="160" customFormat="1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</row>
    <row r="439" spans="1:20" s="160" customFormat="1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</row>
    <row r="440" spans="1:20" s="160" customFormat="1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</row>
    <row r="441" spans="1:20" s="160" customFormat="1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</row>
    <row r="442" spans="1:20" s="160" customFormat="1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</row>
    <row r="443" spans="1:20" s="160" customFormat="1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</row>
    <row r="444" spans="1:20" s="160" customFormat="1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</row>
    <row r="445" spans="1:20" s="160" customFormat="1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</row>
    <row r="446" spans="1:20" s="160" customFormat="1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</row>
    <row r="447" spans="1:20" s="160" customFormat="1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</row>
    <row r="448" spans="1:20" s="160" customFormat="1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</row>
    <row r="449" spans="1:20" s="160" customFormat="1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</row>
    <row r="450" spans="1:20" s="160" customFormat="1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</row>
    <row r="451" spans="1:20" s="160" customFormat="1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</row>
    <row r="452" spans="1:20" s="160" customFormat="1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</row>
    <row r="453" spans="1:20" s="160" customFormat="1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</row>
    <row r="454" spans="1:20" s="160" customFormat="1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</row>
    <row r="455" spans="1:20" s="160" customFormat="1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</row>
    <row r="456" spans="1:20" s="160" customFormat="1">
      <c r="A456" s="157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</row>
    <row r="457" spans="1:20" s="160" customFormat="1">
      <c r="A457" s="157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</row>
    <row r="458" spans="1:20" s="160" customFormat="1">
      <c r="A458" s="157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</row>
    <row r="459" spans="1:20" s="160" customFormat="1">
      <c r="A459" s="157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</row>
    <row r="460" spans="1:20" s="160" customFormat="1">
      <c r="A460" s="157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</row>
    <row r="461" spans="1:20" s="160" customFormat="1">
      <c r="A461" s="157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</row>
    <row r="462" spans="1:20" s="160" customFormat="1">
      <c r="A462" s="157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</row>
    <row r="463" spans="1:20" s="160" customFormat="1">
      <c r="A463" s="157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</row>
    <row r="464" spans="1:20" s="160" customFormat="1">
      <c r="A464" s="157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</row>
    <row r="465" spans="1:20" s="160" customFormat="1">
      <c r="A465" s="157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</row>
    <row r="466" spans="1:20" s="160" customFormat="1">
      <c r="A466" s="157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</row>
    <row r="467" spans="1:20" s="160" customFormat="1">
      <c r="A467" s="157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</row>
    <row r="468" spans="1:20" s="160" customFormat="1">
      <c r="A468" s="157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</row>
    <row r="469" spans="1:20" s="160" customFormat="1">
      <c r="A469" s="157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</row>
    <row r="470" spans="1:20" s="160" customFormat="1">
      <c r="A470" s="157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</row>
    <row r="471" spans="1:20" s="160" customFormat="1">
      <c r="A471" s="157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</row>
    <row r="472" spans="1:20" s="160" customFormat="1">
      <c r="A472" s="15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</row>
    <row r="473" spans="1:20" s="160" customFormat="1">
      <c r="A473" s="157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</row>
    <row r="474" spans="1:20" s="160" customFormat="1">
      <c r="A474" s="157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</row>
    <row r="475" spans="1:20" s="160" customFormat="1">
      <c r="A475" s="157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</row>
    <row r="476" spans="1:20" s="160" customFormat="1">
      <c r="A476" s="157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</row>
    <row r="477" spans="1:20" s="160" customFormat="1">
      <c r="A477" s="157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</row>
    <row r="478" spans="1:20" s="160" customFormat="1">
      <c r="A478" s="157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</row>
    <row r="479" spans="1:20" s="160" customFormat="1">
      <c r="A479" s="157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</row>
    <row r="480" spans="1:20" s="160" customFormat="1">
      <c r="A480" s="157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</row>
    <row r="481" spans="1:20" s="160" customFormat="1">
      <c r="A481" s="157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</row>
    <row r="482" spans="1:20" s="160" customFormat="1">
      <c r="A482" s="157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</row>
    <row r="483" spans="1:20" s="160" customFormat="1">
      <c r="A483" s="157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</row>
    <row r="484" spans="1:20" s="160" customFormat="1">
      <c r="A484" s="15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</row>
    <row r="485" spans="1:20" s="160" customFormat="1">
      <c r="A485" s="157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</row>
    <row r="486" spans="1:20" s="160" customFormat="1">
      <c r="A486" s="157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</row>
    <row r="487" spans="1:20" s="160" customFormat="1">
      <c r="A487" s="157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</row>
    <row r="488" spans="1:20" s="160" customFormat="1">
      <c r="A488" s="157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</row>
    <row r="489" spans="1:20" s="160" customFormat="1">
      <c r="A489" s="157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</row>
    <row r="490" spans="1:20" s="160" customFormat="1">
      <c r="A490" s="157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</row>
    <row r="491" spans="1:20" s="160" customFormat="1">
      <c r="A491" s="157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</row>
    <row r="492" spans="1:20" s="160" customFormat="1">
      <c r="A492" s="157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</row>
    <row r="493" spans="1:20" s="160" customFormat="1">
      <c r="A493" s="157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</row>
    <row r="494" spans="1:20" s="160" customFormat="1">
      <c r="A494" s="157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</row>
    <row r="495" spans="1:20" s="160" customFormat="1">
      <c r="A495" s="157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</row>
    <row r="496" spans="1:20" s="160" customFormat="1">
      <c r="A496" s="15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</row>
    <row r="497" spans="1:20" s="160" customFormat="1">
      <c r="A497" s="157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</row>
    <row r="498" spans="1:20" s="160" customFormat="1">
      <c r="A498" s="157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</row>
    <row r="499" spans="1:20" s="160" customFormat="1">
      <c r="A499" s="157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</row>
    <row r="500" spans="1:20" s="160" customFormat="1">
      <c r="A500" s="157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</row>
    <row r="501" spans="1:20" s="160" customFormat="1">
      <c r="A501" s="157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</row>
    <row r="502" spans="1:20" s="160" customFormat="1">
      <c r="A502" s="157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</row>
    <row r="503" spans="1:20" s="160" customFormat="1">
      <c r="A503" s="157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</row>
    <row r="504" spans="1:20" s="160" customFormat="1">
      <c r="A504" s="157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</row>
    <row r="505" spans="1:20" s="160" customFormat="1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</row>
    <row r="506" spans="1:20" s="160" customFormat="1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</row>
    <row r="507" spans="1:20" s="160" customFormat="1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</row>
    <row r="508" spans="1:20" s="160" customFormat="1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</row>
    <row r="509" spans="1:20" s="160" customFormat="1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</row>
    <row r="510" spans="1:20" s="160" customFormat="1">
      <c r="A510" s="157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</row>
    <row r="511" spans="1:20" s="160" customFormat="1">
      <c r="A511" s="157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</row>
    <row r="512" spans="1:20" s="160" customFormat="1">
      <c r="A512" s="157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</row>
    <row r="513" spans="1:20" s="160" customFormat="1">
      <c r="A513" s="157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</row>
    <row r="514" spans="1:20" s="160" customFormat="1">
      <c r="A514" s="157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</row>
    <row r="515" spans="1:20" s="160" customFormat="1">
      <c r="A515" s="157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</row>
    <row r="516" spans="1:20" s="160" customFormat="1">
      <c r="A516" s="157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</row>
    <row r="517" spans="1:20" s="160" customFormat="1">
      <c r="A517" s="157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</row>
    <row r="518" spans="1:20" s="160" customFormat="1">
      <c r="A518" s="157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</row>
    <row r="519" spans="1:20" s="160" customFormat="1">
      <c r="A519" s="157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</row>
    <row r="520" spans="1:20" s="160" customFormat="1">
      <c r="A520" s="157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</row>
    <row r="521" spans="1:20" s="160" customFormat="1">
      <c r="A521" s="157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</row>
    <row r="522" spans="1:20" s="160" customFormat="1">
      <c r="A522" s="157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</row>
    <row r="523" spans="1:20" s="160" customFormat="1">
      <c r="A523" s="157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</row>
    <row r="524" spans="1:20" s="160" customFormat="1">
      <c r="A524" s="157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</row>
    <row r="525" spans="1:20" s="160" customFormat="1">
      <c r="A525" s="157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</row>
    <row r="526" spans="1:20" s="160" customFormat="1">
      <c r="A526" s="157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</row>
    <row r="527" spans="1:20" s="160" customFormat="1">
      <c r="A527" s="157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</row>
    <row r="528" spans="1:20" s="160" customFormat="1">
      <c r="A528" s="157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</row>
    <row r="529" spans="1:20" s="160" customFormat="1">
      <c r="A529" s="157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</row>
    <row r="530" spans="1:20" s="160" customFormat="1">
      <c r="A530" s="157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</row>
    <row r="531" spans="1:20" s="160" customFormat="1">
      <c r="A531" s="157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</row>
    <row r="532" spans="1:20" s="160" customFormat="1">
      <c r="A532" s="157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</row>
    <row r="533" spans="1:20" s="160" customFormat="1">
      <c r="A533" s="157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</row>
    <row r="534" spans="1:20" s="160" customFormat="1">
      <c r="A534" s="157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</row>
    <row r="535" spans="1:20" s="160" customFormat="1">
      <c r="A535" s="157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</row>
    <row r="536" spans="1:20" s="160" customFormat="1">
      <c r="A536" s="157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</row>
    <row r="537" spans="1:20" s="160" customFormat="1">
      <c r="A537" s="157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</row>
    <row r="538" spans="1:20" s="160" customFormat="1">
      <c r="A538" s="157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</row>
    <row r="539" spans="1:20" s="160" customFormat="1">
      <c r="A539" s="157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</row>
    <row r="540" spans="1:20" s="160" customFormat="1">
      <c r="A540" s="157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</row>
    <row r="541" spans="1:20" s="160" customFormat="1">
      <c r="A541" s="157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</row>
    <row r="542" spans="1:20" s="160" customFormat="1">
      <c r="A542" s="157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</row>
    <row r="543" spans="1:20" s="160" customFormat="1">
      <c r="A543" s="157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</row>
    <row r="544" spans="1:20" s="160" customFormat="1">
      <c r="A544" s="157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</row>
    <row r="545" spans="1:20" s="160" customFormat="1">
      <c r="A545" s="157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</row>
    <row r="546" spans="1:20" s="160" customFormat="1">
      <c r="A546" s="157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</row>
    <row r="547" spans="1:20" s="160" customFormat="1">
      <c r="A547" s="157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</row>
    <row r="548" spans="1:20" s="160" customFormat="1">
      <c r="A548" s="157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</row>
    <row r="549" spans="1:20" s="160" customFormat="1">
      <c r="A549" s="157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</row>
    <row r="550" spans="1:20" s="160" customFormat="1">
      <c r="A550" s="157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</row>
    <row r="551" spans="1:20" s="160" customFormat="1">
      <c r="A551" s="157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</row>
    <row r="552" spans="1:20" s="160" customFormat="1">
      <c r="A552" s="157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</row>
    <row r="553" spans="1:20" s="160" customFormat="1">
      <c r="A553" s="157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</row>
    <row r="554" spans="1:20" s="160" customFormat="1">
      <c r="A554" s="157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</row>
    <row r="555" spans="1:20" s="160" customFormat="1">
      <c r="A555" s="157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</row>
    <row r="556" spans="1:20" s="160" customFormat="1">
      <c r="A556" s="157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</row>
    <row r="557" spans="1:20" s="160" customFormat="1">
      <c r="A557" s="157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</row>
    <row r="558" spans="1:20" s="160" customFormat="1">
      <c r="A558" s="157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</row>
    <row r="559" spans="1:20" s="160" customFormat="1">
      <c r="A559" s="157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</row>
    <row r="560" spans="1:20" s="160" customFormat="1">
      <c r="A560" s="157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</row>
    <row r="561" spans="1:20" s="160" customFormat="1">
      <c r="A561" s="157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</row>
    <row r="562" spans="1:20" s="160" customFormat="1">
      <c r="A562" s="157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</row>
    <row r="563" spans="1:20" s="160" customFormat="1">
      <c r="A563" s="157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</row>
    <row r="564" spans="1:20" s="160" customFormat="1">
      <c r="A564" s="157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</row>
    <row r="565" spans="1:20" s="160" customFormat="1">
      <c r="A565" s="157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</row>
    <row r="566" spans="1:20" s="160" customFormat="1">
      <c r="A566" s="157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</row>
    <row r="567" spans="1:20" s="160" customFormat="1">
      <c r="A567" s="157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</row>
    <row r="568" spans="1:20" s="160" customFormat="1">
      <c r="A568" s="157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</row>
    <row r="569" spans="1:20" s="160" customFormat="1">
      <c r="A569" s="157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</row>
    <row r="570" spans="1:20" s="160" customFormat="1">
      <c r="A570" s="157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</row>
    <row r="571" spans="1:20" s="160" customFormat="1">
      <c r="A571" s="157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</row>
    <row r="572" spans="1:20" s="160" customFormat="1">
      <c r="A572" s="157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</row>
    <row r="573" spans="1:20" s="160" customFormat="1">
      <c r="A573" s="157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</row>
    <row r="574" spans="1:20" s="160" customFormat="1">
      <c r="A574" s="157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</row>
    <row r="575" spans="1:20" s="160" customFormat="1">
      <c r="A575" s="157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</row>
    <row r="576" spans="1:20" s="160" customFormat="1">
      <c r="A576" s="157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</row>
    <row r="577" spans="1:20" s="160" customFormat="1">
      <c r="A577" s="157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</row>
    <row r="578" spans="1:20" s="160" customFormat="1">
      <c r="A578" s="157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</row>
    <row r="579" spans="1:20" s="160" customFormat="1">
      <c r="A579" s="157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</row>
    <row r="580" spans="1:20" s="160" customFormat="1">
      <c r="A580" s="157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</row>
    <row r="581" spans="1:20" s="160" customFormat="1">
      <c r="A581" s="157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</row>
    <row r="582" spans="1:20" s="160" customFormat="1">
      <c r="A582" s="157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</row>
    <row r="583" spans="1:20" s="160" customFormat="1">
      <c r="A583" s="157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</row>
    <row r="584" spans="1:20" s="160" customFormat="1">
      <c r="A584" s="157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</row>
    <row r="585" spans="1:20" s="160" customFormat="1">
      <c r="A585" s="157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</row>
    <row r="586" spans="1:20" s="160" customFormat="1">
      <c r="A586" s="157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</row>
    <row r="587" spans="1:20" s="160" customFormat="1">
      <c r="A587" s="157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</row>
    <row r="588" spans="1:20" s="160" customFormat="1">
      <c r="A588" s="157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</row>
    <row r="589" spans="1:20" s="160" customFormat="1">
      <c r="A589" s="157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</row>
    <row r="590" spans="1:20" s="160" customFormat="1">
      <c r="A590" s="157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</row>
    <row r="591" spans="1:20" s="160" customFormat="1">
      <c r="A591" s="157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</row>
    <row r="592" spans="1:20" s="160" customFormat="1">
      <c r="A592" s="157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</row>
    <row r="593" spans="1:20" s="160" customFormat="1">
      <c r="A593" s="157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</row>
    <row r="594" spans="1:20" s="160" customFormat="1">
      <c r="A594" s="157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</row>
    <row r="595" spans="1:20" s="160" customFormat="1">
      <c r="A595" s="157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</row>
    <row r="596" spans="1:20" s="160" customFormat="1">
      <c r="A596" s="157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</row>
    <row r="597" spans="1:20" s="160" customFormat="1">
      <c r="A597" s="157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</row>
    <row r="598" spans="1:20" s="160" customFormat="1">
      <c r="A598" s="157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</row>
    <row r="599" spans="1:20" s="160" customFormat="1">
      <c r="A599" s="157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</row>
    <row r="600" spans="1:20" s="160" customFormat="1">
      <c r="A600" s="157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</row>
    <row r="601" spans="1:20" s="160" customFormat="1">
      <c r="A601" s="157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</row>
    <row r="602" spans="1:20" s="160" customFormat="1">
      <c r="A602" s="157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</row>
    <row r="603" spans="1:20" s="160" customFormat="1">
      <c r="A603" s="157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</row>
    <row r="604" spans="1:20" s="160" customFormat="1">
      <c r="A604" s="157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</row>
    <row r="605" spans="1:20" s="160" customFormat="1">
      <c r="A605" s="157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</row>
    <row r="606" spans="1:20" s="160" customFormat="1">
      <c r="A606" s="157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</row>
    <row r="607" spans="1:20" s="160" customFormat="1">
      <c r="A607" s="157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</row>
    <row r="608" spans="1:20" s="160" customFormat="1">
      <c r="A608" s="157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</row>
    <row r="609" spans="1:20" s="160" customFormat="1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</row>
    <row r="610" spans="1:20" s="160" customFormat="1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</row>
    <row r="611" spans="1:20" s="160" customFormat="1">
      <c r="A611" s="157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</row>
    <row r="612" spans="1:20" s="160" customFormat="1">
      <c r="A612" s="157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</row>
    <row r="613" spans="1:20" s="160" customFormat="1">
      <c r="A613" s="157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</row>
    <row r="614" spans="1:20" s="160" customFormat="1">
      <c r="A614" s="157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</row>
    <row r="615" spans="1:20" s="160" customFormat="1">
      <c r="A615" s="157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</row>
    <row r="616" spans="1:20" s="160" customFormat="1">
      <c r="A616" s="157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</row>
    <row r="617" spans="1:20" s="160" customFormat="1">
      <c r="A617" s="157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</row>
    <row r="618" spans="1:20" s="160" customFormat="1">
      <c r="A618" s="157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</row>
    <row r="619" spans="1:20" s="160" customFormat="1">
      <c r="A619" s="157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</row>
    <row r="620" spans="1:20" s="160" customFormat="1">
      <c r="A620" s="157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</row>
    <row r="621" spans="1:20" s="160" customFormat="1">
      <c r="A621" s="157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</row>
    <row r="622" spans="1:20" s="160" customFormat="1">
      <c r="A622" s="157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</row>
    <row r="623" spans="1:20" s="160" customFormat="1">
      <c r="A623" s="157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</row>
    <row r="624" spans="1:20" s="160" customFormat="1">
      <c r="A624" s="157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</row>
    <row r="625" spans="1:20" s="160" customFormat="1">
      <c r="A625" s="157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</row>
    <row r="626" spans="1:20" s="160" customFormat="1">
      <c r="A626" s="157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</row>
    <row r="627" spans="1:20" s="160" customFormat="1">
      <c r="A627" s="157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</row>
    <row r="628" spans="1:20" s="160" customFormat="1">
      <c r="A628" s="157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</row>
    <row r="629" spans="1:20" s="160" customFormat="1">
      <c r="A629" s="157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</row>
    <row r="630" spans="1:20" s="160" customFormat="1">
      <c r="A630" s="157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</row>
    <row r="631" spans="1:20" s="160" customFormat="1">
      <c r="A631" s="157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</row>
    <row r="632" spans="1:20" s="160" customFormat="1">
      <c r="A632" s="157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</row>
    <row r="633" spans="1:20" s="160" customFormat="1">
      <c r="A633" s="157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</row>
    <row r="634" spans="1:20" s="160" customFormat="1">
      <c r="A634" s="157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</row>
    <row r="635" spans="1:20" s="160" customFormat="1">
      <c r="A635" s="157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</row>
    <row r="636" spans="1:20" s="160" customFormat="1">
      <c r="A636" s="157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</row>
    <row r="637" spans="1:20" s="160" customFormat="1">
      <c r="A637" s="157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</row>
    <row r="638" spans="1:20" s="160" customFormat="1">
      <c r="A638" s="157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</row>
    <row r="639" spans="1:20" s="160" customFormat="1">
      <c r="A639" s="157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</row>
    <row r="640" spans="1:20" s="160" customFormat="1">
      <c r="A640" s="157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</row>
    <row r="641" spans="1:20" s="160" customFormat="1">
      <c r="A641" s="157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</row>
    <row r="642" spans="1:20" s="160" customFormat="1">
      <c r="A642" s="157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</row>
    <row r="643" spans="1:20" s="160" customFormat="1">
      <c r="A643" s="157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</row>
    <row r="644" spans="1:20" s="160" customFormat="1">
      <c r="A644" s="157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</row>
    <row r="645" spans="1:20" s="160" customFormat="1">
      <c r="A645" s="157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</row>
    <row r="646" spans="1:20" s="160" customFormat="1">
      <c r="A646" s="157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</row>
    <row r="647" spans="1:20" s="160" customFormat="1">
      <c r="A647" s="157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</row>
    <row r="648" spans="1:20" s="160" customFormat="1">
      <c r="A648" s="157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</row>
    <row r="649" spans="1:20" s="160" customFormat="1">
      <c r="A649" s="157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</row>
    <row r="650" spans="1:20" s="160" customFormat="1">
      <c r="A650" s="157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</row>
    <row r="651" spans="1:20" s="160" customFormat="1">
      <c r="A651" s="157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</row>
    <row r="652" spans="1:20" s="160" customFormat="1">
      <c r="A652" s="157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</row>
    <row r="653" spans="1:20" s="160" customFormat="1">
      <c r="A653" s="157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</row>
    <row r="654" spans="1:20" s="160" customFormat="1">
      <c r="A654" s="157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</row>
    <row r="655" spans="1:20" s="160" customFormat="1">
      <c r="A655" s="157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</row>
    <row r="656" spans="1:20" s="160" customFormat="1">
      <c r="A656" s="157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</row>
    <row r="657" spans="1:20" s="160" customFormat="1">
      <c r="A657" s="157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</row>
    <row r="658" spans="1:20" s="160" customFormat="1">
      <c r="A658" s="157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</row>
    <row r="659" spans="1:20" s="160" customFormat="1">
      <c r="A659" s="157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</row>
    <row r="660" spans="1:20" s="160" customFormat="1">
      <c r="A660" s="157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</row>
    <row r="661" spans="1:20" s="160" customFormat="1">
      <c r="A661" s="157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</row>
    <row r="662" spans="1:20">
      <c r="K662" s="157"/>
      <c r="L662" s="157"/>
      <c r="M662" s="157"/>
      <c r="N662" s="157"/>
      <c r="O662" s="157"/>
      <c r="P662" s="157"/>
    </row>
  </sheetData>
  <mergeCells count="20">
    <mergeCell ref="A87:B87"/>
    <mergeCell ref="A3:B3"/>
    <mergeCell ref="A36:B36"/>
    <mergeCell ref="A37:B37"/>
    <mergeCell ref="A38:B38"/>
    <mergeCell ref="A39:B39"/>
    <mergeCell ref="A40:B40"/>
    <mergeCell ref="A41:B41"/>
    <mergeCell ref="A42:B42"/>
    <mergeCell ref="A43:B43"/>
    <mergeCell ref="A53:B53"/>
    <mergeCell ref="A86:B86"/>
    <mergeCell ref="D102:D103"/>
    <mergeCell ref="A103:B103"/>
    <mergeCell ref="A88:B88"/>
    <mergeCell ref="A89:B89"/>
    <mergeCell ref="A90:B90"/>
    <mergeCell ref="A91:B91"/>
    <mergeCell ref="A92:B92"/>
    <mergeCell ref="A93:B9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62"/>
  <sheetViews>
    <sheetView topLeftCell="L100" zoomScale="85" zoomScaleNormal="85" workbookViewId="0">
      <selection activeCell="Q104" sqref="Q104:U120"/>
    </sheetView>
  </sheetViews>
  <sheetFormatPr defaultColWidth="9.140625" defaultRowHeight="15"/>
  <cols>
    <col min="1" max="1" width="3.28515625" style="158" hidden="1" customWidth="1"/>
    <col min="2" max="2" width="42.85546875" style="157" customWidth="1"/>
    <col min="3" max="3" width="5.7109375" style="158" bestFit="1" customWidth="1"/>
    <col min="4" max="4" width="9" style="158" bestFit="1" customWidth="1"/>
    <col min="5" max="5" width="10.85546875" style="159" bestFit="1" customWidth="1"/>
    <col min="6" max="6" width="11" style="159" customWidth="1"/>
    <col min="7" max="7" width="11.5703125" style="159" bestFit="1" customWidth="1"/>
    <col min="8" max="8" width="11" style="159" customWidth="1"/>
    <col min="9" max="9" width="9.7109375" style="159" customWidth="1"/>
    <col min="10" max="10" width="11.28515625" style="159" bestFit="1" customWidth="1"/>
    <col min="11" max="11" width="11.85546875" style="159" bestFit="1" customWidth="1"/>
    <col min="12" max="12" width="12" style="159" customWidth="1"/>
    <col min="13" max="13" width="11" style="159" customWidth="1"/>
    <col min="14" max="14" width="9.7109375" style="159" customWidth="1"/>
    <col min="15" max="15" width="10.85546875" style="159" bestFit="1" customWidth="1"/>
    <col min="16" max="18" width="11" style="159" customWidth="1"/>
    <col min="19" max="20" width="9.7109375" style="159" customWidth="1"/>
    <col min="21" max="49" width="9.140625" style="160"/>
    <col min="50" max="16384" width="9.140625" style="177"/>
  </cols>
  <sheetData>
    <row r="1" spans="1:20" hidden="1">
      <c r="A1" s="156" t="s">
        <v>85</v>
      </c>
    </row>
    <row r="2" spans="1:20" hidden="1"/>
    <row r="3" spans="1:20" hidden="1">
      <c r="A3" s="572" t="s">
        <v>7</v>
      </c>
      <c r="B3" s="573"/>
      <c r="C3" s="161"/>
      <c r="D3" s="161"/>
      <c r="E3" s="162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</row>
    <row r="4" spans="1:20" hidden="1">
      <c r="A4" s="164">
        <v>1</v>
      </c>
      <c r="B4" s="165" t="s">
        <v>86</v>
      </c>
      <c r="C4" s="166"/>
      <c r="D4" s="166"/>
      <c r="E4" s="167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</row>
    <row r="5" spans="1:20" hidden="1">
      <c r="A5" s="164">
        <v>2</v>
      </c>
      <c r="B5" s="165" t="s">
        <v>87</v>
      </c>
      <c r="C5" s="166"/>
      <c r="D5" s="166"/>
      <c r="E5" s="16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hidden="1">
      <c r="A6" s="164">
        <v>3</v>
      </c>
      <c r="B6" s="165" t="s">
        <v>88</v>
      </c>
      <c r="C6" s="166"/>
      <c r="D6" s="166"/>
      <c r="E6" s="167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</row>
    <row r="7" spans="1:20" hidden="1">
      <c r="A7" s="164">
        <v>4</v>
      </c>
      <c r="B7" s="165" t="s">
        <v>89</v>
      </c>
      <c r="C7" s="166"/>
      <c r="D7" s="166"/>
      <c r="E7" s="167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</row>
    <row r="8" spans="1:20" hidden="1">
      <c r="A8" s="164">
        <v>5</v>
      </c>
      <c r="B8" s="165" t="s">
        <v>14</v>
      </c>
      <c r="C8" s="166"/>
      <c r="D8" s="166"/>
      <c r="E8" s="16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</row>
    <row r="9" spans="1:20" hidden="1">
      <c r="A9" s="164">
        <v>6</v>
      </c>
      <c r="B9" s="169" t="s">
        <v>90</v>
      </c>
      <c r="C9" s="170"/>
      <c r="D9" s="170"/>
      <c r="E9" s="171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</row>
    <row r="10" spans="1:20" hidden="1">
      <c r="A10" s="164">
        <v>7</v>
      </c>
      <c r="B10" s="169" t="s">
        <v>91</v>
      </c>
      <c r="C10" s="170"/>
      <c r="D10" s="170"/>
      <c r="E10" s="171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</row>
    <row r="11" spans="1:20" hidden="1">
      <c r="A11" s="164">
        <v>8</v>
      </c>
      <c r="B11" s="169" t="s">
        <v>92</v>
      </c>
      <c r="C11" s="170"/>
      <c r="D11" s="170"/>
      <c r="E11" s="171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</row>
    <row r="12" spans="1:20" hidden="1">
      <c r="A12" s="164">
        <v>9</v>
      </c>
      <c r="B12" s="169" t="s">
        <v>93</v>
      </c>
      <c r="C12" s="170"/>
      <c r="D12" s="170"/>
      <c r="E12" s="171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</row>
    <row r="13" spans="1:20" hidden="1">
      <c r="A13" s="164">
        <v>10</v>
      </c>
      <c r="B13" s="169" t="s">
        <v>94</v>
      </c>
      <c r="C13" s="170"/>
      <c r="D13" s="170"/>
      <c r="E13" s="171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</row>
    <row r="14" spans="1:20" hidden="1">
      <c r="A14" s="164">
        <v>11</v>
      </c>
      <c r="B14" s="169" t="s">
        <v>95</v>
      </c>
      <c r="C14" s="170"/>
      <c r="D14" s="170"/>
      <c r="E14" s="171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</row>
    <row r="15" spans="1:20" hidden="1">
      <c r="A15" s="164">
        <v>12</v>
      </c>
      <c r="B15" s="169" t="s">
        <v>96</v>
      </c>
      <c r="C15" s="170"/>
      <c r="D15" s="170"/>
      <c r="E15" s="171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</row>
    <row r="16" spans="1:20" hidden="1">
      <c r="A16" s="164">
        <v>13</v>
      </c>
      <c r="B16" s="169" t="s">
        <v>97</v>
      </c>
      <c r="C16" s="170"/>
      <c r="D16" s="170"/>
      <c r="E16" s="171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</row>
    <row r="17" spans="1:20" hidden="1">
      <c r="A17" s="164">
        <v>14</v>
      </c>
      <c r="B17" s="169" t="s">
        <v>98</v>
      </c>
      <c r="C17" s="170"/>
      <c r="D17" s="170"/>
      <c r="E17" s="171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</row>
    <row r="18" spans="1:20" hidden="1">
      <c r="A18" s="164">
        <v>15</v>
      </c>
      <c r="B18" s="169" t="s">
        <v>99</v>
      </c>
      <c r="C18" s="170"/>
      <c r="D18" s="170"/>
      <c r="E18" s="171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</row>
    <row r="19" spans="1:20" hidden="1">
      <c r="A19" s="164">
        <v>16</v>
      </c>
      <c r="B19" s="169" t="s">
        <v>100</v>
      </c>
      <c r="C19" s="170"/>
      <c r="D19" s="170"/>
      <c r="E19" s="171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</row>
    <row r="20" spans="1:20" hidden="1">
      <c r="A20" s="164">
        <v>17</v>
      </c>
      <c r="B20" s="169" t="s">
        <v>101</v>
      </c>
      <c r="C20" s="170"/>
      <c r="D20" s="170"/>
      <c r="E20" s="171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</row>
    <row r="21" spans="1:20" hidden="1">
      <c r="A21" s="164">
        <v>18</v>
      </c>
      <c r="B21" s="169" t="s">
        <v>102</v>
      </c>
      <c r="C21" s="170"/>
      <c r="D21" s="170"/>
      <c r="E21" s="171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</row>
    <row r="22" spans="1:20" hidden="1">
      <c r="A22" s="164">
        <v>19</v>
      </c>
      <c r="B22" s="169" t="s">
        <v>103</v>
      </c>
      <c r="C22" s="170"/>
      <c r="D22" s="170"/>
      <c r="E22" s="171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</row>
    <row r="23" spans="1:20" hidden="1">
      <c r="A23" s="164">
        <v>20</v>
      </c>
      <c r="B23" s="169" t="s">
        <v>104</v>
      </c>
      <c r="C23" s="170"/>
      <c r="D23" s="170"/>
      <c r="E23" s="171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</row>
    <row r="24" spans="1:20" hidden="1">
      <c r="A24" s="164">
        <v>21</v>
      </c>
      <c r="B24" s="169" t="s">
        <v>105</v>
      </c>
      <c r="C24" s="170"/>
      <c r="D24" s="170"/>
      <c r="E24" s="171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</row>
    <row r="25" spans="1:20" hidden="1">
      <c r="A25" s="164">
        <v>22</v>
      </c>
      <c r="B25" s="169" t="s">
        <v>106</v>
      </c>
      <c r="C25" s="170"/>
      <c r="D25" s="170"/>
      <c r="E25" s="171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</row>
    <row r="26" spans="1:20" hidden="1">
      <c r="A26" s="164">
        <v>23</v>
      </c>
      <c r="B26" s="169" t="s">
        <v>107</v>
      </c>
      <c r="C26" s="170"/>
      <c r="D26" s="170"/>
      <c r="E26" s="171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</row>
    <row r="27" spans="1:20" hidden="1">
      <c r="A27" s="164">
        <v>24</v>
      </c>
      <c r="B27" s="169" t="s">
        <v>108</v>
      </c>
      <c r="C27" s="170"/>
      <c r="D27" s="170"/>
      <c r="E27" s="171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</row>
    <row r="28" spans="1:20" hidden="1">
      <c r="A28" s="164">
        <v>25</v>
      </c>
      <c r="B28" s="169" t="s">
        <v>109</v>
      </c>
      <c r="C28" s="170"/>
      <c r="D28" s="170"/>
      <c r="E28" s="171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</row>
    <row r="29" spans="1:20" hidden="1">
      <c r="A29" s="164">
        <v>26</v>
      </c>
      <c r="B29" s="169" t="s">
        <v>110</v>
      </c>
      <c r="C29" s="170"/>
      <c r="D29" s="170"/>
      <c r="E29" s="171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</row>
    <row r="30" spans="1:20" hidden="1">
      <c r="A30" s="164">
        <v>27</v>
      </c>
      <c r="B30" s="169" t="s">
        <v>111</v>
      </c>
      <c r="C30" s="170"/>
      <c r="D30" s="170"/>
      <c r="E30" s="171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</row>
    <row r="31" spans="1:20" hidden="1">
      <c r="A31" s="164">
        <v>28</v>
      </c>
      <c r="B31" s="169" t="s">
        <v>112</v>
      </c>
      <c r="C31" s="170"/>
      <c r="D31" s="170"/>
      <c r="E31" s="171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</row>
    <row r="32" spans="1:20" hidden="1">
      <c r="A32" s="164">
        <v>29</v>
      </c>
      <c r="B32" s="169" t="s">
        <v>113</v>
      </c>
      <c r="C32" s="170"/>
      <c r="D32" s="170"/>
      <c r="E32" s="171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</row>
    <row r="33" spans="1:20" hidden="1">
      <c r="A33" s="164">
        <v>30</v>
      </c>
      <c r="B33" s="169" t="s">
        <v>114</v>
      </c>
      <c r="C33" s="170"/>
      <c r="D33" s="170"/>
      <c r="E33" s="171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</row>
    <row r="34" spans="1:20" hidden="1">
      <c r="A34" s="164">
        <v>31</v>
      </c>
      <c r="B34" s="169" t="s">
        <v>115</v>
      </c>
      <c r="C34" s="170"/>
      <c r="D34" s="170"/>
      <c r="E34" s="171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</row>
    <row r="35" spans="1:20" hidden="1">
      <c r="A35" s="164">
        <v>32</v>
      </c>
      <c r="B35" s="169" t="s">
        <v>116</v>
      </c>
      <c r="C35" s="170"/>
      <c r="D35" s="170"/>
      <c r="E35" s="171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</row>
    <row r="36" spans="1:20" hidden="1">
      <c r="A36" s="570" t="s">
        <v>117</v>
      </c>
      <c r="B36" s="571"/>
      <c r="C36" s="172"/>
      <c r="D36" s="172"/>
      <c r="E36" s="173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</row>
    <row r="37" spans="1:20" hidden="1">
      <c r="A37" s="570" t="s">
        <v>118</v>
      </c>
      <c r="B37" s="571"/>
      <c r="C37" s="172"/>
      <c r="D37" s="172"/>
      <c r="E37" s="173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</row>
    <row r="38" spans="1:20" hidden="1">
      <c r="A38" s="568" t="s">
        <v>119</v>
      </c>
      <c r="B38" s="569"/>
      <c r="C38" s="175"/>
      <c r="D38" s="175"/>
      <c r="E38" s="176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</row>
    <row r="39" spans="1:20" hidden="1">
      <c r="A39" s="568" t="s">
        <v>120</v>
      </c>
      <c r="B39" s="569"/>
      <c r="C39" s="175"/>
      <c r="D39" s="175"/>
      <c r="E39" s="176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</row>
    <row r="40" spans="1:20" hidden="1">
      <c r="A40" s="568" t="s">
        <v>121</v>
      </c>
      <c r="B40" s="569"/>
      <c r="C40" s="175"/>
      <c r="D40" s="175"/>
      <c r="E40" s="176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</row>
    <row r="41" spans="1:20" hidden="1">
      <c r="A41" s="568" t="s">
        <v>122</v>
      </c>
      <c r="B41" s="569"/>
      <c r="C41" s="175"/>
      <c r="D41" s="175"/>
      <c r="E41" s="176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</row>
    <row r="42" spans="1:20" hidden="1">
      <c r="A42" s="570" t="s">
        <v>123</v>
      </c>
      <c r="B42" s="571"/>
      <c r="C42" s="172"/>
      <c r="D42" s="172"/>
      <c r="E42" s="173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0" hidden="1">
      <c r="A43" s="570" t="s">
        <v>124</v>
      </c>
      <c r="B43" s="571"/>
      <c r="C43" s="172"/>
      <c r="D43" s="172"/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0" hidden="1"/>
    <row r="45" spans="1:20" hidden="1"/>
    <row r="46" spans="1:20" hidden="1"/>
    <row r="47" spans="1:20" hidden="1"/>
    <row r="48" spans="1:20" hidden="1"/>
    <row r="49" spans="1:49" hidden="1"/>
    <row r="50" spans="1:49" hidden="1"/>
    <row r="51" spans="1:49" hidden="1">
      <c r="A51" s="178" t="s">
        <v>125</v>
      </c>
    </row>
    <row r="52" spans="1:49" hidden="1"/>
    <row r="53" spans="1:49" hidden="1">
      <c r="A53" s="572" t="s">
        <v>7</v>
      </c>
      <c r="B53" s="573"/>
      <c r="C53" s="161"/>
      <c r="D53" s="161"/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</row>
    <row r="54" spans="1:49" s="185" customFormat="1" hidden="1">
      <c r="A54" s="179">
        <v>1</v>
      </c>
      <c r="B54" s="180" t="s">
        <v>86</v>
      </c>
      <c r="C54" s="181"/>
      <c r="D54" s="181"/>
      <c r="E54" s="182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</row>
    <row r="55" spans="1:49" s="185" customFormat="1" hidden="1">
      <c r="A55" s="179">
        <v>2</v>
      </c>
      <c r="B55" s="180" t="s">
        <v>87</v>
      </c>
      <c r="C55" s="181"/>
      <c r="D55" s="181"/>
      <c r="E55" s="182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</row>
    <row r="56" spans="1:49" s="185" customFormat="1" hidden="1">
      <c r="A56" s="179">
        <v>3</v>
      </c>
      <c r="B56" s="180" t="s">
        <v>88</v>
      </c>
      <c r="C56" s="181"/>
      <c r="D56" s="181"/>
      <c r="E56" s="182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</row>
    <row r="57" spans="1:49" s="185" customFormat="1" hidden="1">
      <c r="A57" s="179">
        <v>4</v>
      </c>
      <c r="B57" s="180" t="s">
        <v>89</v>
      </c>
      <c r="C57" s="181"/>
      <c r="D57" s="181"/>
      <c r="E57" s="182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</row>
    <row r="58" spans="1:49" s="185" customFormat="1" hidden="1">
      <c r="A58" s="179">
        <v>5</v>
      </c>
      <c r="B58" s="180" t="s">
        <v>14</v>
      </c>
      <c r="C58" s="181"/>
      <c r="D58" s="181"/>
      <c r="E58" s="182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</row>
    <row r="59" spans="1:49" s="192" customFormat="1" hidden="1">
      <c r="A59" s="186">
        <v>6</v>
      </c>
      <c r="B59" s="187" t="s">
        <v>90</v>
      </c>
      <c r="C59" s="188"/>
      <c r="D59" s="188"/>
      <c r="E59" s="189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</row>
    <row r="60" spans="1:49" s="192" customFormat="1" hidden="1">
      <c r="A60" s="186">
        <v>7</v>
      </c>
      <c r="B60" s="187" t="s">
        <v>91</v>
      </c>
      <c r="C60" s="188"/>
      <c r="D60" s="188"/>
      <c r="E60" s="189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</row>
    <row r="61" spans="1:49" s="196" customFormat="1" hidden="1">
      <c r="A61" s="193">
        <v>8</v>
      </c>
      <c r="B61" s="165" t="s">
        <v>92</v>
      </c>
      <c r="C61" s="166"/>
      <c r="D61" s="166"/>
      <c r="E61" s="167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</row>
    <row r="62" spans="1:49" s="196" customFormat="1" hidden="1">
      <c r="A62" s="193">
        <v>9</v>
      </c>
      <c r="B62" s="165" t="s">
        <v>93</v>
      </c>
      <c r="C62" s="166"/>
      <c r="D62" s="166"/>
      <c r="E62" s="167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</row>
    <row r="63" spans="1:49" s="196" customFormat="1" hidden="1">
      <c r="A63" s="193">
        <v>10</v>
      </c>
      <c r="B63" s="165" t="s">
        <v>94</v>
      </c>
      <c r="C63" s="166"/>
      <c r="D63" s="166"/>
      <c r="E63" s="167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</row>
    <row r="64" spans="1:49" s="196" customFormat="1" hidden="1">
      <c r="A64" s="193">
        <v>11</v>
      </c>
      <c r="B64" s="165" t="s">
        <v>95</v>
      </c>
      <c r="C64" s="166"/>
      <c r="D64" s="166"/>
      <c r="E64" s="167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</row>
    <row r="65" spans="1:49" s="196" customFormat="1" hidden="1">
      <c r="A65" s="193">
        <v>12</v>
      </c>
      <c r="B65" s="165" t="s">
        <v>96</v>
      </c>
      <c r="C65" s="166"/>
      <c r="D65" s="166"/>
      <c r="E65" s="167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</row>
    <row r="66" spans="1:49" s="196" customFormat="1" hidden="1">
      <c r="A66" s="193">
        <v>13</v>
      </c>
      <c r="B66" s="165" t="s">
        <v>97</v>
      </c>
      <c r="C66" s="166"/>
      <c r="D66" s="166"/>
      <c r="E66" s="167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</row>
    <row r="67" spans="1:49" s="196" customFormat="1" hidden="1">
      <c r="A67" s="193">
        <v>14</v>
      </c>
      <c r="B67" s="165" t="s">
        <v>98</v>
      </c>
      <c r="C67" s="166"/>
      <c r="D67" s="166"/>
      <c r="E67" s="167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</row>
    <row r="68" spans="1:49" s="196" customFormat="1" hidden="1">
      <c r="A68" s="193">
        <v>15</v>
      </c>
      <c r="B68" s="165" t="s">
        <v>99</v>
      </c>
      <c r="C68" s="166"/>
      <c r="D68" s="166"/>
      <c r="E68" s="167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</row>
    <row r="69" spans="1:49" s="196" customFormat="1" hidden="1">
      <c r="A69" s="193">
        <v>16</v>
      </c>
      <c r="B69" s="165" t="s">
        <v>100</v>
      </c>
      <c r="C69" s="166"/>
      <c r="D69" s="166"/>
      <c r="E69" s="167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</row>
    <row r="70" spans="1:49" s="203" customFormat="1" hidden="1">
      <c r="A70" s="197">
        <v>17</v>
      </c>
      <c r="B70" s="198" t="s">
        <v>101</v>
      </c>
      <c r="C70" s="199"/>
      <c r="D70" s="199"/>
      <c r="E70" s="200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</row>
    <row r="71" spans="1:49" hidden="1">
      <c r="A71" s="164">
        <v>18</v>
      </c>
      <c r="B71" s="169" t="s">
        <v>102</v>
      </c>
      <c r="C71" s="170"/>
      <c r="D71" s="170"/>
      <c r="E71" s="171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</row>
    <row r="72" spans="1:49" hidden="1">
      <c r="A72" s="164">
        <v>19</v>
      </c>
      <c r="B72" s="169" t="s">
        <v>103</v>
      </c>
      <c r="C72" s="170"/>
      <c r="D72" s="170"/>
      <c r="E72" s="171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</row>
    <row r="73" spans="1:49" hidden="1">
      <c r="A73" s="164">
        <v>20</v>
      </c>
      <c r="B73" s="169" t="s">
        <v>104</v>
      </c>
      <c r="C73" s="170"/>
      <c r="D73" s="170"/>
      <c r="E73" s="171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</row>
    <row r="74" spans="1:49" hidden="1">
      <c r="A74" s="164">
        <v>21</v>
      </c>
      <c r="B74" s="169" t="s">
        <v>105</v>
      </c>
      <c r="C74" s="170"/>
      <c r="D74" s="170"/>
      <c r="E74" s="171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</row>
    <row r="75" spans="1:49" s="210" customFormat="1" hidden="1">
      <c r="A75" s="204">
        <v>22</v>
      </c>
      <c r="B75" s="205" t="s">
        <v>106</v>
      </c>
      <c r="C75" s="206"/>
      <c r="D75" s="206"/>
      <c r="E75" s="207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</row>
    <row r="76" spans="1:49" s="210" customFormat="1" hidden="1">
      <c r="A76" s="204">
        <v>23</v>
      </c>
      <c r="B76" s="205" t="s">
        <v>107</v>
      </c>
      <c r="C76" s="206"/>
      <c r="D76" s="206"/>
      <c r="E76" s="207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</row>
    <row r="77" spans="1:49" s="210" customFormat="1" hidden="1">
      <c r="A77" s="204">
        <v>24</v>
      </c>
      <c r="B77" s="205" t="s">
        <v>108</v>
      </c>
      <c r="C77" s="206"/>
      <c r="D77" s="206"/>
      <c r="E77" s="207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</row>
    <row r="78" spans="1:49" s="210" customFormat="1" hidden="1">
      <c r="A78" s="204">
        <v>25</v>
      </c>
      <c r="B78" s="205" t="s">
        <v>109</v>
      </c>
      <c r="C78" s="206"/>
      <c r="D78" s="206"/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</row>
    <row r="79" spans="1:49" hidden="1">
      <c r="A79" s="164">
        <v>26</v>
      </c>
      <c r="B79" s="169" t="s">
        <v>110</v>
      </c>
      <c r="C79" s="170"/>
      <c r="D79" s="170"/>
      <c r="E79" s="171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</row>
    <row r="80" spans="1:49" hidden="1">
      <c r="A80" s="164">
        <v>27</v>
      </c>
      <c r="B80" s="169" t="s">
        <v>111</v>
      </c>
      <c r="C80" s="170"/>
      <c r="D80" s="170"/>
      <c r="E80" s="171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</row>
    <row r="81" spans="1:20" hidden="1">
      <c r="A81" s="164">
        <v>28</v>
      </c>
      <c r="B81" s="169" t="s">
        <v>112</v>
      </c>
      <c r="C81" s="170"/>
      <c r="D81" s="170"/>
      <c r="E81" s="171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</row>
    <row r="82" spans="1:20" hidden="1">
      <c r="A82" s="164">
        <v>29</v>
      </c>
      <c r="B82" s="169" t="s">
        <v>113</v>
      </c>
      <c r="C82" s="170"/>
      <c r="D82" s="170"/>
      <c r="E82" s="171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</row>
    <row r="83" spans="1:20" hidden="1">
      <c r="A83" s="164">
        <v>30</v>
      </c>
      <c r="B83" s="169" t="s">
        <v>114</v>
      </c>
      <c r="C83" s="170"/>
      <c r="D83" s="170"/>
      <c r="E83" s="171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</row>
    <row r="84" spans="1:20" hidden="1">
      <c r="A84" s="164">
        <v>31</v>
      </c>
      <c r="B84" s="169" t="s">
        <v>115</v>
      </c>
      <c r="C84" s="170"/>
      <c r="D84" s="170"/>
      <c r="E84" s="171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</row>
    <row r="85" spans="1:20" hidden="1">
      <c r="A85" s="164">
        <v>32</v>
      </c>
      <c r="B85" s="169" t="s">
        <v>116</v>
      </c>
      <c r="C85" s="170"/>
      <c r="D85" s="170"/>
      <c r="E85" s="171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</row>
    <row r="86" spans="1:20" hidden="1">
      <c r="A86" s="570" t="s">
        <v>117</v>
      </c>
      <c r="B86" s="571"/>
      <c r="C86" s="172"/>
      <c r="D86" s="172"/>
      <c r="E86" s="173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</row>
    <row r="87" spans="1:20" hidden="1">
      <c r="A87" s="570" t="s">
        <v>118</v>
      </c>
      <c r="B87" s="571"/>
      <c r="C87" s="172"/>
      <c r="D87" s="172"/>
      <c r="E87" s="173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</row>
    <row r="88" spans="1:20" hidden="1">
      <c r="A88" s="568" t="s">
        <v>119</v>
      </c>
      <c r="B88" s="569"/>
      <c r="C88" s="175"/>
      <c r="D88" s="175"/>
      <c r="E88" s="176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</row>
    <row r="89" spans="1:20" hidden="1">
      <c r="A89" s="568" t="s">
        <v>120</v>
      </c>
      <c r="B89" s="569"/>
      <c r="C89" s="175"/>
      <c r="D89" s="175"/>
      <c r="E89" s="176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</row>
    <row r="90" spans="1:20" hidden="1">
      <c r="A90" s="568" t="s">
        <v>121</v>
      </c>
      <c r="B90" s="569"/>
      <c r="C90" s="175"/>
      <c r="D90" s="175"/>
      <c r="E90" s="176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</row>
    <row r="91" spans="1:20" hidden="1">
      <c r="A91" s="568" t="s">
        <v>122</v>
      </c>
      <c r="B91" s="569"/>
      <c r="C91" s="175"/>
      <c r="D91" s="175"/>
      <c r="E91" s="176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</row>
    <row r="92" spans="1:20" hidden="1">
      <c r="A92" s="570" t="s">
        <v>123</v>
      </c>
      <c r="B92" s="571"/>
      <c r="C92" s="172"/>
      <c r="D92" s="172"/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</row>
    <row r="93" spans="1:20" hidden="1">
      <c r="A93" s="570" t="s">
        <v>124</v>
      </c>
      <c r="B93" s="571"/>
      <c r="C93" s="172"/>
      <c r="D93" s="172"/>
      <c r="E93" s="173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</row>
    <row r="94" spans="1:20" hidden="1"/>
    <row r="95" spans="1:20" hidden="1"/>
    <row r="96" spans="1:20" hidden="1"/>
    <row r="97" spans="1:49" hidden="1"/>
    <row r="98" spans="1:49" hidden="1"/>
    <row r="99" spans="1:49" hidden="1"/>
    <row r="100" spans="1:49" s="160" customFormat="1" ht="15.75">
      <c r="A100" s="157"/>
      <c r="B100" s="211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</row>
    <row r="101" spans="1:49" s="160" customFormat="1">
      <c r="A101" s="157"/>
      <c r="B101" s="212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</row>
    <row r="102" spans="1:49" s="160" customFormat="1">
      <c r="A102" s="157"/>
      <c r="B102" s="157"/>
      <c r="C102" s="157"/>
      <c r="D102" s="564" t="s">
        <v>126</v>
      </c>
      <c r="E102" s="158">
        <v>1</v>
      </c>
      <c r="F102" s="158">
        <f>E102+1</f>
        <v>2</v>
      </c>
      <c r="G102" s="158">
        <f t="shared" ref="G102:U102" si="0">F102+1</f>
        <v>3</v>
      </c>
      <c r="H102" s="158">
        <f t="shared" si="0"/>
        <v>4</v>
      </c>
      <c r="I102" s="158">
        <f t="shared" si="0"/>
        <v>5</v>
      </c>
      <c r="J102" s="158">
        <f t="shared" si="0"/>
        <v>6</v>
      </c>
      <c r="K102" s="158">
        <f t="shared" si="0"/>
        <v>7</v>
      </c>
      <c r="L102" s="158">
        <f t="shared" si="0"/>
        <v>8</v>
      </c>
      <c r="M102" s="158">
        <f t="shared" si="0"/>
        <v>9</v>
      </c>
      <c r="N102" s="158">
        <f t="shared" si="0"/>
        <v>10</v>
      </c>
      <c r="O102" s="158">
        <f t="shared" si="0"/>
        <v>11</v>
      </c>
      <c r="P102" s="158">
        <f t="shared" si="0"/>
        <v>12</v>
      </c>
      <c r="Q102" s="158">
        <f t="shared" si="0"/>
        <v>13</v>
      </c>
      <c r="R102" s="158">
        <f t="shared" si="0"/>
        <v>14</v>
      </c>
      <c r="S102" s="158">
        <f t="shared" si="0"/>
        <v>15</v>
      </c>
      <c r="T102" s="158">
        <f t="shared" si="0"/>
        <v>16</v>
      </c>
      <c r="U102" s="158">
        <f t="shared" si="0"/>
        <v>17</v>
      </c>
    </row>
    <row r="103" spans="1:49" s="217" customFormat="1">
      <c r="A103" s="566" t="s">
        <v>7</v>
      </c>
      <c r="B103" s="567"/>
      <c r="C103" s="213" t="s">
        <v>127</v>
      </c>
      <c r="D103" s="565"/>
      <c r="E103" s="214">
        <v>1</v>
      </c>
      <c r="F103" s="214">
        <v>2</v>
      </c>
      <c r="G103" s="215">
        <v>3</v>
      </c>
      <c r="H103" s="215">
        <v>4</v>
      </c>
      <c r="I103" s="215">
        <v>5</v>
      </c>
      <c r="J103" s="215">
        <v>6</v>
      </c>
      <c r="K103" s="215">
        <v>7</v>
      </c>
      <c r="L103" s="215">
        <v>8</v>
      </c>
      <c r="M103" s="216">
        <v>10</v>
      </c>
      <c r="N103" s="216">
        <v>9</v>
      </c>
      <c r="O103" s="215">
        <v>11</v>
      </c>
      <c r="P103" s="215">
        <v>12</v>
      </c>
      <c r="Q103" s="215" t="s">
        <v>9</v>
      </c>
      <c r="R103" s="215">
        <v>15</v>
      </c>
      <c r="S103" s="215">
        <v>17</v>
      </c>
      <c r="T103" s="215">
        <v>16</v>
      </c>
      <c r="U103" s="215">
        <v>18</v>
      </c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</row>
    <row r="104" spans="1:49" s="160" customFormat="1">
      <c r="A104" s="218"/>
      <c r="B104" s="219" t="s">
        <v>13</v>
      </c>
      <c r="C104" s="214">
        <v>1</v>
      </c>
      <c r="D104" s="161">
        <v>1</v>
      </c>
      <c r="E104" s="220">
        <v>120.14400000000001</v>
      </c>
      <c r="F104" s="220">
        <v>11.218999999999999</v>
      </c>
      <c r="G104" s="220"/>
      <c r="H104" s="220">
        <v>8.7710000000000008</v>
      </c>
      <c r="I104" s="220"/>
      <c r="J104" s="220"/>
      <c r="K104" s="220"/>
      <c r="L104" s="220"/>
      <c r="M104" s="220">
        <v>32.182000000000002</v>
      </c>
      <c r="N104" s="220"/>
      <c r="O104" s="220"/>
      <c r="P104" s="220"/>
      <c r="Q104" s="220"/>
      <c r="R104" s="220">
        <v>1.5209999999999999</v>
      </c>
      <c r="S104" s="220"/>
      <c r="T104" s="220"/>
      <c r="U104" s="220"/>
    </row>
    <row r="105" spans="1:49" s="160" customFormat="1">
      <c r="A105" s="218"/>
      <c r="B105" s="219" t="s">
        <v>14</v>
      </c>
      <c r="C105" s="214">
        <v>2</v>
      </c>
      <c r="D105" s="221">
        <f>D104+1</f>
        <v>2</v>
      </c>
      <c r="E105" s="220"/>
      <c r="F105" s="220">
        <v>166.81399999999999</v>
      </c>
      <c r="G105" s="220"/>
      <c r="H105" s="220"/>
      <c r="I105" s="220"/>
      <c r="J105" s="220"/>
      <c r="K105" s="220"/>
      <c r="L105" s="220"/>
      <c r="M105" s="220">
        <v>10.994999999999999</v>
      </c>
      <c r="N105" s="220"/>
      <c r="O105" s="220"/>
      <c r="P105" s="220"/>
      <c r="Q105" s="220"/>
      <c r="R105" s="220"/>
      <c r="S105" s="220"/>
      <c r="T105" s="220"/>
      <c r="U105" s="220"/>
    </row>
    <row r="106" spans="1:49" s="160" customFormat="1">
      <c r="A106" s="222"/>
      <c r="B106" s="219" t="s">
        <v>15</v>
      </c>
      <c r="C106" s="215">
        <v>3</v>
      </c>
      <c r="D106" s="221">
        <f t="shared" ref="D106:D120" si="1">D105+1</f>
        <v>3</v>
      </c>
      <c r="E106" s="220"/>
      <c r="F106" s="220"/>
      <c r="G106" s="220"/>
      <c r="H106" s="220">
        <v>1.6930000000000001</v>
      </c>
      <c r="I106" s="220">
        <v>9.2780000000000005</v>
      </c>
      <c r="J106" s="220"/>
      <c r="K106" s="220">
        <v>124.01300000000001</v>
      </c>
      <c r="L106" s="220"/>
      <c r="M106" s="220"/>
      <c r="N106" s="265"/>
      <c r="O106" s="265"/>
      <c r="P106" s="265"/>
      <c r="Q106" s="266"/>
      <c r="R106" s="220"/>
      <c r="S106" s="220"/>
      <c r="T106" s="220"/>
      <c r="U106" s="220"/>
    </row>
    <row r="107" spans="1:49" s="160" customFormat="1">
      <c r="A107" s="222"/>
      <c r="B107" s="219" t="s">
        <v>16</v>
      </c>
      <c r="C107" s="215">
        <v>4</v>
      </c>
      <c r="D107" s="221">
        <f t="shared" si="1"/>
        <v>4</v>
      </c>
      <c r="E107" s="220">
        <v>140.03200000000001</v>
      </c>
      <c r="F107" s="220"/>
      <c r="G107" s="220"/>
      <c r="H107" s="220">
        <v>136.83000000000001</v>
      </c>
      <c r="I107" s="220">
        <v>0.16400000000000001</v>
      </c>
      <c r="J107" s="220">
        <v>0.14199999999999999</v>
      </c>
      <c r="K107" s="220"/>
      <c r="L107" s="220"/>
      <c r="M107" s="220"/>
      <c r="N107" s="220">
        <v>91.26</v>
      </c>
      <c r="O107" s="220"/>
      <c r="P107" s="220">
        <v>0.56000000000000005</v>
      </c>
      <c r="Q107" s="220">
        <v>13.994</v>
      </c>
      <c r="R107" s="220"/>
      <c r="S107" s="220"/>
      <c r="T107" s="220"/>
      <c r="U107" s="220">
        <v>13.471</v>
      </c>
    </row>
    <row r="108" spans="1:49" s="160" customFormat="1">
      <c r="A108" s="222"/>
      <c r="B108" s="219" t="s">
        <v>17</v>
      </c>
      <c r="C108" s="215">
        <v>5</v>
      </c>
      <c r="D108" s="221">
        <f t="shared" si="1"/>
        <v>5</v>
      </c>
      <c r="E108" s="220"/>
      <c r="F108" s="220"/>
      <c r="G108" s="220"/>
      <c r="H108" s="220">
        <v>3.6920000000000002</v>
      </c>
      <c r="I108" s="220">
        <v>1.18</v>
      </c>
      <c r="J108" s="220">
        <v>1.9E-2</v>
      </c>
      <c r="K108" s="220"/>
      <c r="L108" s="220"/>
      <c r="M108" s="220">
        <v>1.2999999999999999E-2</v>
      </c>
      <c r="N108" s="220">
        <v>1.151</v>
      </c>
      <c r="O108" s="220"/>
      <c r="P108" s="220">
        <v>0.01</v>
      </c>
      <c r="Q108" s="220">
        <v>24.399000000000001</v>
      </c>
      <c r="R108" s="220">
        <v>4.0000000000000001E-3</v>
      </c>
      <c r="S108" s="220"/>
      <c r="T108" s="220"/>
      <c r="U108" s="220">
        <v>1.1830000000000001</v>
      </c>
    </row>
    <row r="109" spans="1:49" s="160" customFormat="1">
      <c r="A109" s="222"/>
      <c r="B109" s="219" t="s">
        <v>18</v>
      </c>
      <c r="C109" s="215">
        <v>6</v>
      </c>
      <c r="D109" s="221">
        <f t="shared" si="1"/>
        <v>6</v>
      </c>
      <c r="E109" s="220">
        <v>1.4059999999999999</v>
      </c>
      <c r="F109" s="220"/>
      <c r="G109" s="220"/>
      <c r="H109" s="220"/>
      <c r="I109" s="220"/>
      <c r="J109" s="220"/>
      <c r="K109" s="220"/>
      <c r="L109" s="220"/>
      <c r="M109" s="220">
        <v>2.7E-2</v>
      </c>
      <c r="N109" s="220">
        <v>0.14599999999999999</v>
      </c>
      <c r="O109" s="220"/>
      <c r="P109" s="220"/>
      <c r="Q109" s="220"/>
      <c r="R109" s="220"/>
      <c r="S109" s="220"/>
      <c r="T109" s="220"/>
      <c r="U109" s="220">
        <v>6.2E-2</v>
      </c>
    </row>
    <row r="110" spans="1:49" s="160" customFormat="1">
      <c r="A110" s="222"/>
      <c r="B110" s="219" t="s">
        <v>19</v>
      </c>
      <c r="C110" s="215">
        <v>7</v>
      </c>
      <c r="D110" s="221">
        <f t="shared" si="1"/>
        <v>7</v>
      </c>
      <c r="E110" s="220">
        <v>6.2119999999999997</v>
      </c>
      <c r="F110" s="220"/>
      <c r="G110" s="220"/>
      <c r="H110" s="220"/>
      <c r="I110" s="220"/>
      <c r="J110" s="220"/>
      <c r="K110" s="220">
        <v>6.056</v>
      </c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</row>
    <row r="111" spans="1:49" s="160" customFormat="1">
      <c r="A111" s="222"/>
      <c r="B111" s="219" t="s">
        <v>20</v>
      </c>
      <c r="C111" s="215">
        <v>8</v>
      </c>
      <c r="D111" s="221">
        <f t="shared" si="1"/>
        <v>8</v>
      </c>
      <c r="E111" s="220">
        <v>133.80699999999999</v>
      </c>
      <c r="F111" s="220">
        <v>6.476</v>
      </c>
      <c r="G111" s="220">
        <v>394.64400000000001</v>
      </c>
      <c r="H111" s="220">
        <v>16.087</v>
      </c>
      <c r="I111" s="220">
        <v>0.81200000000000006</v>
      </c>
      <c r="J111" s="220">
        <v>4.4999999999999998E-2</v>
      </c>
      <c r="K111" s="220">
        <v>49.557000000000002</v>
      </c>
      <c r="L111" s="220">
        <v>14.37</v>
      </c>
      <c r="M111" s="220">
        <v>3.379</v>
      </c>
      <c r="N111" s="220">
        <v>14.928000000000001</v>
      </c>
      <c r="O111" s="220">
        <v>0.83399999999999996</v>
      </c>
      <c r="P111" s="220">
        <v>0.113</v>
      </c>
      <c r="Q111" s="220">
        <v>7.6390000000000002</v>
      </c>
      <c r="R111" s="220">
        <v>25.149000000000001</v>
      </c>
      <c r="S111" s="220">
        <v>0.501</v>
      </c>
      <c r="T111" s="220">
        <v>0.441</v>
      </c>
      <c r="U111" s="220">
        <v>1.423</v>
      </c>
    </row>
    <row r="112" spans="1:49" s="160" customFormat="1">
      <c r="A112" s="222"/>
      <c r="B112" s="219" t="s">
        <v>22</v>
      </c>
      <c r="C112" s="216">
        <v>10</v>
      </c>
      <c r="D112" s="221">
        <f t="shared" si="1"/>
        <v>9</v>
      </c>
      <c r="E112" s="220"/>
      <c r="F112" s="220"/>
      <c r="G112" s="220">
        <v>2.2749999999999999</v>
      </c>
      <c r="H112" s="220">
        <v>0.16200000000000001</v>
      </c>
      <c r="I112" s="220">
        <v>8.0000000000000002E-3</v>
      </c>
      <c r="J112" s="220"/>
      <c r="K112" s="220"/>
      <c r="L112" s="220">
        <v>0.64500000000000002</v>
      </c>
      <c r="M112" s="220"/>
      <c r="N112" s="220">
        <v>1.659</v>
      </c>
      <c r="O112" s="220"/>
      <c r="P112" s="220">
        <v>2.0840000000000001</v>
      </c>
      <c r="Q112" s="220">
        <v>9.8460000000000001</v>
      </c>
      <c r="R112" s="220">
        <v>0.89100000000000001</v>
      </c>
      <c r="S112" s="220"/>
      <c r="T112" s="220">
        <v>161.93100000000001</v>
      </c>
      <c r="U112" s="220"/>
    </row>
    <row r="113" spans="1:21" s="160" customFormat="1">
      <c r="A113" s="222"/>
      <c r="B113" s="219" t="s">
        <v>21</v>
      </c>
      <c r="C113" s="216">
        <v>9</v>
      </c>
      <c r="D113" s="221">
        <f t="shared" si="1"/>
        <v>10</v>
      </c>
      <c r="E113" s="220">
        <v>32.753</v>
      </c>
      <c r="F113" s="220"/>
      <c r="G113" s="220">
        <v>122.44799999999999</v>
      </c>
      <c r="H113" s="220">
        <v>65.198999999999998</v>
      </c>
      <c r="I113" s="220"/>
      <c r="J113" s="220">
        <v>2.1000000000000001E-2</v>
      </c>
      <c r="K113" s="220"/>
      <c r="L113" s="220">
        <v>4.0990000000000002</v>
      </c>
      <c r="M113" s="220"/>
      <c r="N113" s="220">
        <v>71.36</v>
      </c>
      <c r="O113" s="220"/>
      <c r="P113" s="220">
        <v>1.4350000000000001</v>
      </c>
      <c r="Q113" s="220">
        <v>122.529</v>
      </c>
      <c r="R113" s="220">
        <v>0.68700000000000006</v>
      </c>
      <c r="S113" s="220"/>
      <c r="T113" s="220">
        <v>0.04</v>
      </c>
      <c r="U113" s="220">
        <v>1.39</v>
      </c>
    </row>
    <row r="114" spans="1:21" s="160" customFormat="1">
      <c r="A114" s="222"/>
      <c r="B114" s="219" t="s">
        <v>23</v>
      </c>
      <c r="C114" s="215">
        <v>11</v>
      </c>
      <c r="D114" s="221">
        <f t="shared" si="1"/>
        <v>11</v>
      </c>
      <c r="E114" s="220"/>
      <c r="F114" s="220"/>
      <c r="G114" s="220">
        <v>17.901</v>
      </c>
      <c r="H114" s="220">
        <v>0.35</v>
      </c>
      <c r="I114" s="220">
        <v>7.8E-2</v>
      </c>
      <c r="J114" s="220">
        <v>3.4000000000000002E-2</v>
      </c>
      <c r="K114" s="220">
        <v>2.7170000000000001</v>
      </c>
      <c r="L114" s="220">
        <v>2.5470000000000002</v>
      </c>
      <c r="M114" s="220">
        <v>7.8E-2</v>
      </c>
      <c r="N114" s="220">
        <v>2.613</v>
      </c>
      <c r="O114" s="220">
        <v>7.3289999999999997</v>
      </c>
      <c r="P114" s="220">
        <v>3.5999999999999997E-2</v>
      </c>
      <c r="Q114" s="220">
        <v>23.023</v>
      </c>
      <c r="R114" s="220">
        <v>39.781999999999996</v>
      </c>
      <c r="S114" s="220">
        <v>1.0880000000000001</v>
      </c>
      <c r="T114" s="220">
        <v>1.4750000000000001</v>
      </c>
      <c r="U114" s="220">
        <v>0.42399999999999999</v>
      </c>
    </row>
    <row r="115" spans="1:21" s="160" customFormat="1">
      <c r="A115" s="222"/>
      <c r="B115" s="219" t="s">
        <v>24</v>
      </c>
      <c r="C115" s="215">
        <v>12</v>
      </c>
      <c r="D115" s="221">
        <f t="shared" si="1"/>
        <v>12</v>
      </c>
      <c r="E115" s="220">
        <v>2.1560000000000001</v>
      </c>
      <c r="F115" s="220"/>
      <c r="G115" s="220"/>
      <c r="H115" s="220">
        <v>1.9610000000000001</v>
      </c>
      <c r="I115" s="220">
        <v>6.9000000000000006E-2</v>
      </c>
      <c r="J115" s="220">
        <v>0.05</v>
      </c>
      <c r="K115" s="220"/>
      <c r="L115" s="220"/>
      <c r="M115" s="220"/>
      <c r="N115" s="220">
        <v>30.405999999999999</v>
      </c>
      <c r="O115" s="220"/>
      <c r="P115" s="220">
        <v>24.207999999999998</v>
      </c>
      <c r="Q115" s="220"/>
      <c r="R115" s="220"/>
      <c r="S115" s="220"/>
      <c r="T115" s="220"/>
      <c r="U115" s="220"/>
    </row>
    <row r="116" spans="1:21" s="160" customFormat="1">
      <c r="A116" s="222"/>
      <c r="B116" s="219" t="s">
        <v>128</v>
      </c>
      <c r="C116" s="215" t="s">
        <v>9</v>
      </c>
      <c r="D116" s="221">
        <f t="shared" si="1"/>
        <v>13</v>
      </c>
      <c r="E116" s="220">
        <v>18.324000000000002</v>
      </c>
      <c r="F116" s="220"/>
      <c r="G116" s="220">
        <v>128.066</v>
      </c>
      <c r="H116" s="220">
        <v>8.3710000000000004</v>
      </c>
      <c r="I116" s="220">
        <v>3.6459999999999999</v>
      </c>
      <c r="J116" s="220">
        <v>0.14899999999999999</v>
      </c>
      <c r="K116" s="220">
        <v>58.930999999999997</v>
      </c>
      <c r="L116" s="220">
        <v>16.503</v>
      </c>
      <c r="M116" s="220">
        <v>35.128999999999998</v>
      </c>
      <c r="N116" s="220">
        <v>55.008000000000003</v>
      </c>
      <c r="O116" s="220">
        <v>1.1919999999999999</v>
      </c>
      <c r="P116" s="220">
        <v>2.8769999999999998</v>
      </c>
      <c r="Q116" s="220">
        <v>126.05200000000001</v>
      </c>
      <c r="R116" s="220"/>
      <c r="S116" s="220"/>
      <c r="T116" s="220">
        <v>7.1230000000000002</v>
      </c>
      <c r="U116" s="220"/>
    </row>
    <row r="117" spans="1:21" s="160" customFormat="1">
      <c r="A117" s="222"/>
      <c r="B117" s="219" t="s">
        <v>26</v>
      </c>
      <c r="C117" s="215">
        <v>15</v>
      </c>
      <c r="D117" s="221">
        <f t="shared" si="1"/>
        <v>14</v>
      </c>
      <c r="E117" s="220"/>
      <c r="F117" s="220"/>
      <c r="G117" s="220"/>
      <c r="H117" s="220"/>
      <c r="I117" s="265"/>
      <c r="J117" s="265"/>
      <c r="K117" s="220"/>
      <c r="L117" s="220"/>
      <c r="M117" s="220"/>
      <c r="N117" s="220"/>
      <c r="O117" s="220"/>
      <c r="P117" s="220"/>
      <c r="Q117" s="220"/>
      <c r="R117" s="220"/>
      <c r="S117" s="220">
        <v>2.4430000000000001</v>
      </c>
      <c r="T117" s="220"/>
      <c r="U117" s="220"/>
    </row>
    <row r="118" spans="1:21" s="160" customFormat="1">
      <c r="A118" s="222"/>
      <c r="B118" s="219" t="s">
        <v>27</v>
      </c>
      <c r="C118" s="215">
        <v>17</v>
      </c>
      <c r="D118" s="221">
        <f t="shared" si="1"/>
        <v>15</v>
      </c>
      <c r="E118" s="220"/>
      <c r="F118" s="220"/>
      <c r="G118" s="220"/>
      <c r="H118" s="220"/>
      <c r="I118" s="266">
        <v>2.3E-2</v>
      </c>
      <c r="J118" s="266">
        <v>8.0000000000000002E-3</v>
      </c>
      <c r="K118" s="266"/>
      <c r="L118" s="220"/>
      <c r="M118" s="220"/>
      <c r="N118" s="220"/>
      <c r="O118" s="220"/>
      <c r="P118" s="220">
        <v>4.3999999999999997E-2</v>
      </c>
      <c r="Q118" s="220"/>
      <c r="R118" s="220">
        <v>0.69899999999999995</v>
      </c>
      <c r="S118" s="220">
        <v>0.76300000000000001</v>
      </c>
      <c r="T118" s="220"/>
      <c r="U118" s="220"/>
    </row>
    <row r="119" spans="1:21" s="160" customFormat="1">
      <c r="A119" s="222"/>
      <c r="B119" s="219" t="s">
        <v>28</v>
      </c>
      <c r="C119" s="215">
        <v>16</v>
      </c>
      <c r="D119" s="221">
        <f t="shared" si="1"/>
        <v>16</v>
      </c>
      <c r="E119" s="220"/>
      <c r="F119" s="220"/>
      <c r="G119" s="220"/>
      <c r="H119" s="220"/>
      <c r="I119" s="220"/>
      <c r="J119" s="220"/>
      <c r="K119" s="266"/>
      <c r="L119" s="220"/>
      <c r="M119" s="220">
        <v>4.7080000000000002</v>
      </c>
      <c r="N119" s="220"/>
      <c r="O119" s="220"/>
      <c r="P119" s="220">
        <v>0.28100000000000003</v>
      </c>
      <c r="Q119" s="220"/>
      <c r="R119" s="220"/>
      <c r="S119" s="220"/>
      <c r="T119" s="220">
        <v>74.822999999999993</v>
      </c>
      <c r="U119" s="220"/>
    </row>
    <row r="120" spans="1:21" s="160" customFormat="1">
      <c r="A120" s="222"/>
      <c r="B120" s="219" t="s">
        <v>29</v>
      </c>
      <c r="C120" s="215">
        <v>18</v>
      </c>
      <c r="D120" s="221">
        <f t="shared" si="1"/>
        <v>17</v>
      </c>
      <c r="E120" s="220">
        <v>4.1390000000000002</v>
      </c>
      <c r="F120" s="220"/>
      <c r="G120" s="220"/>
      <c r="H120" s="220">
        <v>2.1659999999999999</v>
      </c>
      <c r="I120" s="220">
        <v>2.4E-2</v>
      </c>
      <c r="J120" s="220">
        <v>2E-3</v>
      </c>
      <c r="K120" s="266"/>
      <c r="L120" s="266"/>
      <c r="M120" s="266"/>
      <c r="N120" s="266">
        <v>11.471</v>
      </c>
      <c r="O120" s="266"/>
      <c r="P120" s="266">
        <v>0.38100000000000001</v>
      </c>
      <c r="Q120" s="220">
        <v>12.71</v>
      </c>
      <c r="R120" s="220"/>
      <c r="S120" s="220"/>
      <c r="T120" s="220"/>
      <c r="U120" s="220">
        <v>2.0150000000000001</v>
      </c>
    </row>
    <row r="121" spans="1:21" s="160" customFormat="1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267"/>
      <c r="L121" s="267"/>
      <c r="M121" s="267"/>
      <c r="N121" s="267"/>
      <c r="O121" s="267"/>
      <c r="P121" s="267"/>
      <c r="Q121" s="157"/>
      <c r="R121" s="157"/>
      <c r="S121" s="157"/>
      <c r="T121" s="157"/>
    </row>
    <row r="122" spans="1:21" s="160" customFormat="1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</row>
    <row r="123" spans="1:21" s="160" customFormat="1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</row>
    <row r="124" spans="1:21" s="160" customFormat="1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</row>
    <row r="125" spans="1:21" s="160" customFormat="1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</row>
    <row r="126" spans="1:21" s="160" customFormat="1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</row>
    <row r="127" spans="1:21" s="160" customFormat="1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</row>
    <row r="128" spans="1:21" s="160" customFormat="1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</row>
    <row r="129" spans="1:20" s="160" customFormat="1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</row>
    <row r="130" spans="1:20" s="160" customFormat="1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</row>
    <row r="131" spans="1:20" s="160" customFormat="1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</row>
    <row r="132" spans="1:20" s="160" customFormat="1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</row>
    <row r="133" spans="1:20" s="160" customFormat="1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</row>
    <row r="134" spans="1:20" s="160" customFormat="1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</row>
    <row r="135" spans="1:20" s="160" customFormat="1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</row>
    <row r="136" spans="1:20" s="160" customFormat="1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</row>
    <row r="137" spans="1:20" s="160" customFormat="1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</row>
    <row r="138" spans="1:20" s="160" customFormat="1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</row>
    <row r="139" spans="1:20" s="160" customFormat="1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</row>
    <row r="140" spans="1:20" s="160" customFormat="1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</row>
    <row r="141" spans="1:20" s="160" customFormat="1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</row>
    <row r="142" spans="1:20" s="160" customFormat="1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</row>
    <row r="143" spans="1:20" s="160" customFormat="1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</row>
    <row r="144" spans="1:20" s="160" customFormat="1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</row>
    <row r="145" spans="1:20" s="160" customFormat="1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</row>
    <row r="146" spans="1:20" s="160" customFormat="1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</row>
    <row r="147" spans="1:20" s="160" customFormat="1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</row>
    <row r="148" spans="1:20" s="160" customFormat="1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</row>
    <row r="149" spans="1:20" s="160" customFormat="1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</row>
    <row r="150" spans="1:20" s="160" customFormat="1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</row>
    <row r="151" spans="1:20" s="160" customFormat="1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</row>
    <row r="152" spans="1:20" s="160" customFormat="1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</row>
    <row r="153" spans="1:20" s="160" customFormat="1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</row>
    <row r="154" spans="1:20" s="160" customFormat="1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</row>
    <row r="155" spans="1:20" s="160" customFormat="1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</row>
    <row r="156" spans="1:20" s="160" customFormat="1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</row>
    <row r="157" spans="1:20" s="160" customFormat="1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</row>
    <row r="158" spans="1:20" s="160" customFormat="1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</row>
    <row r="159" spans="1:20" s="160" customFormat="1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</row>
    <row r="160" spans="1:20" s="160" customFormat="1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</row>
    <row r="161" spans="1:20" s="160" customFormat="1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</row>
    <row r="162" spans="1:20" s="160" customFormat="1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</row>
    <row r="163" spans="1:20" s="160" customFormat="1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</row>
    <row r="164" spans="1:20" s="160" customFormat="1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</row>
    <row r="165" spans="1:20" s="160" customFormat="1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</row>
    <row r="166" spans="1:20" s="160" customFormat="1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</row>
    <row r="167" spans="1:20" s="160" customFormat="1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</row>
    <row r="168" spans="1:20" s="160" customFormat="1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</row>
    <row r="169" spans="1:20" s="160" customFormat="1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</row>
    <row r="170" spans="1:20" s="160" customFormat="1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</row>
    <row r="171" spans="1:20" s="160" customFormat="1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</row>
    <row r="172" spans="1:20" s="160" customFormat="1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</row>
    <row r="173" spans="1:20" s="160" customFormat="1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</row>
    <row r="174" spans="1:20" s="160" customFormat="1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</row>
    <row r="175" spans="1:20" s="160" customFormat="1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</row>
    <row r="176" spans="1:20" s="160" customFormat="1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</row>
    <row r="177" spans="1:20" s="160" customFormat="1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</row>
    <row r="178" spans="1:20" s="160" customFormat="1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</row>
    <row r="179" spans="1:20" s="160" customFormat="1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</row>
    <row r="180" spans="1:20" s="160" customFormat="1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</row>
    <row r="181" spans="1:20" s="160" customFormat="1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</row>
    <row r="182" spans="1:20" s="160" customFormat="1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</row>
    <row r="183" spans="1:20" s="160" customFormat="1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</row>
    <row r="184" spans="1:20" s="160" customFormat="1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</row>
    <row r="185" spans="1:20" s="160" customFormat="1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</row>
    <row r="186" spans="1:20" s="160" customFormat="1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</row>
    <row r="187" spans="1:20" s="160" customFormat="1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</row>
    <row r="188" spans="1:20" s="160" customFormat="1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</row>
    <row r="189" spans="1:20" s="160" customFormat="1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</row>
    <row r="190" spans="1:20" s="160" customFormat="1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</row>
    <row r="191" spans="1:20" s="160" customFormat="1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</row>
    <row r="192" spans="1:20" s="160" customFormat="1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</row>
    <row r="193" spans="1:20" s="160" customFormat="1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</row>
    <row r="194" spans="1:20" s="160" customFormat="1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</row>
    <row r="195" spans="1:20" s="160" customFormat="1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</row>
    <row r="196" spans="1:20" s="160" customFormat="1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</row>
    <row r="197" spans="1:20" s="160" customFormat="1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</row>
    <row r="198" spans="1:20" s="160" customFormat="1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</row>
    <row r="199" spans="1:20" s="160" customFormat="1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</row>
    <row r="200" spans="1:20" s="160" customFormat="1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</row>
    <row r="201" spans="1:20" s="160" customFormat="1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</row>
    <row r="202" spans="1:20" s="160" customFormat="1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</row>
    <row r="203" spans="1:20" s="160" customFormat="1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</row>
    <row r="204" spans="1:20" s="160" customFormat="1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</row>
    <row r="205" spans="1:20" s="160" customFormat="1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</row>
    <row r="206" spans="1:20" s="160" customFormat="1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</row>
    <row r="207" spans="1:20" s="160" customFormat="1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</row>
    <row r="208" spans="1:20" s="160" customFormat="1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</row>
    <row r="209" spans="1:20" s="160" customFormat="1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</row>
    <row r="210" spans="1:20" s="160" customFormat="1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</row>
    <row r="211" spans="1:20" s="160" customFormat="1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</row>
    <row r="212" spans="1:20" s="160" customFormat="1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</row>
    <row r="213" spans="1:20" s="160" customFormat="1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</row>
    <row r="214" spans="1:20" s="160" customFormat="1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</row>
    <row r="215" spans="1:20" s="160" customFormat="1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</row>
    <row r="216" spans="1:20" s="160" customFormat="1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</row>
    <row r="217" spans="1:20" s="160" customFormat="1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</row>
    <row r="218" spans="1:20" s="160" customFormat="1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</row>
    <row r="219" spans="1:20" s="160" customFormat="1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</row>
    <row r="220" spans="1:20" s="160" customFormat="1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</row>
    <row r="221" spans="1:20" s="160" customFormat="1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</row>
    <row r="222" spans="1:20" s="160" customFormat="1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</row>
    <row r="223" spans="1:20" s="160" customFormat="1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</row>
    <row r="224" spans="1:20" s="160" customFormat="1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</row>
    <row r="225" spans="1:20" s="160" customFormat="1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</row>
    <row r="226" spans="1:20" s="160" customFormat="1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</row>
    <row r="227" spans="1:20" s="160" customFormat="1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</row>
    <row r="228" spans="1:20" s="160" customFormat="1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</row>
    <row r="229" spans="1:20" s="160" customFormat="1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</row>
    <row r="230" spans="1:20" s="160" customFormat="1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</row>
    <row r="231" spans="1:20" s="160" customFormat="1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</row>
    <row r="232" spans="1:20" s="160" customFormat="1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</row>
    <row r="233" spans="1:20" s="160" customFormat="1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</row>
    <row r="234" spans="1:20" s="160" customFormat="1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</row>
    <row r="235" spans="1:20" s="160" customFormat="1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</row>
    <row r="236" spans="1:20" s="160" customFormat="1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</row>
    <row r="237" spans="1:20" s="160" customFormat="1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</row>
    <row r="238" spans="1:20" s="160" customFormat="1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</row>
    <row r="239" spans="1:20" s="160" customFormat="1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</row>
    <row r="240" spans="1:20" s="160" customFormat="1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</row>
    <row r="241" spans="1:20" s="160" customFormat="1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</row>
    <row r="242" spans="1:20" s="160" customFormat="1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</row>
    <row r="243" spans="1:20" s="160" customFormat="1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</row>
    <row r="244" spans="1:20" s="160" customFormat="1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</row>
    <row r="245" spans="1:20" s="160" customFormat="1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</row>
    <row r="246" spans="1:20" s="160" customFormat="1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</row>
    <row r="247" spans="1:20" s="160" customFormat="1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</row>
    <row r="248" spans="1:20" s="160" customFormat="1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</row>
    <row r="249" spans="1:20" s="160" customFormat="1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</row>
    <row r="250" spans="1:20" s="160" customFormat="1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</row>
    <row r="251" spans="1:20" s="160" customFormat="1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</row>
    <row r="252" spans="1:20" s="160" customFormat="1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</row>
    <row r="253" spans="1:20" s="160" customFormat="1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</row>
    <row r="254" spans="1:20" s="160" customFormat="1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</row>
    <row r="255" spans="1:20" s="160" customFormat="1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</row>
    <row r="256" spans="1:20" s="160" customFormat="1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</row>
    <row r="257" spans="1:20" s="160" customFormat="1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</row>
    <row r="258" spans="1:20" s="160" customFormat="1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</row>
    <row r="259" spans="1:20" s="160" customFormat="1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</row>
    <row r="260" spans="1:20" s="160" customFormat="1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</row>
    <row r="261" spans="1:20" s="160" customFormat="1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</row>
    <row r="262" spans="1:20" s="160" customFormat="1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</row>
    <row r="263" spans="1:20" s="160" customFormat="1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</row>
    <row r="264" spans="1:20" s="160" customFormat="1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</row>
    <row r="265" spans="1:20" s="160" customFormat="1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</row>
    <row r="266" spans="1:20" s="160" customFormat="1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</row>
    <row r="267" spans="1:20" s="160" customFormat="1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</row>
    <row r="268" spans="1:20" s="160" customFormat="1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</row>
    <row r="269" spans="1:20" s="160" customFormat="1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</row>
    <row r="270" spans="1:20" s="160" customFormat="1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</row>
    <row r="271" spans="1:20" s="160" customFormat="1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</row>
    <row r="272" spans="1:20" s="160" customFormat="1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</row>
    <row r="273" spans="1:20" s="160" customFormat="1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</row>
    <row r="274" spans="1:20" s="160" customFormat="1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</row>
    <row r="275" spans="1:20" s="160" customFormat="1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</row>
    <row r="276" spans="1:20" s="160" customFormat="1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</row>
    <row r="277" spans="1:20" s="160" customFormat="1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</row>
    <row r="278" spans="1:20" s="160" customFormat="1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</row>
    <row r="279" spans="1:20" s="160" customFormat="1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</row>
    <row r="280" spans="1:20" s="160" customFormat="1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</row>
    <row r="281" spans="1:20" s="160" customFormat="1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</row>
    <row r="282" spans="1:20" s="160" customFormat="1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</row>
    <row r="283" spans="1:20" s="160" customFormat="1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</row>
    <row r="284" spans="1:20" s="160" customFormat="1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</row>
    <row r="285" spans="1:20" s="160" customFormat="1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</row>
    <row r="286" spans="1:20" s="160" customFormat="1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</row>
    <row r="287" spans="1:20" s="160" customFormat="1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</row>
    <row r="288" spans="1:20" s="160" customFormat="1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</row>
    <row r="289" spans="1:20" s="160" customFormat="1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</row>
    <row r="290" spans="1:20" s="160" customFormat="1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</row>
    <row r="291" spans="1:20" s="160" customFormat="1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</row>
    <row r="292" spans="1:20" s="160" customFormat="1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</row>
    <row r="293" spans="1:20" s="160" customFormat="1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</row>
    <row r="294" spans="1:20" s="160" customFormat="1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</row>
    <row r="295" spans="1:20" s="160" customFormat="1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</row>
    <row r="296" spans="1:20" s="160" customFormat="1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</row>
    <row r="297" spans="1:20" s="160" customFormat="1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</row>
    <row r="298" spans="1:20" s="160" customFormat="1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</row>
    <row r="299" spans="1:20" s="160" customFormat="1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</row>
    <row r="300" spans="1:20" s="160" customFormat="1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</row>
    <row r="301" spans="1:20" s="160" customFormat="1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</row>
    <row r="302" spans="1:20" s="160" customFormat="1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</row>
    <row r="303" spans="1:20" s="160" customFormat="1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</row>
    <row r="304" spans="1:20" s="160" customFormat="1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</row>
    <row r="305" spans="1:20" s="160" customFormat="1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</row>
    <row r="306" spans="1:20" s="160" customFormat="1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</row>
    <row r="307" spans="1:20" s="160" customFormat="1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</row>
    <row r="308" spans="1:20" s="160" customFormat="1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</row>
    <row r="309" spans="1:20" s="160" customFormat="1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</row>
    <row r="310" spans="1:20" s="160" customFormat="1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</row>
    <row r="311" spans="1:20" s="160" customFormat="1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</row>
    <row r="312" spans="1:20" s="160" customFormat="1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</row>
    <row r="313" spans="1:20" s="160" customFormat="1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</row>
    <row r="314" spans="1:20" s="160" customFormat="1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</row>
    <row r="315" spans="1:20" s="160" customFormat="1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</row>
    <row r="316" spans="1:20" s="160" customFormat="1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</row>
    <row r="317" spans="1:20" s="160" customFormat="1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</row>
    <row r="318" spans="1:20" s="160" customFormat="1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</row>
    <row r="319" spans="1:20" s="160" customFormat="1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</row>
    <row r="320" spans="1:20" s="160" customFormat="1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</row>
    <row r="321" spans="1:20" s="160" customFormat="1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</row>
    <row r="322" spans="1:20" s="160" customFormat="1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</row>
    <row r="323" spans="1:20" s="160" customFormat="1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</row>
    <row r="324" spans="1:20" s="160" customFormat="1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</row>
    <row r="325" spans="1:20" s="160" customFormat="1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</row>
    <row r="326" spans="1:20" s="160" customFormat="1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</row>
    <row r="327" spans="1:20" s="160" customFormat="1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</row>
    <row r="328" spans="1:20" s="160" customFormat="1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</row>
    <row r="329" spans="1:20" s="160" customFormat="1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</row>
    <row r="330" spans="1:20" s="160" customFormat="1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</row>
    <row r="331" spans="1:20" s="160" customFormat="1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</row>
    <row r="332" spans="1:20" s="160" customFormat="1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</row>
    <row r="333" spans="1:20" s="160" customFormat="1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</row>
    <row r="334" spans="1:20" s="160" customFormat="1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</row>
    <row r="335" spans="1:20" s="160" customFormat="1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</row>
    <row r="336" spans="1:20" s="160" customFormat="1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</row>
    <row r="337" spans="1:20" s="160" customFormat="1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</row>
    <row r="338" spans="1:20" s="160" customFormat="1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</row>
    <row r="339" spans="1:20" s="160" customFormat="1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</row>
    <row r="340" spans="1:20" s="160" customFormat="1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</row>
    <row r="341" spans="1:20" s="160" customFormat="1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</row>
    <row r="342" spans="1:20" s="160" customFormat="1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</row>
    <row r="343" spans="1:20" s="160" customFormat="1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</row>
    <row r="344" spans="1:20" s="160" customFormat="1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</row>
    <row r="345" spans="1:20" s="160" customFormat="1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</row>
    <row r="346" spans="1:20" s="160" customFormat="1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</row>
    <row r="347" spans="1:20" s="160" customFormat="1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</row>
    <row r="348" spans="1:20" s="160" customFormat="1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</row>
    <row r="349" spans="1:20" s="160" customFormat="1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</row>
    <row r="350" spans="1:20" s="160" customFormat="1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</row>
    <row r="351" spans="1:20" s="160" customFormat="1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</row>
    <row r="352" spans="1:20" s="160" customFormat="1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</row>
    <row r="353" spans="1:20" s="160" customFormat="1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</row>
    <row r="354" spans="1:20" s="160" customFormat="1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</row>
    <row r="355" spans="1:20" s="160" customFormat="1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</row>
    <row r="356" spans="1:20" s="160" customFormat="1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</row>
    <row r="357" spans="1:20" s="160" customFormat="1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</row>
    <row r="358" spans="1:20" s="160" customFormat="1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</row>
    <row r="359" spans="1:20" s="160" customFormat="1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</row>
    <row r="360" spans="1:20" s="160" customFormat="1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</row>
    <row r="361" spans="1:20" s="160" customFormat="1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</row>
    <row r="362" spans="1:20" s="160" customFormat="1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</row>
    <row r="363" spans="1:20" s="160" customFormat="1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</row>
    <row r="364" spans="1:20" s="160" customFormat="1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</row>
    <row r="365" spans="1:20" s="160" customFormat="1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</row>
    <row r="366" spans="1:20" s="160" customFormat="1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</row>
    <row r="367" spans="1:20" s="160" customFormat="1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</row>
    <row r="368" spans="1:20" s="160" customFormat="1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</row>
    <row r="369" spans="1:20" s="160" customFormat="1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</row>
    <row r="370" spans="1:20" s="160" customFormat="1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</row>
    <row r="371" spans="1:20" s="160" customFormat="1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</row>
    <row r="372" spans="1:20" s="160" customFormat="1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</row>
    <row r="373" spans="1:20" s="160" customFormat="1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</row>
    <row r="374" spans="1:20" s="160" customFormat="1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</row>
    <row r="375" spans="1:20" s="160" customFormat="1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</row>
    <row r="376" spans="1:20" s="160" customFormat="1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</row>
    <row r="377" spans="1:20" s="160" customFormat="1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</row>
    <row r="378" spans="1:20" s="160" customFormat="1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</row>
    <row r="379" spans="1:20" s="160" customFormat="1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</row>
    <row r="380" spans="1:20" s="160" customFormat="1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</row>
    <row r="381" spans="1:20" s="160" customFormat="1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</row>
    <row r="382" spans="1:20" s="160" customFormat="1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</row>
    <row r="383" spans="1:20" s="160" customFormat="1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</row>
    <row r="384" spans="1:20" s="160" customFormat="1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</row>
    <row r="385" spans="1:20" s="160" customFormat="1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</row>
    <row r="386" spans="1:20" s="160" customFormat="1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</row>
    <row r="387" spans="1:20" s="160" customFormat="1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</row>
    <row r="388" spans="1:20" s="160" customFormat="1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</row>
    <row r="389" spans="1:20" s="160" customFormat="1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</row>
    <row r="390" spans="1:20" s="160" customFormat="1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</row>
    <row r="391" spans="1:20" s="160" customFormat="1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</row>
    <row r="392" spans="1:20" s="160" customFormat="1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</row>
    <row r="393" spans="1:20" s="160" customFormat="1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</row>
    <row r="394" spans="1:20" s="160" customFormat="1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</row>
    <row r="395" spans="1:20" s="160" customFormat="1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</row>
    <row r="396" spans="1:20" s="160" customFormat="1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</row>
    <row r="397" spans="1:20" s="160" customFormat="1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</row>
    <row r="398" spans="1:20" s="160" customFormat="1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</row>
    <row r="399" spans="1:20" s="160" customFormat="1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</row>
    <row r="400" spans="1:20" s="160" customFormat="1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</row>
    <row r="401" spans="1:20" s="160" customFormat="1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</row>
    <row r="402" spans="1:20" s="160" customFormat="1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</row>
    <row r="403" spans="1:20" s="160" customFormat="1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</row>
    <row r="404" spans="1:20" s="160" customFormat="1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</row>
    <row r="405" spans="1:20" s="160" customFormat="1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</row>
    <row r="406" spans="1:20" s="160" customFormat="1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</row>
    <row r="407" spans="1:20" s="160" customFormat="1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</row>
    <row r="408" spans="1:20" s="160" customFormat="1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</row>
    <row r="409" spans="1:20" s="160" customFormat="1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</row>
    <row r="410" spans="1:20" s="160" customFormat="1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</row>
    <row r="411" spans="1:20" s="160" customFormat="1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</row>
    <row r="412" spans="1:20" s="160" customFormat="1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</row>
    <row r="413" spans="1:20" s="160" customFormat="1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</row>
    <row r="414" spans="1:20" s="160" customFormat="1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</row>
    <row r="415" spans="1:20" s="160" customFormat="1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</row>
    <row r="416" spans="1:20" s="160" customFormat="1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</row>
    <row r="417" spans="1:20" s="160" customFormat="1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</row>
    <row r="418" spans="1:20" s="160" customFormat="1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</row>
    <row r="419" spans="1:20" s="160" customFormat="1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</row>
    <row r="420" spans="1:20" s="160" customFormat="1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</row>
    <row r="421" spans="1:20" s="160" customFormat="1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</row>
    <row r="422" spans="1:20" s="160" customFormat="1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</row>
    <row r="423" spans="1:20" s="160" customFormat="1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</row>
    <row r="424" spans="1:20" s="160" customFormat="1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</row>
    <row r="425" spans="1:20" s="160" customFormat="1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</row>
    <row r="426" spans="1:20" s="160" customFormat="1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</row>
    <row r="427" spans="1:20" s="160" customFormat="1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</row>
    <row r="428" spans="1:20" s="160" customFormat="1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</row>
    <row r="429" spans="1:20" s="160" customFormat="1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</row>
    <row r="430" spans="1:20" s="160" customFormat="1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</row>
    <row r="431" spans="1:20" s="160" customFormat="1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</row>
    <row r="432" spans="1:20" s="160" customFormat="1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</row>
    <row r="433" spans="1:20" s="160" customFormat="1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</row>
    <row r="434" spans="1:20" s="160" customFormat="1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</row>
    <row r="435" spans="1:20" s="160" customFormat="1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</row>
    <row r="436" spans="1:20" s="160" customFormat="1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</row>
    <row r="437" spans="1:20" s="160" customFormat="1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</row>
    <row r="438" spans="1:20" s="160" customFormat="1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</row>
    <row r="439" spans="1:20" s="160" customFormat="1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</row>
    <row r="440" spans="1:20" s="160" customFormat="1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</row>
    <row r="441" spans="1:20" s="160" customFormat="1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</row>
    <row r="442" spans="1:20" s="160" customFormat="1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</row>
    <row r="443" spans="1:20" s="160" customFormat="1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</row>
    <row r="444" spans="1:20" s="160" customFormat="1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</row>
    <row r="445" spans="1:20" s="160" customFormat="1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</row>
    <row r="446" spans="1:20" s="160" customFormat="1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</row>
    <row r="447" spans="1:20" s="160" customFormat="1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</row>
    <row r="448" spans="1:20" s="160" customFormat="1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</row>
    <row r="449" spans="1:20" s="160" customFormat="1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</row>
    <row r="450" spans="1:20" s="160" customFormat="1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</row>
    <row r="451" spans="1:20" s="160" customFormat="1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</row>
    <row r="452" spans="1:20" s="160" customFormat="1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</row>
    <row r="453" spans="1:20" s="160" customFormat="1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</row>
    <row r="454" spans="1:20" s="160" customFormat="1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</row>
    <row r="455" spans="1:20" s="160" customFormat="1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</row>
    <row r="456" spans="1:20" s="160" customFormat="1">
      <c r="A456" s="157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</row>
    <row r="457" spans="1:20" s="160" customFormat="1">
      <c r="A457" s="157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</row>
    <row r="458" spans="1:20" s="160" customFormat="1">
      <c r="A458" s="157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</row>
    <row r="459" spans="1:20" s="160" customFormat="1">
      <c r="A459" s="157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</row>
    <row r="460" spans="1:20" s="160" customFormat="1">
      <c r="A460" s="157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</row>
    <row r="461" spans="1:20" s="160" customFormat="1">
      <c r="A461" s="157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</row>
    <row r="462" spans="1:20" s="160" customFormat="1">
      <c r="A462" s="157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</row>
    <row r="463" spans="1:20" s="160" customFormat="1">
      <c r="A463" s="157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</row>
    <row r="464" spans="1:20" s="160" customFormat="1">
      <c r="A464" s="157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</row>
    <row r="465" spans="1:20" s="160" customFormat="1">
      <c r="A465" s="157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</row>
    <row r="466" spans="1:20" s="160" customFormat="1">
      <c r="A466" s="157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</row>
    <row r="467" spans="1:20" s="160" customFormat="1">
      <c r="A467" s="157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</row>
    <row r="468" spans="1:20" s="160" customFormat="1">
      <c r="A468" s="157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</row>
    <row r="469" spans="1:20" s="160" customFormat="1">
      <c r="A469" s="157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</row>
    <row r="470" spans="1:20" s="160" customFormat="1">
      <c r="A470" s="157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</row>
    <row r="471" spans="1:20" s="160" customFormat="1">
      <c r="A471" s="157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</row>
    <row r="472" spans="1:20" s="160" customFormat="1">
      <c r="A472" s="15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</row>
    <row r="473" spans="1:20" s="160" customFormat="1">
      <c r="A473" s="157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</row>
    <row r="474" spans="1:20" s="160" customFormat="1">
      <c r="A474" s="157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</row>
    <row r="475" spans="1:20" s="160" customFormat="1">
      <c r="A475" s="157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</row>
    <row r="476" spans="1:20" s="160" customFormat="1">
      <c r="A476" s="157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</row>
    <row r="477" spans="1:20" s="160" customFormat="1">
      <c r="A477" s="157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</row>
    <row r="478" spans="1:20" s="160" customFormat="1">
      <c r="A478" s="157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</row>
    <row r="479" spans="1:20" s="160" customFormat="1">
      <c r="A479" s="157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</row>
    <row r="480" spans="1:20" s="160" customFormat="1">
      <c r="A480" s="157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</row>
    <row r="481" spans="1:20" s="160" customFormat="1">
      <c r="A481" s="157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</row>
    <row r="482" spans="1:20" s="160" customFormat="1">
      <c r="A482" s="157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</row>
    <row r="483" spans="1:20" s="160" customFormat="1">
      <c r="A483" s="157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</row>
    <row r="484" spans="1:20" s="160" customFormat="1">
      <c r="A484" s="15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</row>
    <row r="485" spans="1:20" s="160" customFormat="1">
      <c r="A485" s="157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</row>
    <row r="486" spans="1:20" s="160" customFormat="1">
      <c r="A486" s="157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</row>
    <row r="487" spans="1:20" s="160" customFormat="1">
      <c r="A487" s="157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</row>
    <row r="488" spans="1:20" s="160" customFormat="1">
      <c r="A488" s="157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</row>
    <row r="489" spans="1:20" s="160" customFormat="1">
      <c r="A489" s="157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</row>
    <row r="490" spans="1:20" s="160" customFormat="1">
      <c r="A490" s="157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</row>
    <row r="491" spans="1:20" s="160" customFormat="1">
      <c r="A491" s="157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</row>
    <row r="492" spans="1:20" s="160" customFormat="1">
      <c r="A492" s="157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</row>
    <row r="493" spans="1:20" s="160" customFormat="1">
      <c r="A493" s="157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</row>
    <row r="494" spans="1:20" s="160" customFormat="1">
      <c r="A494" s="157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</row>
    <row r="495" spans="1:20" s="160" customFormat="1">
      <c r="A495" s="157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</row>
    <row r="496" spans="1:20" s="160" customFormat="1">
      <c r="A496" s="15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</row>
    <row r="497" spans="1:20" s="160" customFormat="1">
      <c r="A497" s="157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</row>
    <row r="498" spans="1:20" s="160" customFormat="1">
      <c r="A498" s="157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</row>
    <row r="499" spans="1:20" s="160" customFormat="1">
      <c r="A499" s="157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</row>
    <row r="500" spans="1:20" s="160" customFormat="1">
      <c r="A500" s="157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</row>
    <row r="501" spans="1:20" s="160" customFormat="1">
      <c r="A501" s="157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</row>
    <row r="502" spans="1:20" s="160" customFormat="1">
      <c r="A502" s="157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</row>
    <row r="503" spans="1:20" s="160" customFormat="1">
      <c r="A503" s="157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</row>
    <row r="504" spans="1:20" s="160" customFormat="1">
      <c r="A504" s="157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</row>
    <row r="505" spans="1:20" s="160" customFormat="1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</row>
    <row r="506" spans="1:20" s="160" customFormat="1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</row>
    <row r="507" spans="1:20" s="160" customFormat="1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</row>
    <row r="508" spans="1:20" s="160" customFormat="1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</row>
    <row r="509" spans="1:20" s="160" customFormat="1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</row>
    <row r="510" spans="1:20" s="160" customFormat="1">
      <c r="A510" s="157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</row>
    <row r="511" spans="1:20" s="160" customFormat="1">
      <c r="A511" s="157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</row>
    <row r="512" spans="1:20" s="160" customFormat="1">
      <c r="A512" s="157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</row>
    <row r="513" spans="1:20" s="160" customFormat="1">
      <c r="A513" s="157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</row>
    <row r="514" spans="1:20" s="160" customFormat="1">
      <c r="A514" s="157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</row>
    <row r="515" spans="1:20" s="160" customFormat="1">
      <c r="A515" s="157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</row>
    <row r="516" spans="1:20" s="160" customFormat="1">
      <c r="A516" s="157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</row>
    <row r="517" spans="1:20" s="160" customFormat="1">
      <c r="A517" s="157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</row>
    <row r="518" spans="1:20" s="160" customFormat="1">
      <c r="A518" s="157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</row>
    <row r="519" spans="1:20" s="160" customFormat="1">
      <c r="A519" s="157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</row>
    <row r="520" spans="1:20" s="160" customFormat="1">
      <c r="A520" s="157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</row>
    <row r="521" spans="1:20" s="160" customFormat="1">
      <c r="A521" s="157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</row>
    <row r="522" spans="1:20" s="160" customFormat="1">
      <c r="A522" s="157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</row>
    <row r="523" spans="1:20" s="160" customFormat="1">
      <c r="A523" s="157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</row>
    <row r="524" spans="1:20" s="160" customFormat="1">
      <c r="A524" s="157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</row>
    <row r="525" spans="1:20" s="160" customFormat="1">
      <c r="A525" s="157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</row>
    <row r="526" spans="1:20" s="160" customFormat="1">
      <c r="A526" s="157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</row>
    <row r="527" spans="1:20" s="160" customFormat="1">
      <c r="A527" s="157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</row>
    <row r="528" spans="1:20" s="160" customFormat="1">
      <c r="A528" s="157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</row>
    <row r="529" spans="1:20" s="160" customFormat="1">
      <c r="A529" s="157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</row>
    <row r="530" spans="1:20" s="160" customFormat="1">
      <c r="A530" s="157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</row>
    <row r="531" spans="1:20" s="160" customFormat="1">
      <c r="A531" s="157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</row>
    <row r="532" spans="1:20" s="160" customFormat="1">
      <c r="A532" s="157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</row>
    <row r="533" spans="1:20" s="160" customFormat="1">
      <c r="A533" s="157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</row>
    <row r="534" spans="1:20" s="160" customFormat="1">
      <c r="A534" s="157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</row>
    <row r="535" spans="1:20" s="160" customFormat="1">
      <c r="A535" s="157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</row>
    <row r="536" spans="1:20" s="160" customFormat="1">
      <c r="A536" s="157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</row>
    <row r="537" spans="1:20" s="160" customFormat="1">
      <c r="A537" s="157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</row>
    <row r="538" spans="1:20" s="160" customFormat="1">
      <c r="A538" s="157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</row>
    <row r="539" spans="1:20" s="160" customFormat="1">
      <c r="A539" s="157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</row>
    <row r="540" spans="1:20" s="160" customFormat="1">
      <c r="A540" s="157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</row>
    <row r="541" spans="1:20" s="160" customFormat="1">
      <c r="A541" s="157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</row>
    <row r="542" spans="1:20" s="160" customFormat="1">
      <c r="A542" s="157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</row>
    <row r="543" spans="1:20" s="160" customFormat="1">
      <c r="A543" s="157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</row>
    <row r="544" spans="1:20" s="160" customFormat="1">
      <c r="A544" s="157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</row>
    <row r="545" spans="1:20" s="160" customFormat="1">
      <c r="A545" s="157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</row>
    <row r="546" spans="1:20" s="160" customFormat="1">
      <c r="A546" s="157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</row>
    <row r="547" spans="1:20" s="160" customFormat="1">
      <c r="A547" s="157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</row>
    <row r="548" spans="1:20" s="160" customFormat="1">
      <c r="A548" s="157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</row>
    <row r="549" spans="1:20" s="160" customFormat="1">
      <c r="A549" s="157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</row>
    <row r="550" spans="1:20" s="160" customFormat="1">
      <c r="A550" s="157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</row>
    <row r="551" spans="1:20" s="160" customFormat="1">
      <c r="A551" s="157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</row>
    <row r="552" spans="1:20" s="160" customFormat="1">
      <c r="A552" s="157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</row>
    <row r="553" spans="1:20" s="160" customFormat="1">
      <c r="A553" s="157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</row>
    <row r="554" spans="1:20" s="160" customFormat="1">
      <c r="A554" s="157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</row>
    <row r="555" spans="1:20" s="160" customFormat="1">
      <c r="A555" s="157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</row>
    <row r="556" spans="1:20" s="160" customFormat="1">
      <c r="A556" s="157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</row>
    <row r="557" spans="1:20" s="160" customFormat="1">
      <c r="A557" s="157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</row>
    <row r="558" spans="1:20" s="160" customFormat="1">
      <c r="A558" s="157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</row>
    <row r="559" spans="1:20" s="160" customFormat="1">
      <c r="A559" s="157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</row>
    <row r="560" spans="1:20" s="160" customFormat="1">
      <c r="A560" s="157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</row>
    <row r="561" spans="1:20" s="160" customFormat="1">
      <c r="A561" s="157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</row>
    <row r="562" spans="1:20" s="160" customFormat="1">
      <c r="A562" s="157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</row>
    <row r="563" spans="1:20" s="160" customFormat="1">
      <c r="A563" s="157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</row>
    <row r="564" spans="1:20" s="160" customFormat="1">
      <c r="A564" s="157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</row>
    <row r="565" spans="1:20" s="160" customFormat="1">
      <c r="A565" s="157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</row>
    <row r="566" spans="1:20" s="160" customFormat="1">
      <c r="A566" s="157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</row>
    <row r="567" spans="1:20" s="160" customFormat="1">
      <c r="A567" s="157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</row>
    <row r="568" spans="1:20" s="160" customFormat="1">
      <c r="A568" s="157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</row>
    <row r="569" spans="1:20" s="160" customFormat="1">
      <c r="A569" s="157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</row>
    <row r="570" spans="1:20" s="160" customFormat="1">
      <c r="A570" s="157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</row>
    <row r="571" spans="1:20" s="160" customFormat="1">
      <c r="A571" s="157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</row>
    <row r="572" spans="1:20" s="160" customFormat="1">
      <c r="A572" s="157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</row>
    <row r="573" spans="1:20" s="160" customFormat="1">
      <c r="A573" s="157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</row>
    <row r="574" spans="1:20" s="160" customFormat="1">
      <c r="A574" s="157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</row>
    <row r="575" spans="1:20" s="160" customFormat="1">
      <c r="A575" s="157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</row>
    <row r="576" spans="1:20" s="160" customFormat="1">
      <c r="A576" s="157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</row>
    <row r="577" spans="1:20" s="160" customFormat="1">
      <c r="A577" s="157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</row>
    <row r="578" spans="1:20" s="160" customFormat="1">
      <c r="A578" s="157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</row>
    <row r="579" spans="1:20" s="160" customFormat="1">
      <c r="A579" s="157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</row>
    <row r="580" spans="1:20" s="160" customFormat="1">
      <c r="A580" s="157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</row>
    <row r="581" spans="1:20" s="160" customFormat="1">
      <c r="A581" s="157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</row>
    <row r="582" spans="1:20" s="160" customFormat="1">
      <c r="A582" s="157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</row>
    <row r="583" spans="1:20" s="160" customFormat="1">
      <c r="A583" s="157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</row>
    <row r="584" spans="1:20" s="160" customFormat="1">
      <c r="A584" s="157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</row>
    <row r="585" spans="1:20" s="160" customFormat="1">
      <c r="A585" s="157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</row>
    <row r="586" spans="1:20" s="160" customFormat="1">
      <c r="A586" s="157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</row>
    <row r="587" spans="1:20" s="160" customFormat="1">
      <c r="A587" s="157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</row>
    <row r="588" spans="1:20" s="160" customFormat="1">
      <c r="A588" s="157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</row>
    <row r="589" spans="1:20" s="160" customFormat="1">
      <c r="A589" s="157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</row>
    <row r="590" spans="1:20" s="160" customFormat="1">
      <c r="A590" s="157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</row>
    <row r="591" spans="1:20" s="160" customFormat="1">
      <c r="A591" s="157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</row>
    <row r="592" spans="1:20" s="160" customFormat="1">
      <c r="A592" s="157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</row>
    <row r="593" spans="1:20" s="160" customFormat="1">
      <c r="A593" s="157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</row>
    <row r="594" spans="1:20" s="160" customFormat="1">
      <c r="A594" s="157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</row>
    <row r="595" spans="1:20" s="160" customFormat="1">
      <c r="A595" s="157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</row>
    <row r="596" spans="1:20" s="160" customFormat="1">
      <c r="A596" s="157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</row>
    <row r="597" spans="1:20" s="160" customFormat="1">
      <c r="A597" s="157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</row>
    <row r="598" spans="1:20" s="160" customFormat="1">
      <c r="A598" s="157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</row>
    <row r="599" spans="1:20" s="160" customFormat="1">
      <c r="A599" s="157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</row>
    <row r="600" spans="1:20" s="160" customFormat="1">
      <c r="A600" s="157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</row>
    <row r="601" spans="1:20" s="160" customFormat="1">
      <c r="A601" s="157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</row>
    <row r="602" spans="1:20" s="160" customFormat="1">
      <c r="A602" s="157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</row>
    <row r="603" spans="1:20" s="160" customFormat="1">
      <c r="A603" s="157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</row>
    <row r="604" spans="1:20" s="160" customFormat="1">
      <c r="A604" s="157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</row>
    <row r="605" spans="1:20" s="160" customFormat="1">
      <c r="A605" s="157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</row>
    <row r="606" spans="1:20" s="160" customFormat="1">
      <c r="A606" s="157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</row>
    <row r="607" spans="1:20" s="160" customFormat="1">
      <c r="A607" s="157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</row>
    <row r="608" spans="1:20" s="160" customFormat="1">
      <c r="A608" s="157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</row>
    <row r="609" spans="1:20" s="160" customFormat="1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</row>
    <row r="610" spans="1:20" s="160" customFormat="1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</row>
    <row r="611" spans="1:20" s="160" customFormat="1">
      <c r="A611" s="157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</row>
    <row r="612" spans="1:20" s="160" customFormat="1">
      <c r="A612" s="157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</row>
    <row r="613" spans="1:20" s="160" customFormat="1">
      <c r="A613" s="157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</row>
    <row r="614" spans="1:20" s="160" customFormat="1">
      <c r="A614" s="157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</row>
    <row r="615" spans="1:20" s="160" customFormat="1">
      <c r="A615" s="157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</row>
    <row r="616" spans="1:20" s="160" customFormat="1">
      <c r="A616" s="157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</row>
    <row r="617" spans="1:20" s="160" customFormat="1">
      <c r="A617" s="157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</row>
    <row r="618" spans="1:20" s="160" customFormat="1">
      <c r="A618" s="157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</row>
    <row r="619" spans="1:20" s="160" customFormat="1">
      <c r="A619" s="157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</row>
    <row r="620" spans="1:20" s="160" customFormat="1">
      <c r="A620" s="157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</row>
    <row r="621" spans="1:20" s="160" customFormat="1">
      <c r="A621" s="157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</row>
    <row r="622" spans="1:20" s="160" customFormat="1">
      <c r="A622" s="157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</row>
    <row r="623" spans="1:20" s="160" customFormat="1">
      <c r="A623" s="157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</row>
    <row r="624" spans="1:20" s="160" customFormat="1">
      <c r="A624" s="157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</row>
    <row r="625" spans="1:20" s="160" customFormat="1">
      <c r="A625" s="157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</row>
    <row r="626" spans="1:20" s="160" customFormat="1">
      <c r="A626" s="157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</row>
    <row r="627" spans="1:20" s="160" customFormat="1">
      <c r="A627" s="157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</row>
    <row r="628" spans="1:20" s="160" customFormat="1">
      <c r="A628" s="157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</row>
    <row r="629" spans="1:20" s="160" customFormat="1">
      <c r="A629" s="157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</row>
    <row r="630" spans="1:20" s="160" customFormat="1">
      <c r="A630" s="157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</row>
    <row r="631" spans="1:20" s="160" customFormat="1">
      <c r="A631" s="157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</row>
    <row r="632" spans="1:20" s="160" customFormat="1">
      <c r="A632" s="157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</row>
    <row r="633" spans="1:20" s="160" customFormat="1">
      <c r="A633" s="157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</row>
    <row r="634" spans="1:20" s="160" customFormat="1">
      <c r="A634" s="157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</row>
    <row r="635" spans="1:20" s="160" customFormat="1">
      <c r="A635" s="157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</row>
    <row r="636" spans="1:20" s="160" customFormat="1">
      <c r="A636" s="157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</row>
    <row r="637" spans="1:20" s="160" customFormat="1">
      <c r="A637" s="157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</row>
    <row r="638" spans="1:20" s="160" customFormat="1">
      <c r="A638" s="157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</row>
    <row r="639" spans="1:20" s="160" customFormat="1">
      <c r="A639" s="157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</row>
    <row r="640" spans="1:20" s="160" customFormat="1">
      <c r="A640" s="157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</row>
    <row r="641" spans="1:20" s="160" customFormat="1">
      <c r="A641" s="157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</row>
    <row r="642" spans="1:20" s="160" customFormat="1">
      <c r="A642" s="157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</row>
    <row r="643" spans="1:20" s="160" customFormat="1">
      <c r="A643" s="157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</row>
    <row r="644" spans="1:20" s="160" customFormat="1">
      <c r="A644" s="157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</row>
    <row r="645" spans="1:20" s="160" customFormat="1">
      <c r="A645" s="157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</row>
    <row r="646" spans="1:20" s="160" customFormat="1">
      <c r="A646" s="157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</row>
    <row r="647" spans="1:20" s="160" customFormat="1">
      <c r="A647" s="157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</row>
    <row r="648" spans="1:20" s="160" customFormat="1">
      <c r="A648" s="157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</row>
    <row r="649" spans="1:20" s="160" customFormat="1">
      <c r="A649" s="157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</row>
    <row r="650" spans="1:20" s="160" customFormat="1">
      <c r="A650" s="157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</row>
    <row r="651" spans="1:20" s="160" customFormat="1">
      <c r="A651" s="157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</row>
    <row r="652" spans="1:20" s="160" customFormat="1">
      <c r="A652" s="157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</row>
    <row r="653" spans="1:20" s="160" customFormat="1">
      <c r="A653" s="157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</row>
    <row r="654" spans="1:20" s="160" customFormat="1">
      <c r="A654" s="157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</row>
    <row r="655" spans="1:20" s="160" customFormat="1">
      <c r="A655" s="157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</row>
    <row r="656" spans="1:20" s="160" customFormat="1">
      <c r="A656" s="157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</row>
    <row r="657" spans="1:20" s="160" customFormat="1">
      <c r="A657" s="157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</row>
    <row r="658" spans="1:20" s="160" customFormat="1">
      <c r="A658" s="157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</row>
    <row r="659" spans="1:20" s="160" customFormat="1">
      <c r="A659" s="157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</row>
    <row r="660" spans="1:20" s="160" customFormat="1">
      <c r="A660" s="157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</row>
    <row r="661" spans="1:20" s="160" customFormat="1">
      <c r="A661" s="157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</row>
    <row r="662" spans="1:20">
      <c r="K662" s="157"/>
      <c r="L662" s="157"/>
      <c r="M662" s="157"/>
      <c r="N662" s="157"/>
      <c r="O662" s="157"/>
      <c r="P662" s="157"/>
    </row>
  </sheetData>
  <mergeCells count="20">
    <mergeCell ref="D102:D103"/>
    <mergeCell ref="A103:B103"/>
    <mergeCell ref="A88:B88"/>
    <mergeCell ref="A89:B89"/>
    <mergeCell ref="A90:B90"/>
    <mergeCell ref="A91:B91"/>
    <mergeCell ref="A92:B92"/>
    <mergeCell ref="A93:B93"/>
    <mergeCell ref="A87:B87"/>
    <mergeCell ref="A3:B3"/>
    <mergeCell ref="A36:B36"/>
    <mergeCell ref="A37:B37"/>
    <mergeCell ref="A38:B38"/>
    <mergeCell ref="A39:B39"/>
    <mergeCell ref="A40:B40"/>
    <mergeCell ref="A41:B41"/>
    <mergeCell ref="A42:B42"/>
    <mergeCell ref="A43:B43"/>
    <mergeCell ref="A53:B53"/>
    <mergeCell ref="A86:B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A54"/>
  <sheetViews>
    <sheetView zoomScale="80" zoomScaleNormal="80" workbookViewId="0">
      <selection activeCell="K28" sqref="K28"/>
    </sheetView>
  </sheetViews>
  <sheetFormatPr defaultRowHeight="15"/>
  <cols>
    <col min="1" max="1" width="8.5703125" style="223" bestFit="1" customWidth="1"/>
    <col min="2" max="2" width="15.5703125" bestFit="1" customWidth="1"/>
    <col min="3" max="3" width="15.140625" bestFit="1" customWidth="1"/>
    <col min="4" max="4" width="15.5703125" bestFit="1" customWidth="1"/>
    <col min="5" max="5" width="14.42578125" bestFit="1" customWidth="1"/>
    <col min="6" max="7" width="15.5703125" bestFit="1" customWidth="1"/>
    <col min="8" max="8" width="3.28515625" style="223" bestFit="1" customWidth="1"/>
    <col min="9" max="9" width="16.5703125" customWidth="1"/>
    <col min="10" max="11" width="16.28515625" bestFit="1" customWidth="1"/>
    <col min="12" max="13" width="15.140625" bestFit="1" customWidth="1"/>
    <col min="14" max="14" width="15.140625" customWidth="1"/>
    <col min="15" max="15" width="3.28515625" style="223" bestFit="1" customWidth="1"/>
    <col min="16" max="17" width="16.28515625" bestFit="1" customWidth="1"/>
    <col min="18" max="18" width="15.85546875" bestFit="1" customWidth="1"/>
    <col min="19" max="19" width="15.85546875" customWidth="1"/>
    <col min="20" max="20" width="16.28515625" bestFit="1" customWidth="1"/>
    <col min="21" max="21" width="17.85546875" bestFit="1" customWidth="1"/>
    <col min="23" max="23" width="4.85546875" bestFit="1" customWidth="1"/>
    <col min="24" max="24" width="15.7109375" bestFit="1" customWidth="1"/>
    <col min="25" max="26" width="17.7109375" bestFit="1" customWidth="1"/>
  </cols>
  <sheetData>
    <row r="1" spans="1:26">
      <c r="W1" s="574" t="s">
        <v>3</v>
      </c>
      <c r="X1" s="574"/>
      <c r="Y1" s="574"/>
      <c r="Z1" s="574"/>
    </row>
    <row r="2" spans="1:26" s="224" customFormat="1">
      <c r="A2" s="223"/>
      <c r="B2" s="224">
        <v>1</v>
      </c>
      <c r="C2" s="224">
        <v>2</v>
      </c>
      <c r="D2" s="224">
        <v>3</v>
      </c>
      <c r="E2" s="224">
        <v>4</v>
      </c>
      <c r="F2" s="224">
        <v>5</v>
      </c>
      <c r="G2" s="224">
        <v>6</v>
      </c>
      <c r="H2" s="223"/>
      <c r="I2" s="224">
        <v>7</v>
      </c>
      <c r="J2" s="224">
        <v>8</v>
      </c>
      <c r="K2" s="224">
        <v>9</v>
      </c>
      <c r="L2" s="224">
        <v>10</v>
      </c>
      <c r="M2" s="224">
        <v>11</v>
      </c>
      <c r="N2" s="224">
        <v>12</v>
      </c>
      <c r="O2" s="223"/>
      <c r="P2" s="224">
        <v>13</v>
      </c>
      <c r="Q2" s="224">
        <v>14</v>
      </c>
      <c r="R2" s="224">
        <v>15</v>
      </c>
      <c r="S2" s="224">
        <v>16</v>
      </c>
      <c r="T2" s="224">
        <v>17</v>
      </c>
      <c r="X2" s="225" t="s">
        <v>129</v>
      </c>
      <c r="Y2" s="225" t="s">
        <v>5</v>
      </c>
      <c r="Z2" s="225" t="s">
        <v>6</v>
      </c>
    </row>
    <row r="3" spans="1:26" s="224" customFormat="1">
      <c r="A3" s="223">
        <v>1</v>
      </c>
      <c r="B3" s="220">
        <v>120.14400000000001</v>
      </c>
      <c r="C3" s="220">
        <v>11.218999999999999</v>
      </c>
      <c r="D3" s="220">
        <v>0</v>
      </c>
      <c r="E3" s="220">
        <v>8.7710000000000008</v>
      </c>
      <c r="F3" s="220">
        <v>0</v>
      </c>
      <c r="G3" s="220">
        <v>0</v>
      </c>
      <c r="H3" s="223">
        <v>1</v>
      </c>
      <c r="I3" s="220">
        <v>0</v>
      </c>
      <c r="J3" s="220">
        <v>0</v>
      </c>
      <c r="K3" s="220">
        <v>32.182000000000002</v>
      </c>
      <c r="L3" s="220">
        <v>0</v>
      </c>
      <c r="M3" s="220">
        <v>0</v>
      </c>
      <c r="N3" s="220">
        <v>0</v>
      </c>
      <c r="O3" s="223">
        <v>1</v>
      </c>
      <c r="P3" s="220">
        <v>0</v>
      </c>
      <c r="Q3" s="220">
        <v>1.5209999999999999</v>
      </c>
      <c r="R3" s="220">
        <v>0</v>
      </c>
      <c r="S3" s="220">
        <v>0</v>
      </c>
      <c r="T3" s="220">
        <v>0</v>
      </c>
      <c r="W3" s="59">
        <v>1</v>
      </c>
      <c r="X3" s="21">
        <v>0</v>
      </c>
      <c r="Y3" s="23">
        <v>810.86599999999999</v>
      </c>
      <c r="Z3" s="269">
        <v>984.70299999999997</v>
      </c>
    </row>
    <row r="4" spans="1:26" s="224" customFormat="1">
      <c r="A4" s="223">
        <f>A3+1</f>
        <v>2</v>
      </c>
      <c r="B4" s="220">
        <v>0</v>
      </c>
      <c r="C4" s="220">
        <v>166.81399999999999</v>
      </c>
      <c r="D4" s="220">
        <v>0</v>
      </c>
      <c r="E4" s="220">
        <v>0</v>
      </c>
      <c r="F4" s="220">
        <v>0</v>
      </c>
      <c r="G4" s="220">
        <v>0</v>
      </c>
      <c r="H4" s="223">
        <f>H3+1</f>
        <v>2</v>
      </c>
      <c r="I4" s="220">
        <v>0</v>
      </c>
      <c r="J4" s="220">
        <v>0</v>
      </c>
      <c r="K4" s="220">
        <v>10.994999999999999</v>
      </c>
      <c r="L4" s="220">
        <v>0</v>
      </c>
      <c r="M4" s="220">
        <v>0</v>
      </c>
      <c r="N4" s="220">
        <v>0</v>
      </c>
      <c r="O4" s="223">
        <f>O3+1</f>
        <v>2</v>
      </c>
      <c r="P4" s="220">
        <v>0</v>
      </c>
      <c r="Q4" s="220">
        <v>0</v>
      </c>
      <c r="R4" s="220">
        <v>0</v>
      </c>
      <c r="S4" s="220">
        <v>0</v>
      </c>
      <c r="T4" s="220">
        <v>0</v>
      </c>
      <c r="W4" s="59">
        <v>2</v>
      </c>
      <c r="X4" s="21">
        <v>0</v>
      </c>
      <c r="Y4" s="23">
        <v>1597.09</v>
      </c>
      <c r="Z4" s="251">
        <v>1774.9</v>
      </c>
    </row>
    <row r="5" spans="1:26" s="224" customFormat="1">
      <c r="A5" s="223">
        <f t="shared" ref="A5:A19" si="0">A4+1</f>
        <v>3</v>
      </c>
      <c r="B5" s="220">
        <v>0</v>
      </c>
      <c r="C5" s="220">
        <v>0</v>
      </c>
      <c r="D5" s="220">
        <v>0</v>
      </c>
      <c r="E5" s="220">
        <v>1.6930000000000001</v>
      </c>
      <c r="F5" s="220">
        <v>9.2780000000000005</v>
      </c>
      <c r="G5" s="220">
        <v>0</v>
      </c>
      <c r="H5" s="223">
        <f t="shared" ref="H5:H19" si="1">H4+1</f>
        <v>3</v>
      </c>
      <c r="I5" s="220">
        <v>124.01300000000001</v>
      </c>
      <c r="J5" s="220">
        <v>0</v>
      </c>
      <c r="K5" s="220">
        <v>0</v>
      </c>
      <c r="L5" s="265">
        <v>0</v>
      </c>
      <c r="M5" s="265">
        <v>0</v>
      </c>
      <c r="N5" s="265">
        <v>0</v>
      </c>
      <c r="O5" s="223">
        <f t="shared" ref="O5:O19" si="2">O4+1</f>
        <v>3</v>
      </c>
      <c r="P5" s="266">
        <v>0</v>
      </c>
      <c r="Q5" s="220">
        <v>0</v>
      </c>
      <c r="R5" s="220">
        <v>0</v>
      </c>
      <c r="S5" s="220">
        <v>0</v>
      </c>
      <c r="T5" s="220">
        <v>0</v>
      </c>
      <c r="W5" s="59">
        <v>3</v>
      </c>
      <c r="X5" s="21">
        <v>0</v>
      </c>
      <c r="Y5" s="23">
        <v>14757.69</v>
      </c>
      <c r="Z5" s="269">
        <v>14892.674999999999</v>
      </c>
    </row>
    <row r="6" spans="1:26" s="224" customFormat="1">
      <c r="A6" s="223">
        <f t="shared" si="0"/>
        <v>4</v>
      </c>
      <c r="B6" s="220">
        <v>140.03200000000001</v>
      </c>
      <c r="C6" s="220">
        <v>0</v>
      </c>
      <c r="D6" s="220">
        <v>0</v>
      </c>
      <c r="E6" s="220">
        <v>136.83000000000001</v>
      </c>
      <c r="F6" s="220">
        <v>0.16400000000000001</v>
      </c>
      <c r="G6" s="220">
        <v>0.14199999999999999</v>
      </c>
      <c r="H6" s="223">
        <f t="shared" si="1"/>
        <v>4</v>
      </c>
      <c r="I6" s="220">
        <v>0</v>
      </c>
      <c r="J6" s="220">
        <v>0</v>
      </c>
      <c r="K6" s="220">
        <v>0</v>
      </c>
      <c r="L6" s="220">
        <v>91.26</v>
      </c>
      <c r="M6" s="220">
        <v>0</v>
      </c>
      <c r="N6" s="220">
        <v>0.56000000000000005</v>
      </c>
      <c r="O6" s="223">
        <f t="shared" si="2"/>
        <v>4</v>
      </c>
      <c r="P6" s="220">
        <v>13.994</v>
      </c>
      <c r="Q6" s="220">
        <v>0</v>
      </c>
      <c r="R6" s="220">
        <v>0</v>
      </c>
      <c r="S6" s="220">
        <v>0</v>
      </c>
      <c r="T6" s="220">
        <v>13.471</v>
      </c>
      <c r="W6" s="59">
        <v>4</v>
      </c>
      <c r="X6" s="21">
        <v>0</v>
      </c>
      <c r="Y6" s="23">
        <v>0</v>
      </c>
      <c r="Z6" s="269">
        <v>396.45400000000001</v>
      </c>
    </row>
    <row r="7" spans="1:26" s="224" customFormat="1">
      <c r="A7" s="223">
        <f t="shared" si="0"/>
        <v>5</v>
      </c>
      <c r="B7" s="220">
        <v>0</v>
      </c>
      <c r="C7" s="220">
        <v>0</v>
      </c>
      <c r="D7" s="220">
        <v>0</v>
      </c>
      <c r="E7" s="220">
        <v>3.6920000000000002</v>
      </c>
      <c r="F7" s="220">
        <v>1.18</v>
      </c>
      <c r="G7" s="220">
        <v>1.9E-2</v>
      </c>
      <c r="H7" s="223">
        <f t="shared" si="1"/>
        <v>5</v>
      </c>
      <c r="I7" s="220">
        <v>0</v>
      </c>
      <c r="J7" s="220">
        <v>0</v>
      </c>
      <c r="K7" s="220">
        <v>1.2999999999999999E-2</v>
      </c>
      <c r="L7" s="220">
        <v>1.151</v>
      </c>
      <c r="M7" s="220">
        <v>0</v>
      </c>
      <c r="N7" s="220">
        <v>0.01</v>
      </c>
      <c r="O7" s="223">
        <f t="shared" si="2"/>
        <v>5</v>
      </c>
      <c r="P7" s="220">
        <v>24.399000000000001</v>
      </c>
      <c r="Q7" s="220">
        <v>4.0000000000000001E-3</v>
      </c>
      <c r="R7" s="220">
        <v>0</v>
      </c>
      <c r="S7" s="220">
        <v>0</v>
      </c>
      <c r="T7" s="220">
        <v>1.1830000000000001</v>
      </c>
      <c r="W7" s="59">
        <v>5</v>
      </c>
      <c r="X7" s="21">
        <v>0</v>
      </c>
      <c r="Y7" s="23">
        <v>0</v>
      </c>
      <c r="Z7" s="269">
        <v>31.651</v>
      </c>
    </row>
    <row r="8" spans="1:26" s="224" customFormat="1">
      <c r="A8" s="223">
        <f t="shared" si="0"/>
        <v>6</v>
      </c>
      <c r="B8" s="220">
        <v>1.4059999999999999</v>
      </c>
      <c r="C8" s="220">
        <v>0</v>
      </c>
      <c r="D8" s="220">
        <v>0</v>
      </c>
      <c r="E8" s="220">
        <v>0</v>
      </c>
      <c r="F8" s="220">
        <v>0</v>
      </c>
      <c r="G8" s="220">
        <v>0</v>
      </c>
      <c r="H8" s="223">
        <f t="shared" si="1"/>
        <v>6</v>
      </c>
      <c r="I8" s="220">
        <v>0</v>
      </c>
      <c r="J8" s="220">
        <v>0</v>
      </c>
      <c r="K8" s="220">
        <v>2.7E-2</v>
      </c>
      <c r="L8" s="220">
        <v>0.14599999999999999</v>
      </c>
      <c r="M8" s="220">
        <v>0</v>
      </c>
      <c r="N8" s="220">
        <v>0</v>
      </c>
      <c r="O8" s="223">
        <f t="shared" si="2"/>
        <v>6</v>
      </c>
      <c r="P8" s="220">
        <v>0</v>
      </c>
      <c r="Q8" s="220">
        <v>0</v>
      </c>
      <c r="R8" s="220">
        <v>0</v>
      </c>
      <c r="S8" s="220">
        <v>0</v>
      </c>
      <c r="T8" s="220">
        <v>6.2E-2</v>
      </c>
      <c r="W8" s="59">
        <v>6</v>
      </c>
      <c r="X8" s="21">
        <v>0</v>
      </c>
      <c r="Y8" s="23">
        <v>0</v>
      </c>
      <c r="Z8" s="269">
        <v>1.641</v>
      </c>
    </row>
    <row r="9" spans="1:26" s="226" customFormat="1">
      <c r="A9" s="223">
        <f t="shared" si="0"/>
        <v>7</v>
      </c>
      <c r="B9" s="220">
        <v>6.2119999999999997</v>
      </c>
      <c r="C9" s="220">
        <v>0</v>
      </c>
      <c r="D9" s="220">
        <v>0</v>
      </c>
      <c r="E9" s="220">
        <v>0</v>
      </c>
      <c r="F9" s="220">
        <v>0</v>
      </c>
      <c r="G9" s="220">
        <v>0</v>
      </c>
      <c r="H9" s="223">
        <f t="shared" si="1"/>
        <v>7</v>
      </c>
      <c r="I9" s="220">
        <v>6.056</v>
      </c>
      <c r="J9" s="220">
        <v>0</v>
      </c>
      <c r="K9" s="220">
        <v>0</v>
      </c>
      <c r="L9" s="220">
        <v>0</v>
      </c>
      <c r="M9" s="220">
        <v>0</v>
      </c>
      <c r="N9" s="220">
        <v>0</v>
      </c>
      <c r="O9" s="223">
        <f t="shared" si="2"/>
        <v>7</v>
      </c>
      <c r="P9" s="220">
        <v>0</v>
      </c>
      <c r="Q9" s="220">
        <v>0</v>
      </c>
      <c r="R9" s="220">
        <v>0</v>
      </c>
      <c r="S9" s="220">
        <v>0</v>
      </c>
      <c r="T9" s="220">
        <v>0</v>
      </c>
      <c r="W9" s="227">
        <v>7</v>
      </c>
      <c r="X9" s="32">
        <v>0</v>
      </c>
      <c r="Y9" s="35">
        <v>1709.2170000000001</v>
      </c>
      <c r="Z9" s="269">
        <v>1721.4839999999999</v>
      </c>
    </row>
    <row r="10" spans="1:26" s="226" customFormat="1">
      <c r="A10" s="223">
        <f t="shared" si="0"/>
        <v>8</v>
      </c>
      <c r="B10" s="220">
        <v>133.80699999999999</v>
      </c>
      <c r="C10" s="220">
        <v>6.476</v>
      </c>
      <c r="D10" s="220">
        <v>394.64400000000001</v>
      </c>
      <c r="E10" s="220">
        <v>16.087</v>
      </c>
      <c r="F10" s="220">
        <v>0.81200000000000006</v>
      </c>
      <c r="G10" s="220">
        <v>4.4999999999999998E-2</v>
      </c>
      <c r="H10" s="223">
        <f t="shared" si="1"/>
        <v>8</v>
      </c>
      <c r="I10" s="220">
        <v>49.557000000000002</v>
      </c>
      <c r="J10" s="220">
        <v>14.37</v>
      </c>
      <c r="K10" s="220">
        <v>3.379</v>
      </c>
      <c r="L10" s="220">
        <v>14.928000000000001</v>
      </c>
      <c r="M10" s="220">
        <v>0.83399999999999996</v>
      </c>
      <c r="N10" s="220">
        <v>0.113</v>
      </c>
      <c r="O10" s="223">
        <f t="shared" si="2"/>
        <v>8</v>
      </c>
      <c r="P10" s="220">
        <v>7.6390000000000002</v>
      </c>
      <c r="Q10" s="220">
        <v>25.149000000000001</v>
      </c>
      <c r="R10" s="220">
        <v>0.501</v>
      </c>
      <c r="S10" s="220">
        <v>0.441</v>
      </c>
      <c r="T10" s="220">
        <v>1.423</v>
      </c>
      <c r="W10" s="227">
        <v>8</v>
      </c>
      <c r="X10" s="32">
        <v>0</v>
      </c>
      <c r="Y10" s="35">
        <v>20.498000000000001</v>
      </c>
      <c r="Z10" s="269">
        <v>690.70500000000004</v>
      </c>
    </row>
    <row r="11" spans="1:26" s="226" customFormat="1">
      <c r="A11" s="223">
        <f t="shared" si="0"/>
        <v>9</v>
      </c>
      <c r="B11" s="220">
        <v>0</v>
      </c>
      <c r="C11" s="220">
        <v>0</v>
      </c>
      <c r="D11" s="220">
        <v>2.2749999999999999</v>
      </c>
      <c r="E11" s="220">
        <v>0.16200000000000001</v>
      </c>
      <c r="F11" s="220">
        <v>8.0000000000000002E-3</v>
      </c>
      <c r="G11" s="220">
        <v>0</v>
      </c>
      <c r="H11" s="223">
        <f t="shared" si="1"/>
        <v>9</v>
      </c>
      <c r="I11" s="220">
        <v>0</v>
      </c>
      <c r="J11" s="220">
        <v>0.64500000000000002</v>
      </c>
      <c r="K11" s="220">
        <v>0</v>
      </c>
      <c r="L11" s="220">
        <v>1.659</v>
      </c>
      <c r="M11" s="220">
        <v>0</v>
      </c>
      <c r="N11" s="220">
        <v>2.0840000000000001</v>
      </c>
      <c r="O11" s="223">
        <f t="shared" si="2"/>
        <v>9</v>
      </c>
      <c r="P11" s="220">
        <v>9.8460000000000001</v>
      </c>
      <c r="Q11" s="220">
        <v>0.89100000000000001</v>
      </c>
      <c r="R11" s="220">
        <v>0</v>
      </c>
      <c r="S11" s="220">
        <v>161.93100000000001</v>
      </c>
      <c r="T11" s="220">
        <v>0</v>
      </c>
      <c r="W11" s="227">
        <v>9</v>
      </c>
      <c r="X11" s="32">
        <v>0</v>
      </c>
      <c r="Y11" s="35">
        <v>0</v>
      </c>
      <c r="Z11" s="269">
        <v>179.50200000000001</v>
      </c>
    </row>
    <row r="12" spans="1:26" s="226" customFormat="1">
      <c r="A12" s="223">
        <f t="shared" si="0"/>
        <v>10</v>
      </c>
      <c r="B12" s="220">
        <v>32.753</v>
      </c>
      <c r="C12" s="220">
        <v>0</v>
      </c>
      <c r="D12" s="220">
        <v>122.44799999999999</v>
      </c>
      <c r="E12" s="220">
        <v>65.198999999999998</v>
      </c>
      <c r="F12" s="220">
        <v>0</v>
      </c>
      <c r="G12" s="220">
        <v>2.1000000000000001E-2</v>
      </c>
      <c r="H12" s="223">
        <f t="shared" si="1"/>
        <v>10</v>
      </c>
      <c r="I12" s="220">
        <v>0</v>
      </c>
      <c r="J12" s="220">
        <v>4.0990000000000002</v>
      </c>
      <c r="K12" s="220">
        <v>0</v>
      </c>
      <c r="L12" s="220">
        <v>71.36</v>
      </c>
      <c r="M12" s="220">
        <v>0</v>
      </c>
      <c r="N12" s="220">
        <v>1.4350000000000001</v>
      </c>
      <c r="O12" s="223">
        <f t="shared" si="2"/>
        <v>10</v>
      </c>
      <c r="P12" s="220">
        <v>122.529</v>
      </c>
      <c r="Q12" s="220">
        <v>0.68700000000000006</v>
      </c>
      <c r="R12" s="220">
        <v>0</v>
      </c>
      <c r="S12" s="220">
        <v>0.04</v>
      </c>
      <c r="T12" s="220">
        <v>1.39</v>
      </c>
      <c r="W12" s="227">
        <v>10</v>
      </c>
      <c r="X12" s="32">
        <v>0</v>
      </c>
      <c r="Y12" s="35">
        <v>0</v>
      </c>
      <c r="Z12" s="269">
        <v>421.96199999999999</v>
      </c>
    </row>
    <row r="13" spans="1:26" s="226" customFormat="1">
      <c r="A13" s="223">
        <f t="shared" si="0"/>
        <v>11</v>
      </c>
      <c r="B13" s="220">
        <v>0</v>
      </c>
      <c r="C13" s="220">
        <v>0</v>
      </c>
      <c r="D13" s="220">
        <v>17.901</v>
      </c>
      <c r="E13" s="220">
        <v>0.35</v>
      </c>
      <c r="F13" s="220">
        <v>7.8E-2</v>
      </c>
      <c r="G13" s="220">
        <v>3.4000000000000002E-2</v>
      </c>
      <c r="H13" s="223">
        <f t="shared" si="1"/>
        <v>11</v>
      </c>
      <c r="I13" s="220">
        <v>2.7170000000000001</v>
      </c>
      <c r="J13" s="220">
        <v>2.5470000000000002</v>
      </c>
      <c r="K13" s="220">
        <v>7.8E-2</v>
      </c>
      <c r="L13" s="220">
        <v>2.613</v>
      </c>
      <c r="M13" s="220">
        <v>7.3289999999999997</v>
      </c>
      <c r="N13" s="220">
        <v>3.5999999999999997E-2</v>
      </c>
      <c r="O13" s="223">
        <f t="shared" si="2"/>
        <v>11</v>
      </c>
      <c r="P13" s="220">
        <v>23.023</v>
      </c>
      <c r="Q13" s="220">
        <v>39.781999999999996</v>
      </c>
      <c r="R13" s="220">
        <v>1.0880000000000001</v>
      </c>
      <c r="S13" s="220">
        <v>1.4750000000000001</v>
      </c>
      <c r="T13" s="220">
        <v>0.42399999999999999</v>
      </c>
      <c r="W13" s="227">
        <v>11</v>
      </c>
      <c r="X13" s="32">
        <v>0</v>
      </c>
      <c r="Y13" s="35">
        <v>25.58</v>
      </c>
      <c r="Z13" s="269">
        <v>125.056</v>
      </c>
    </row>
    <row r="14" spans="1:26" s="226" customFormat="1">
      <c r="A14" s="223">
        <f t="shared" si="0"/>
        <v>12</v>
      </c>
      <c r="B14" s="220">
        <v>2.1560000000000001</v>
      </c>
      <c r="C14" s="220">
        <v>0</v>
      </c>
      <c r="D14" s="220">
        <v>0</v>
      </c>
      <c r="E14" s="220">
        <v>1.9610000000000001</v>
      </c>
      <c r="F14" s="220">
        <v>6.9000000000000006E-2</v>
      </c>
      <c r="G14" s="220">
        <v>0.05</v>
      </c>
      <c r="H14" s="223">
        <f t="shared" si="1"/>
        <v>12</v>
      </c>
      <c r="I14" s="220">
        <v>0</v>
      </c>
      <c r="J14" s="220">
        <v>0</v>
      </c>
      <c r="K14" s="220">
        <v>0</v>
      </c>
      <c r="L14" s="220">
        <v>30.405999999999999</v>
      </c>
      <c r="M14" s="220">
        <v>0</v>
      </c>
      <c r="N14" s="220">
        <v>24.207999999999998</v>
      </c>
      <c r="O14" s="223">
        <f t="shared" si="2"/>
        <v>12</v>
      </c>
      <c r="P14" s="220">
        <v>0</v>
      </c>
      <c r="Q14" s="220">
        <v>0</v>
      </c>
      <c r="R14" s="220">
        <v>0</v>
      </c>
      <c r="S14" s="220">
        <v>0</v>
      </c>
      <c r="T14" s="220">
        <v>0</v>
      </c>
      <c r="W14" s="227">
        <v>12</v>
      </c>
      <c r="X14" s="32">
        <v>0</v>
      </c>
      <c r="Y14" s="35">
        <v>0</v>
      </c>
      <c r="Z14" s="269">
        <v>58.85</v>
      </c>
    </row>
    <row r="15" spans="1:26" s="224" customFormat="1">
      <c r="A15" s="223">
        <f t="shared" si="0"/>
        <v>13</v>
      </c>
      <c r="B15" s="220">
        <v>18.324000000000002</v>
      </c>
      <c r="C15" s="220">
        <v>0</v>
      </c>
      <c r="D15" s="220">
        <v>128.066</v>
      </c>
      <c r="E15" s="220">
        <v>8.3710000000000004</v>
      </c>
      <c r="F15" s="220">
        <v>3.6459999999999999</v>
      </c>
      <c r="G15" s="220">
        <v>0.14899999999999999</v>
      </c>
      <c r="H15" s="223">
        <f t="shared" si="1"/>
        <v>13</v>
      </c>
      <c r="I15" s="220">
        <v>58.930999999999997</v>
      </c>
      <c r="J15" s="220">
        <v>16.503</v>
      </c>
      <c r="K15" s="220">
        <v>35.128999999999998</v>
      </c>
      <c r="L15" s="220">
        <v>55.008000000000003</v>
      </c>
      <c r="M15" s="220">
        <v>1.1919999999999999</v>
      </c>
      <c r="N15" s="220">
        <v>2.8769999999999998</v>
      </c>
      <c r="O15" s="223">
        <f t="shared" si="2"/>
        <v>13</v>
      </c>
      <c r="P15" s="220">
        <v>126.05200000000001</v>
      </c>
      <c r="Q15" s="220">
        <v>0</v>
      </c>
      <c r="R15" s="220">
        <v>0</v>
      </c>
      <c r="S15" s="220">
        <v>7.1230000000000002</v>
      </c>
      <c r="T15" s="220">
        <v>0</v>
      </c>
      <c r="W15" s="59">
        <v>13</v>
      </c>
      <c r="X15" s="21">
        <v>0</v>
      </c>
      <c r="Y15" s="23">
        <v>0</v>
      </c>
      <c r="Z15" s="269">
        <v>461.37200000000001</v>
      </c>
    </row>
    <row r="16" spans="1:26" s="224" customFormat="1">
      <c r="A16" s="223">
        <f t="shared" si="0"/>
        <v>14</v>
      </c>
      <c r="B16" s="220">
        <v>0</v>
      </c>
      <c r="C16" s="220">
        <v>0</v>
      </c>
      <c r="D16" s="220">
        <v>0</v>
      </c>
      <c r="E16" s="220">
        <v>0</v>
      </c>
      <c r="F16" s="265">
        <v>0</v>
      </c>
      <c r="G16" s="265">
        <v>0</v>
      </c>
      <c r="H16" s="223">
        <f t="shared" si="1"/>
        <v>14</v>
      </c>
      <c r="I16" s="220">
        <v>0</v>
      </c>
      <c r="J16" s="220">
        <v>0</v>
      </c>
      <c r="K16" s="220">
        <v>0</v>
      </c>
      <c r="L16" s="220">
        <v>0</v>
      </c>
      <c r="M16" s="220">
        <v>0</v>
      </c>
      <c r="N16" s="220">
        <v>0</v>
      </c>
      <c r="O16" s="223">
        <f t="shared" si="2"/>
        <v>14</v>
      </c>
      <c r="P16" s="220">
        <v>0</v>
      </c>
      <c r="Q16" s="220">
        <v>0</v>
      </c>
      <c r="R16" s="220">
        <v>2.4430000000000001</v>
      </c>
      <c r="S16" s="220">
        <v>0</v>
      </c>
      <c r="T16" s="220">
        <v>0</v>
      </c>
      <c r="W16" s="59">
        <v>14</v>
      </c>
      <c r="X16" s="21">
        <v>0</v>
      </c>
      <c r="Y16" s="23">
        <v>419.00900000000001</v>
      </c>
      <c r="Z16" s="269">
        <v>421.452</v>
      </c>
    </row>
    <row r="17" spans="1:27" s="224" customFormat="1" ht="14.25" customHeight="1">
      <c r="A17" s="223">
        <f t="shared" si="0"/>
        <v>15</v>
      </c>
      <c r="B17" s="220">
        <v>0</v>
      </c>
      <c r="C17" s="220">
        <v>0</v>
      </c>
      <c r="D17" s="220">
        <v>0</v>
      </c>
      <c r="E17" s="220">
        <v>0</v>
      </c>
      <c r="F17" s="266">
        <v>2.3E-2</v>
      </c>
      <c r="G17" s="266">
        <v>8.0000000000000002E-3</v>
      </c>
      <c r="H17" s="223">
        <f t="shared" si="1"/>
        <v>15</v>
      </c>
      <c r="I17" s="266">
        <v>0</v>
      </c>
      <c r="J17" s="220">
        <v>0</v>
      </c>
      <c r="K17" s="220">
        <v>0</v>
      </c>
      <c r="L17" s="220">
        <v>0</v>
      </c>
      <c r="M17" s="220">
        <v>0</v>
      </c>
      <c r="N17" s="220">
        <v>4.3999999999999997E-2</v>
      </c>
      <c r="O17" s="223">
        <f t="shared" si="2"/>
        <v>15</v>
      </c>
      <c r="P17" s="220">
        <v>0</v>
      </c>
      <c r="Q17" s="220">
        <v>0.69899999999999995</v>
      </c>
      <c r="R17" s="220">
        <v>0.76300000000000001</v>
      </c>
      <c r="S17" s="220">
        <v>0</v>
      </c>
      <c r="T17" s="220">
        <v>0</v>
      </c>
      <c r="W17" s="59">
        <v>15</v>
      </c>
      <c r="X17" s="21">
        <v>0</v>
      </c>
      <c r="Y17" s="23">
        <v>62.838999999999999</v>
      </c>
      <c r="Z17" s="269">
        <v>64.376000000000005</v>
      </c>
    </row>
    <row r="18" spans="1:27" s="224" customFormat="1">
      <c r="A18" s="223">
        <f t="shared" si="0"/>
        <v>16</v>
      </c>
      <c r="B18" s="220">
        <v>0</v>
      </c>
      <c r="C18" s="220">
        <v>0</v>
      </c>
      <c r="D18" s="220">
        <v>0</v>
      </c>
      <c r="E18" s="220">
        <v>0</v>
      </c>
      <c r="F18" s="220">
        <v>0</v>
      </c>
      <c r="G18" s="220">
        <v>0</v>
      </c>
      <c r="H18" s="223">
        <f t="shared" si="1"/>
        <v>16</v>
      </c>
      <c r="I18" s="266">
        <v>0</v>
      </c>
      <c r="J18" s="220">
        <v>0</v>
      </c>
      <c r="K18" s="220">
        <v>4.7080000000000002</v>
      </c>
      <c r="L18" s="220">
        <v>0</v>
      </c>
      <c r="M18" s="220">
        <v>0</v>
      </c>
      <c r="N18" s="220">
        <v>0.28100000000000003</v>
      </c>
      <c r="O18" s="223">
        <f t="shared" si="2"/>
        <v>16</v>
      </c>
      <c r="P18" s="220">
        <v>0</v>
      </c>
      <c r="Q18" s="220">
        <v>0</v>
      </c>
      <c r="R18" s="220">
        <v>0</v>
      </c>
      <c r="S18" s="220">
        <v>74.822999999999993</v>
      </c>
      <c r="T18" s="220">
        <v>0</v>
      </c>
      <c r="W18" s="59">
        <v>16</v>
      </c>
      <c r="X18" s="21">
        <v>0</v>
      </c>
      <c r="Y18" s="23">
        <v>202.18100000000001</v>
      </c>
      <c r="Z18" s="269">
        <v>281.99400000000003</v>
      </c>
    </row>
    <row r="19" spans="1:27" s="224" customFormat="1">
      <c r="A19" s="223">
        <f t="shared" si="0"/>
        <v>17</v>
      </c>
      <c r="B19" s="220">
        <v>4.1390000000000002</v>
      </c>
      <c r="C19" s="220">
        <v>0</v>
      </c>
      <c r="D19" s="220">
        <v>0</v>
      </c>
      <c r="E19" s="220">
        <v>2.1659999999999999</v>
      </c>
      <c r="F19" s="220">
        <v>2.4E-2</v>
      </c>
      <c r="G19" s="220">
        <v>2E-3</v>
      </c>
      <c r="H19" s="223">
        <f t="shared" si="1"/>
        <v>17</v>
      </c>
      <c r="I19" s="266">
        <v>0</v>
      </c>
      <c r="J19" s="266">
        <v>0</v>
      </c>
      <c r="K19" s="266">
        <v>0</v>
      </c>
      <c r="L19" s="266">
        <v>11.471</v>
      </c>
      <c r="M19" s="266">
        <v>0</v>
      </c>
      <c r="N19" s="266">
        <v>0.38100000000000001</v>
      </c>
      <c r="O19" s="223">
        <f t="shared" si="2"/>
        <v>17</v>
      </c>
      <c r="P19" s="220">
        <v>12.71</v>
      </c>
      <c r="Q19" s="220">
        <v>0</v>
      </c>
      <c r="R19" s="220">
        <v>0</v>
      </c>
      <c r="S19" s="220">
        <v>0</v>
      </c>
      <c r="T19" s="220">
        <v>2.0150000000000001</v>
      </c>
      <c r="W19" s="59">
        <v>17</v>
      </c>
      <c r="X19" s="21">
        <v>0</v>
      </c>
      <c r="Y19" s="23">
        <v>0</v>
      </c>
      <c r="Z19" s="269">
        <v>32.908999999999999</v>
      </c>
    </row>
    <row r="20" spans="1:27">
      <c r="A20" s="228">
        <v>200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229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229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230">
        <f>SUM(B20:T20)</f>
        <v>0</v>
      </c>
      <c r="V20" s="231"/>
      <c r="W20" s="231"/>
      <c r="X20" s="232">
        <f>SUM(X3:X19)</f>
        <v>0</v>
      </c>
      <c r="Y20" s="233">
        <f>SUM(Y3:Y19)</f>
        <v>19604.970000000005</v>
      </c>
      <c r="Z20" s="234">
        <f>SUM(Z3:Z19)</f>
        <v>22541.686000000002</v>
      </c>
      <c r="AA20" s="235"/>
    </row>
    <row r="21" spans="1:27" s="241" customFormat="1">
      <c r="A21" s="228">
        <v>209</v>
      </c>
      <c r="B21">
        <v>525.726</v>
      </c>
      <c r="C21">
        <v>1590.385</v>
      </c>
      <c r="D21">
        <v>14227.34</v>
      </c>
      <c r="E21" s="256">
        <v>151.16999999999999</v>
      </c>
      <c r="F21" s="256">
        <v>16.37</v>
      </c>
      <c r="G21" s="256">
        <v>1.17</v>
      </c>
      <c r="H21" s="236"/>
      <c r="I21">
        <v>1480.21</v>
      </c>
      <c r="J21">
        <v>652.54</v>
      </c>
      <c r="K21">
        <v>92.99</v>
      </c>
      <c r="L21">
        <v>141.96</v>
      </c>
      <c r="M21">
        <v>115.7</v>
      </c>
      <c r="N21">
        <v>26.82</v>
      </c>
      <c r="O21" s="236"/>
      <c r="P21">
        <v>121.18</v>
      </c>
      <c r="Q21">
        <v>352.72</v>
      </c>
      <c r="R21">
        <v>59.58</v>
      </c>
      <c r="S21">
        <v>36.159999999999997</v>
      </c>
      <c r="T21">
        <v>12.94</v>
      </c>
      <c r="U21" s="237">
        <f>SUM(B21:T21)</f>
        <v>19604.960999999999</v>
      </c>
      <c r="V21" s="233" t="s">
        <v>130</v>
      </c>
      <c r="W21" s="233"/>
      <c r="X21" s="237">
        <f>Y20-X20</f>
        <v>19604.970000000005</v>
      </c>
      <c r="Y21" s="238">
        <f>Y20-U21</f>
        <v>9.0000000054715201E-3</v>
      </c>
      <c r="Z21" s="239"/>
      <c r="AA21" s="240"/>
    </row>
    <row r="22" spans="1:27">
      <c r="A22" s="228">
        <v>210</v>
      </c>
      <c r="B22" s="242">
        <f>SUM(B3:B21)</f>
        <v>984.69900000000007</v>
      </c>
      <c r="C22" s="242">
        <f t="shared" ref="C22:G22" si="3">SUM(C3:C21)</f>
        <v>1774.894</v>
      </c>
      <c r="D22" s="242">
        <f t="shared" si="3"/>
        <v>14892.674000000001</v>
      </c>
      <c r="E22" s="242">
        <f t="shared" si="3"/>
        <v>396.452</v>
      </c>
      <c r="F22" s="242">
        <f t="shared" si="3"/>
        <v>31.652000000000001</v>
      </c>
      <c r="G22" s="242">
        <f t="shared" si="3"/>
        <v>1.64</v>
      </c>
      <c r="H22" s="243"/>
      <c r="I22" s="242">
        <f>SUM(I3:I21)</f>
        <v>1721.4840000000002</v>
      </c>
      <c r="J22" s="242">
        <f t="shared" ref="J22:N22" si="4">SUM(J3:J21)</f>
        <v>690.70399999999995</v>
      </c>
      <c r="K22" s="242">
        <f t="shared" si="4"/>
        <v>179.50099999999998</v>
      </c>
      <c r="L22" s="242">
        <f t="shared" si="4"/>
        <v>421.96199999999999</v>
      </c>
      <c r="M22" s="242">
        <f t="shared" si="4"/>
        <v>125.05500000000001</v>
      </c>
      <c r="N22" s="242">
        <f t="shared" si="4"/>
        <v>58.848999999999997</v>
      </c>
      <c r="P22" s="242">
        <f>SUM(P3:P21)</f>
        <v>461.37199999999996</v>
      </c>
      <c r="Q22" s="242">
        <f t="shared" ref="Q22:T22" si="5">SUM(Q3:Q21)</f>
        <v>421.45300000000003</v>
      </c>
      <c r="R22" s="242">
        <f t="shared" si="5"/>
        <v>64.375</v>
      </c>
      <c r="S22" s="242">
        <f t="shared" si="5"/>
        <v>281.99299999999994</v>
      </c>
      <c r="T22" s="242">
        <f t="shared" si="5"/>
        <v>32.908000000000001</v>
      </c>
      <c r="U22" s="244">
        <f>SUM(B22:T22)</f>
        <v>22541.666999999998</v>
      </c>
      <c r="V22" s="245"/>
      <c r="W22" s="245"/>
      <c r="X22" s="245"/>
      <c r="Y22" s="245"/>
      <c r="Z22" s="245"/>
      <c r="AA22" s="235"/>
    </row>
    <row r="23" spans="1:27">
      <c r="B23" s="137"/>
      <c r="Q23" s="246"/>
      <c r="R23" s="247"/>
      <c r="S23" s="247"/>
      <c r="U23" s="224"/>
      <c r="V23" s="224"/>
      <c r="W23" s="224"/>
      <c r="X23" s="224"/>
      <c r="Y23" s="224"/>
      <c r="Z23" s="224"/>
    </row>
    <row r="24" spans="1:27">
      <c r="B24" s="248"/>
      <c r="C24" s="248"/>
      <c r="D24" s="248"/>
      <c r="E24" s="248"/>
      <c r="F24" s="248"/>
      <c r="G24" s="248"/>
      <c r="H24" s="249"/>
      <c r="I24" s="248"/>
      <c r="J24" s="248"/>
      <c r="K24" s="248"/>
      <c r="L24" s="248"/>
      <c r="M24" s="248"/>
      <c r="O24" s="249"/>
      <c r="Q24" s="250"/>
      <c r="R24" s="250"/>
      <c r="S24" s="250"/>
      <c r="T24" s="251"/>
      <c r="U24" s="252"/>
      <c r="V24" s="224"/>
      <c r="W24" s="224"/>
      <c r="X24" s="224"/>
      <c r="Y24" s="224"/>
      <c r="Z24" s="224"/>
    </row>
    <row r="25" spans="1:27">
      <c r="A25" s="228">
        <v>200</v>
      </c>
      <c r="B25" s="137" t="s">
        <v>131</v>
      </c>
      <c r="C25" s="137"/>
      <c r="D25" s="137"/>
      <c r="E25" s="137"/>
      <c r="F25" s="252"/>
      <c r="G25" s="252"/>
      <c r="H25" s="252"/>
      <c r="I25" s="252"/>
      <c r="J25" s="137"/>
      <c r="K25" s="137"/>
      <c r="L25" s="137"/>
      <c r="M25" s="137"/>
      <c r="N25" s="137"/>
      <c r="O25" s="253"/>
      <c r="P25" s="137"/>
      <c r="Q25" s="137"/>
      <c r="R25" s="137"/>
      <c r="S25" s="137"/>
      <c r="T25" s="137"/>
      <c r="U25" s="224"/>
      <c r="V25" s="224"/>
      <c r="W25" s="224"/>
      <c r="X25" s="224"/>
      <c r="Y25" s="224"/>
      <c r="Z25" s="224"/>
    </row>
    <row r="26" spans="1:27">
      <c r="A26" s="254">
        <v>209</v>
      </c>
      <c r="B26" t="s">
        <v>55</v>
      </c>
      <c r="D26" s="117">
        <v>525.726</v>
      </c>
      <c r="E26">
        <v>525.726</v>
      </c>
      <c r="F26" s="224"/>
      <c r="G26" s="224"/>
      <c r="H26" s="224"/>
      <c r="I26" s="224"/>
      <c r="N26" s="223"/>
      <c r="O26"/>
    </row>
    <row r="27" spans="1:27">
      <c r="D27" s="117">
        <v>1590.385</v>
      </c>
      <c r="E27">
        <v>1590.385</v>
      </c>
      <c r="F27" s="224"/>
      <c r="G27" s="224"/>
      <c r="H27" s="224"/>
      <c r="I27" s="224"/>
      <c r="N27" s="223"/>
      <c r="O27"/>
    </row>
    <row r="28" spans="1:27">
      <c r="D28" s="117">
        <v>14227.34</v>
      </c>
      <c r="E28">
        <v>14227.34</v>
      </c>
      <c r="F28" s="224"/>
      <c r="G28" s="224"/>
      <c r="H28" s="224"/>
      <c r="I28" s="224"/>
      <c r="N28" s="223"/>
      <c r="O28"/>
    </row>
    <row r="29" spans="1:27">
      <c r="A29" s="255"/>
      <c r="B29" s="256"/>
      <c r="C29" s="256"/>
      <c r="D29" s="117">
        <v>151.16999999999999</v>
      </c>
      <c r="E29" s="256">
        <v>151.16999999999999</v>
      </c>
      <c r="F29" s="268"/>
      <c r="G29" s="268"/>
      <c r="H29" s="268"/>
      <c r="I29" s="268"/>
      <c r="J29" s="256"/>
      <c r="K29" s="256"/>
      <c r="L29" s="256"/>
      <c r="M29" s="256"/>
      <c r="N29" s="257"/>
      <c r="O29" s="256"/>
      <c r="P29" s="256"/>
      <c r="Q29" s="256"/>
      <c r="R29" s="256"/>
      <c r="S29" s="256"/>
    </row>
    <row r="30" spans="1:27">
      <c r="A30" s="255"/>
      <c r="B30" s="256"/>
      <c r="C30" s="256"/>
      <c r="D30" s="117">
        <v>16.37</v>
      </c>
      <c r="E30" s="256">
        <v>16.37</v>
      </c>
      <c r="F30" s="268"/>
      <c r="G30" s="268"/>
      <c r="H30" s="268"/>
      <c r="I30" s="268"/>
      <c r="J30" s="256"/>
      <c r="K30" s="256"/>
      <c r="L30" s="256"/>
      <c r="M30" s="256"/>
      <c r="N30" s="257"/>
      <c r="O30" s="256"/>
      <c r="P30" s="256"/>
      <c r="Q30" s="256"/>
      <c r="R30" s="256"/>
      <c r="S30" s="256"/>
    </row>
    <row r="31" spans="1:27">
      <c r="A31" s="255"/>
      <c r="B31" s="256"/>
      <c r="C31" s="256"/>
      <c r="D31" s="117">
        <v>1.17</v>
      </c>
      <c r="E31" s="256">
        <v>1.17</v>
      </c>
      <c r="F31" s="268"/>
      <c r="G31" s="268"/>
      <c r="H31" s="268"/>
      <c r="I31" s="268"/>
      <c r="J31" s="256"/>
      <c r="K31" s="256"/>
      <c r="L31" s="256"/>
      <c r="M31" s="256"/>
      <c r="N31" s="257"/>
      <c r="O31" s="256"/>
      <c r="P31" s="256"/>
      <c r="Q31" s="256"/>
      <c r="R31" s="256"/>
      <c r="S31" s="256"/>
    </row>
    <row r="32" spans="1:27">
      <c r="D32" s="117">
        <v>1480.21</v>
      </c>
      <c r="E32">
        <v>1480.21</v>
      </c>
      <c r="F32" s="224"/>
      <c r="G32" s="224"/>
      <c r="H32" s="224"/>
      <c r="I32" s="224"/>
      <c r="N32" s="223"/>
      <c r="O32"/>
    </row>
    <row r="33" spans="4:15">
      <c r="D33" s="117">
        <v>652.54</v>
      </c>
      <c r="E33">
        <v>652.54</v>
      </c>
      <c r="F33" s="224"/>
      <c r="G33" s="224"/>
      <c r="H33" s="224"/>
      <c r="I33" s="224"/>
      <c r="N33" s="223"/>
      <c r="O33"/>
    </row>
    <row r="34" spans="4:15">
      <c r="D34" s="121">
        <v>92.99</v>
      </c>
      <c r="E34">
        <v>92.99</v>
      </c>
      <c r="F34" s="224"/>
      <c r="G34" s="224"/>
      <c r="H34" s="224"/>
      <c r="I34" s="224"/>
      <c r="N34" s="223"/>
      <c r="O34"/>
    </row>
    <row r="35" spans="4:15">
      <c r="D35" s="121">
        <v>141.96</v>
      </c>
      <c r="E35">
        <v>141.96</v>
      </c>
      <c r="F35" s="224"/>
      <c r="G35" s="224"/>
      <c r="H35" s="224"/>
      <c r="I35" s="224"/>
      <c r="N35" s="223"/>
      <c r="O35"/>
    </row>
    <row r="36" spans="4:15">
      <c r="D36" s="117">
        <v>115.7</v>
      </c>
      <c r="E36">
        <v>115.7</v>
      </c>
      <c r="F36" s="224"/>
      <c r="G36" s="224"/>
      <c r="H36" s="224"/>
      <c r="I36" s="224"/>
      <c r="N36" s="223"/>
      <c r="O36"/>
    </row>
    <row r="37" spans="4:15">
      <c r="D37" s="117">
        <v>26.82</v>
      </c>
      <c r="E37">
        <v>26.82</v>
      </c>
      <c r="F37" s="224"/>
      <c r="G37" s="224"/>
      <c r="H37" s="224"/>
      <c r="I37" s="224"/>
      <c r="N37" s="223"/>
      <c r="O37"/>
    </row>
    <row r="38" spans="4:15">
      <c r="D38" s="121">
        <v>121.18</v>
      </c>
      <c r="E38">
        <v>121.18</v>
      </c>
      <c r="F38" s="224"/>
      <c r="G38" s="224"/>
      <c r="H38" s="224"/>
      <c r="I38" s="224"/>
      <c r="N38" s="223"/>
      <c r="O38"/>
    </row>
    <row r="39" spans="4:15">
      <c r="D39" s="117">
        <v>352.72</v>
      </c>
      <c r="E39">
        <v>352.72</v>
      </c>
      <c r="F39" s="224"/>
      <c r="G39" s="224"/>
      <c r="H39" s="224"/>
      <c r="I39" s="224"/>
      <c r="N39" s="223"/>
      <c r="O39"/>
    </row>
    <row r="40" spans="4:15">
      <c r="D40" s="121">
        <v>59.58</v>
      </c>
      <c r="E40">
        <v>59.58</v>
      </c>
      <c r="F40" s="224"/>
      <c r="G40" s="224"/>
      <c r="H40" s="224"/>
      <c r="I40" s="224"/>
      <c r="N40" s="223"/>
      <c r="O40"/>
    </row>
    <row r="41" spans="4:15">
      <c r="D41" s="121">
        <v>36.159999999999997</v>
      </c>
      <c r="E41">
        <v>36.159999999999997</v>
      </c>
      <c r="F41" s="224"/>
      <c r="G41" s="224"/>
      <c r="H41" s="224"/>
      <c r="I41" s="224"/>
      <c r="N41" s="223"/>
      <c r="O41"/>
    </row>
    <row r="42" spans="4:15">
      <c r="D42" s="117">
        <v>12.94</v>
      </c>
      <c r="E42">
        <v>12.94</v>
      </c>
      <c r="F42" s="224"/>
      <c r="G42" s="224"/>
      <c r="H42" s="224"/>
      <c r="I42" s="224"/>
      <c r="N42" s="223"/>
      <c r="O42"/>
    </row>
    <row r="43" spans="4:15">
      <c r="F43" s="224"/>
      <c r="G43" s="224"/>
      <c r="H43" s="224"/>
      <c r="I43" s="224"/>
    </row>
    <row r="44" spans="4:15">
      <c r="F44" s="224"/>
      <c r="G44" s="224"/>
      <c r="H44" s="224"/>
      <c r="I44" s="224"/>
    </row>
    <row r="45" spans="4:15">
      <c r="F45" s="224"/>
      <c r="G45" s="224"/>
      <c r="H45" s="224"/>
      <c r="I45" s="224"/>
    </row>
    <row r="46" spans="4:15">
      <c r="F46" s="224"/>
      <c r="G46" s="224"/>
      <c r="H46" s="224"/>
      <c r="I46" s="224"/>
    </row>
    <row r="47" spans="4:15">
      <c r="F47" s="224"/>
      <c r="G47" s="224"/>
      <c r="H47" s="224"/>
      <c r="I47" s="224"/>
    </row>
    <row r="48" spans="4:15">
      <c r="F48" s="224"/>
      <c r="G48" s="224"/>
      <c r="H48" s="224"/>
      <c r="I48" s="224"/>
    </row>
    <row r="49" spans="6:9">
      <c r="F49" s="224"/>
      <c r="G49" s="224"/>
      <c r="H49" s="224"/>
      <c r="I49" s="224"/>
    </row>
    <row r="50" spans="6:9">
      <c r="F50" s="224"/>
      <c r="G50" s="224"/>
      <c r="H50" s="224"/>
      <c r="I50" s="224"/>
    </row>
    <row r="51" spans="6:9">
      <c r="F51" s="224"/>
      <c r="G51" s="224"/>
      <c r="H51" s="224"/>
      <c r="I51" s="224"/>
    </row>
    <row r="52" spans="6:9">
      <c r="F52" s="224"/>
      <c r="G52" s="224"/>
      <c r="H52" s="224"/>
      <c r="I52" s="224"/>
    </row>
    <row r="53" spans="6:9">
      <c r="F53" s="224"/>
      <c r="G53" s="224"/>
      <c r="H53" s="224"/>
      <c r="I53" s="224"/>
    </row>
    <row r="54" spans="6:9">
      <c r="F54" s="224"/>
      <c r="G54" s="224"/>
      <c r="H54" s="224"/>
      <c r="I54" s="224"/>
    </row>
  </sheetData>
  <mergeCells count="1">
    <mergeCell ref="W1:Z1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</vt:i4>
      </vt:variant>
    </vt:vector>
  </HeadingPairs>
  <TitlesOfParts>
    <vt:vector size="26" baseType="lpstr">
      <vt:lpstr>IO KEPRI OKE</vt:lpstr>
      <vt:lpstr>pdrb 2013-2017</vt:lpstr>
      <vt:lpstr>pdrb natuna 2017</vt:lpstr>
      <vt:lpstr>IMPOR FD natuna</vt:lpstr>
      <vt:lpstr>IO KEPRI OKE 2017</vt:lpstr>
      <vt:lpstr>A'IO KEPRI 2017</vt:lpstr>
      <vt:lpstr>A'GAMS</vt:lpstr>
      <vt:lpstr>HASIL RAS NATUNA</vt:lpstr>
      <vt:lpstr>HASIL ASLI RAS </vt:lpstr>
      <vt:lpstr>IO natuna OK</vt:lpstr>
      <vt:lpstr>A</vt:lpstr>
      <vt:lpstr>I</vt:lpstr>
      <vt:lpstr>I-A</vt:lpstr>
      <vt:lpstr>B</vt:lpstr>
      <vt:lpstr>BL</vt:lpstr>
      <vt:lpstr>FL</vt:lpstr>
      <vt:lpstr>MATRIKS SPACE</vt:lpstr>
      <vt:lpstr>multiplier</vt:lpstr>
      <vt:lpstr>Foreward Linkages</vt:lpstr>
      <vt:lpstr>struktur ekonomi</vt:lpstr>
      <vt:lpstr>KESIMPULAN</vt:lpstr>
      <vt:lpstr>spesifik</vt:lpstr>
      <vt:lpstr>gab multiplier</vt:lpstr>
      <vt:lpstr>spesifik (2)</vt:lpstr>
      <vt:lpstr>spesifik!Print_Area</vt:lpstr>
      <vt:lpstr>'spesifik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2019-09-10T04:09:04Z</cp:lastPrinted>
  <dcterms:created xsi:type="dcterms:W3CDTF">2019-07-24T08:07:17Z</dcterms:created>
  <dcterms:modified xsi:type="dcterms:W3CDTF">2019-09-19T08:45:59Z</dcterms:modified>
</cp:coreProperties>
</file>