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RIPSI 2019\"/>
    </mc:Choice>
  </mc:AlternateContent>
  <xr:revisionPtr revIDLastSave="0" documentId="13_ncr:1_{F451986F-6661-4C3E-9A5B-C1C1DE4BD9F7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B8" i="1"/>
  <c r="F8" i="1" s="1"/>
  <c r="N8" i="1"/>
  <c r="L8" i="1"/>
  <c r="M8" i="1"/>
  <c r="K8" i="1"/>
  <c r="O8" i="1" s="1"/>
  <c r="O4" i="3" l="1"/>
  <c r="O5" i="3"/>
  <c r="O6" i="3"/>
  <c r="O7" i="3"/>
  <c r="O8" i="3"/>
  <c r="L9" i="3"/>
  <c r="M9" i="3"/>
  <c r="N9" i="3"/>
  <c r="K9" i="3"/>
  <c r="F10" i="3" l="1"/>
  <c r="D10" i="3"/>
  <c r="E10" i="3"/>
  <c r="C10" i="3"/>
  <c r="D9" i="3"/>
  <c r="E9" i="3"/>
  <c r="F9" i="3"/>
  <c r="C9" i="3"/>
  <c r="L10" i="3"/>
  <c r="M10" i="3"/>
  <c r="N10" i="3"/>
  <c r="K10" i="3"/>
  <c r="Q4" i="3" l="1"/>
  <c r="T5" i="3"/>
  <c r="T13" i="3" s="1"/>
  <c r="T6" i="3"/>
  <c r="T14" i="3" s="1"/>
  <c r="T7" i="3"/>
  <c r="T15" i="3" s="1"/>
  <c r="T8" i="3"/>
  <c r="T16" i="3" s="1"/>
  <c r="S5" i="3"/>
  <c r="S13" i="3" s="1"/>
  <c r="S6" i="3"/>
  <c r="S14" i="3" s="1"/>
  <c r="S7" i="3"/>
  <c r="S15" i="3" s="1"/>
  <c r="S8" i="3"/>
  <c r="S16" i="3" s="1"/>
  <c r="R5" i="3"/>
  <c r="R13" i="3" s="1"/>
  <c r="R6" i="3"/>
  <c r="R14" i="3" s="1"/>
  <c r="R7" i="3"/>
  <c r="R15" i="3" s="1"/>
  <c r="R8" i="3"/>
  <c r="R16" i="3" s="1"/>
  <c r="T4" i="3"/>
  <c r="T12" i="3" s="1"/>
  <c r="R4" i="3"/>
  <c r="R12" i="3" s="1"/>
  <c r="S4" i="3"/>
  <c r="S12" i="3" s="1"/>
  <c r="Q5" i="3"/>
  <c r="Q6" i="3"/>
  <c r="Q7" i="3"/>
  <c r="Q8" i="3"/>
  <c r="N14" i="3" l="1"/>
  <c r="N15" i="3"/>
  <c r="N16" i="3"/>
  <c r="N17" i="3"/>
  <c r="M14" i="3"/>
  <c r="M15" i="3"/>
  <c r="M16" i="3"/>
  <c r="M17" i="3"/>
  <c r="L14" i="3"/>
  <c r="L15" i="3"/>
  <c r="L16" i="3"/>
  <c r="L17" i="3"/>
  <c r="L13" i="3"/>
  <c r="M13" i="3"/>
  <c r="N13" i="3"/>
  <c r="K14" i="3"/>
  <c r="K15" i="3"/>
  <c r="K16" i="3"/>
  <c r="K17" i="3"/>
  <c r="K13" i="3"/>
  <c r="C8" i="4" l="1"/>
  <c r="C9" i="4" s="1"/>
  <c r="D8" i="4"/>
  <c r="E8" i="4"/>
  <c r="E9" i="4" s="1"/>
  <c r="B8" i="4"/>
  <c r="B11" i="4" s="1"/>
  <c r="F6" i="4"/>
  <c r="G6" i="4" s="1"/>
  <c r="F7" i="4"/>
  <c r="G7" i="4" s="1"/>
  <c r="F4" i="4"/>
  <c r="G4" i="4" s="1"/>
  <c r="F5" i="4"/>
  <c r="G5" i="4" s="1"/>
  <c r="F3" i="4"/>
  <c r="G3" i="4" s="1"/>
  <c r="F8" i="4" l="1"/>
  <c r="B9" i="4"/>
  <c r="G9" i="4" s="1"/>
  <c r="D9" i="4"/>
  <c r="F14" i="3"/>
  <c r="F15" i="3"/>
  <c r="F16" i="3"/>
  <c r="F17" i="3"/>
  <c r="E14" i="3"/>
  <c r="E15" i="3"/>
  <c r="E16" i="3"/>
  <c r="E17" i="3"/>
  <c r="D14" i="3"/>
  <c r="D15" i="3"/>
  <c r="D16" i="3"/>
  <c r="D17" i="3"/>
  <c r="D13" i="3"/>
  <c r="D18" i="3" s="1"/>
  <c r="E13" i="3"/>
  <c r="E18" i="3" s="1"/>
  <c r="F13" i="3"/>
  <c r="F18" i="3" s="1"/>
  <c r="C14" i="3"/>
  <c r="C15" i="3"/>
  <c r="C16" i="3"/>
  <c r="C17" i="3"/>
  <c r="C13" i="3"/>
  <c r="C18" i="3" l="1"/>
  <c r="G18" i="3" s="1"/>
  <c r="F4" i="2"/>
  <c r="G4" i="2"/>
  <c r="F3" i="2"/>
  <c r="G3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" i="2"/>
  <c r="G2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</calcChain>
</file>

<file path=xl/sharedStrings.xml><?xml version="1.0" encoding="utf-8"?>
<sst xmlns="http://schemas.openxmlformats.org/spreadsheetml/2006/main" count="181" uniqueCount="69">
  <si>
    <t>A</t>
  </si>
  <si>
    <t>B</t>
  </si>
  <si>
    <t>C</t>
  </si>
  <si>
    <t>D</t>
  </si>
  <si>
    <t>prevalensi (%)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</si>
  <si>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</si>
  <si>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</si>
  <si>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</si>
  <si>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</si>
  <si>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</si>
  <si>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</si>
  <si>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</si>
  <si>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</si>
  <si>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</si>
  <si>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</si>
  <si>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</si>
  <si>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</si>
  <si>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</si>
  <si>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</si>
  <si>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</si>
  <si>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</si>
  <si>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</si>
  <si>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</si>
  <si>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daya hambat (mm)</t>
  </si>
  <si>
    <t>Keterangan</t>
  </si>
  <si>
    <t>A = kontrol</t>
  </si>
  <si>
    <t>B = 6,5%</t>
  </si>
  <si>
    <t>C = 6,75%</t>
  </si>
  <si>
    <t>D = 7%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</si>
  <si>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</si>
  <si>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</si>
  <si>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</si>
  <si>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</si>
  <si>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</si>
  <si>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</si>
  <si>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</si>
  <si>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</si>
  <si>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</si>
  <si>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</si>
  <si>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</si>
  <si>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</si>
  <si>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</si>
  <si>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</si>
  <si>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</si>
  <si>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</si>
  <si>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</si>
  <si>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</si>
  <si>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</si>
  <si>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</si>
  <si>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HIDUP</t>
  </si>
  <si>
    <t>BERJAMUR</t>
  </si>
  <si>
    <t>MATI</t>
  </si>
  <si>
    <t xml:space="preserve">JUMLAH </t>
  </si>
  <si>
    <t>telur asli terinfeksi</t>
  </si>
  <si>
    <t>Prevalensi (%)</t>
  </si>
  <si>
    <t>Telur asli terinfeksi = (berjamur+mati)-20</t>
  </si>
  <si>
    <t>prevalensi = (jumlah terinfeksi/100)*100</t>
  </si>
  <si>
    <t xml:space="preserve">Hasil Transformasi Arcsin </t>
  </si>
  <si>
    <t>http://hariscompwt.blogspot.com/2013/02/transformasi-data.html</t>
  </si>
  <si>
    <t>SUMBER RUMUS TRANSFORMASI ARCSIN</t>
  </si>
  <si>
    <t>jumlah</t>
  </si>
  <si>
    <t>rata2</t>
  </si>
  <si>
    <t>Jki A</t>
  </si>
  <si>
    <t>Hasil Transformasi Akar</t>
  </si>
  <si>
    <t>Hasil Transformasi Log</t>
  </si>
  <si>
    <t>Hasil Data asli x 10</t>
  </si>
  <si>
    <t>mean</t>
  </si>
  <si>
    <t>stdv</t>
  </si>
  <si>
    <t>rataan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</si>
</sst>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1" xfId="0" applyBorder="1"/>
    <xf numFmtId="0" fontId="0" fillId="0" borderId="3" xfId="0" applyFill="1" applyBorder="1"/>
    <xf numFmtId="0" fontId="3" fillId="0" borderId="0" xfId="1"/>
    <xf numFmtId="0" fontId="2" fillId="0" borderId="12" xfId="0" applyFont="1" applyFill="1" applyBorder="1" applyAlignment="1">
      <alignment horizontal="right"/>
    </xf>
    <xf numFmtId="0" fontId="2" fillId="0" borderId="0" xfId="0" applyFont="1"/>
    <xf numFmtId="0" fontId="0" fillId="2" borderId="0" xfId="0" applyFill="1"/>
    <xf numFmtId="0" fontId="0" fillId="2" borderId="3" xfId="0" applyFill="1" applyBorder="1"/>
    <xf numFmtId="0" fontId="2" fillId="2" borderId="3" xfId="0" applyFont="1" applyFill="1" applyBorder="1" applyAlignment="1">
      <alignment horizontal="right"/>
    </xf>
    <xf numFmtId="2" fontId="0" fillId="2" borderId="3" xfId="0" applyNumberFormat="1" applyFill="1" applyBorder="1"/>
    <xf numFmtId="0" fontId="1" fillId="2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3" borderId="0" xfId="0" applyFill="1"/>
    <xf numFmtId="0" fontId="0" fillId="3" borderId="0" xfId="0" applyFill="1" applyBorder="1"/>
    <xf numFmtId="0" fontId="0" fillId="3" borderId="3" xfId="0" applyFill="1" applyBorder="1"/>
    <xf numFmtId="0" fontId="2" fillId="3" borderId="3" xfId="0" applyFont="1" applyFill="1" applyBorder="1"/>
    <xf numFmtId="0" fontId="0" fillId="3" borderId="3" xfId="0" applyNumberFormat="1" applyFill="1" applyBorder="1"/>
    <xf numFmtId="2" fontId="0" fillId="3" borderId="3" xfId="0" applyNumberFormat="1" applyFill="1" applyBorder="1"/>
    <xf numFmtId="2" fontId="0" fillId="3" borderId="0" xfId="0" applyNumberFormat="1" applyFill="1"/>
    <xf numFmtId="0" fontId="1" fillId="3" borderId="2" xfId="0" applyFont="1" applyFill="1" applyBorder="1" applyAlignment="1">
      <alignment horizontal="center"/>
    </xf>
    <xf numFmtId="0" fontId="0" fillId="3" borderId="0" xfId="0" applyFill="1" applyBorder="1" applyAlignment="1"/>
    <xf numFmtId="0" fontId="0" fillId="3" borderId="1" xfId="0" applyFill="1" applyBorder="1" applyAlignment="1"/>
    <xf numFmtId="2" fontId="0" fillId="0" borderId="0" xfId="0" applyNumberFormat="1"/>
    <xf numFmtId="2" fontId="0" fillId="0" borderId="3" xfId="0" applyNumberFormat="1" applyBorder="1"/>
    <xf numFmtId="2" fontId="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12052035729865"/>
          <c:y val="6.8857589984350542E-2"/>
          <c:w val="0.79591581025123903"/>
          <c:h val="0.653187436077532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0ED0227C-32A0-4CAA-AEDD-65ABE22FD53F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±22,96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6A9-4D41-8942-8543D146341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E9BB09A-37F6-40B3-8A18-BDBEFE076526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±8,19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6A9-4D41-8942-8543D146341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08BB1B-8CE2-4496-91D3-4FF9E67DBD99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±5,24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6A9-4D41-8942-8543D146341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AF7B1A-6150-4A17-A6DC-1488F7B7DA94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±11,65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6A9-4D41-8942-8543D14634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Sheet3!$C$10:$F$10</c:f>
                <c:numCache>
                  <c:formatCode>General</c:formatCode>
                  <c:ptCount val="4"/>
                  <c:pt idx="0">
                    <c:v>22.960836221705861</c:v>
                  </c:pt>
                  <c:pt idx="1">
                    <c:v>8.1853527718724504</c:v>
                  </c:pt>
                  <c:pt idx="2">
                    <c:v>5.2440442408507577</c:v>
                  </c:pt>
                  <c:pt idx="3">
                    <c:v>11.653325705565772</c:v>
                  </c:pt>
                </c:numCache>
              </c:numRef>
            </c:plus>
            <c:minus>
              <c:numRef>
                <c:f>Sheet3!$C$10:$F$10</c:f>
                <c:numCache>
                  <c:formatCode>General</c:formatCode>
                  <c:ptCount val="4"/>
                  <c:pt idx="0">
                    <c:v>22.960836221705861</c:v>
                  </c:pt>
                  <c:pt idx="1">
                    <c:v>8.1853527718724504</c:v>
                  </c:pt>
                  <c:pt idx="2">
                    <c:v>5.2440442408507577</c:v>
                  </c:pt>
                  <c:pt idx="3">
                    <c:v>11.653325705565772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Sheet3!$C$3:$F$3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Sheet3!$C$9:$F$9</c:f>
              <c:numCache>
                <c:formatCode>General</c:formatCode>
                <c:ptCount val="4"/>
                <c:pt idx="0">
                  <c:v>46.8</c:v>
                </c:pt>
                <c:pt idx="1">
                  <c:v>28</c:v>
                </c:pt>
                <c:pt idx="2">
                  <c:v>22</c:v>
                </c:pt>
                <c:pt idx="3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B-41A8-BFF3-0D4545236D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4717064"/>
        <c:axId val="444713456"/>
      </c:lineChart>
      <c:catAx>
        <c:axId val="444717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13456"/>
        <c:crosses val="autoZero"/>
        <c:auto val="1"/>
        <c:lblAlgn val="ctr"/>
        <c:lblOffset val="100"/>
        <c:noMultiLvlLbl val="0"/>
      </c:catAx>
      <c:valAx>
        <c:axId val="44471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Prevalensi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17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5334E1CA-EFAD-458A-8CF1-53F2FBB49D9E}" type="VALUE">
                      <a:rPr lang="en-US"/>
                      <a:pPr/>
                      <a:t>[VALUE]</a:t>
                    </a:fld>
                    <a:r>
                      <a:rPr lang="en-US"/>
                      <a:t> </a:t>
                    </a:r>
                    <a:r>
                      <a:rPr lang="en-US">
                        <a:latin typeface="Calibri" panose="020F0502020204030204" pitchFamily="34" charset="0"/>
                      </a:rPr>
                      <a:t>±0,00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944-4862-B92B-DE9BF8E6ED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76C6B5-1BBA-48BE-902C-DEF989A635FE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±0,57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44-4862-B92B-DE9BF8E6ED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56B97C-3C43-4F03-9FA5-C31288BC6DCC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</a:t>
                    </a:r>
                    <a:r>
                      <a:rPr lang="en-US">
                        <a:latin typeface="+mn-lt"/>
                      </a:rPr>
                      <a:t>0,29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944-4862-B92B-DE9BF8E6ED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CD61577-324A-4261-ABD5-30334823E393}" type="VALUE">
                      <a:rPr lang="en-US"/>
                      <a:pPr/>
                      <a:t>[VALUE]</a:t>
                    </a:fld>
                    <a:r>
                      <a:rPr lang="en-US">
                        <a:latin typeface="Calibri" panose="020F0502020204030204" pitchFamily="34" charset="0"/>
                      </a:rPr>
                      <a:t>±0,50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44-4862-B92B-DE9BF8E6E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Sheet3!$K$10:$N$10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0.56833088953531319</c:v>
                  </c:pt>
                  <c:pt idx="2">
                    <c:v>0.2949576240750536</c:v>
                  </c:pt>
                  <c:pt idx="3">
                    <c:v>0.49799598391954863</c:v>
                  </c:pt>
                </c:numCache>
              </c:numRef>
            </c:plus>
            <c:minus>
              <c:numRef>
                <c:f>Sheet3!$K$10:$N$10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0.56833088953531319</c:v>
                  </c:pt>
                  <c:pt idx="2">
                    <c:v>0.2949576240750536</c:v>
                  </c:pt>
                  <c:pt idx="3">
                    <c:v>0.49799598391954863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errBars>
          <c:cat>
            <c:strRef>
              <c:f>Sheet3!$K$3:$N$3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Sheet3!$K$9:$N$9</c:f>
              <c:numCache>
                <c:formatCode>General</c:formatCode>
                <c:ptCount val="4"/>
                <c:pt idx="0">
                  <c:v>0</c:v>
                </c:pt>
                <c:pt idx="1">
                  <c:v>1.44</c:v>
                </c:pt>
                <c:pt idx="2">
                  <c:v>1.92</c:v>
                </c:pt>
                <c:pt idx="3">
                  <c:v>2.2600000000000002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C-4B39-98D1-D6517DDBDA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8331608"/>
        <c:axId val="438323408"/>
      </c:lineChart>
      <c:catAx>
        <c:axId val="43833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Perlakuan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8323408"/>
        <c:crosses val="autoZero"/>
        <c:auto val="0"/>
        <c:lblAlgn val="ctr"/>
        <c:lblOffset val="100"/>
        <c:noMultiLvlLbl val="0"/>
      </c:catAx>
      <c:valAx>
        <c:axId val="43832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Uji Daya Hambat (mm)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12017716535433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833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18</xdr:row>
      <xdr:rowOff>161925</xdr:rowOff>
    </xdr:from>
    <xdr:to>
      <xdr:col>6</xdr:col>
      <xdr:colOff>9525</xdr:colOff>
      <xdr:row>29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AC9AF8-25C3-4611-9687-5B390C161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10</xdr:row>
      <xdr:rowOff>33337</xdr:rowOff>
    </xdr:from>
    <xdr:to>
      <xdr:col>15</xdr:col>
      <xdr:colOff>514350</xdr:colOff>
      <xdr:row>21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58B6-1B3A-4C2F-B53C-B9D7E7117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hariscompwt.blogspot.com/2013/02/transformasi-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opLeftCell="A4" workbookViewId="0">
      <selection activeCell="F9" sqref="F9"/>
    </sheetView>
  </sheetViews>
  <sheetFormatPr defaultRowHeight="15" x14ac:dyDescent="0.25"/>
  <sheetData>
    <row r="1" spans="1:23" x14ac:dyDescent="0.25">
      <c r="A1" t="s">
        <v>4</v>
      </c>
      <c r="K1" t="s">
        <v>23</v>
      </c>
    </row>
    <row r="2" spans="1:23" x14ac:dyDescent="0.25">
      <c r="A2" s="4"/>
      <c r="B2" s="5" t="s">
        <v>0</v>
      </c>
      <c r="C2" s="5" t="s">
        <v>1</v>
      </c>
      <c r="D2" s="5" t="s">
        <v>2</v>
      </c>
      <c r="E2" s="5" t="s">
        <v>3</v>
      </c>
      <c r="J2" s="4"/>
      <c r="K2" s="6" t="s">
        <v>0</v>
      </c>
      <c r="L2" s="6" t="s">
        <v>1</v>
      </c>
      <c r="M2" s="6" t="s">
        <v>2</v>
      </c>
      <c r="N2" s="6" t="s">
        <v>3</v>
      </c>
      <c r="P2" s="7" t="s">
        <v>24</v>
      </c>
    </row>
    <row r="3" spans="1:23" x14ac:dyDescent="0.25">
      <c r="A3" s="4">
        <v>1</v>
      </c>
      <c r="B3" s="4">
        <v>49</v>
      </c>
      <c r="C3" s="4">
        <v>39</v>
      </c>
      <c r="D3" s="4">
        <v>26</v>
      </c>
      <c r="E3" s="4">
        <v>19</v>
      </c>
      <c r="J3" s="4">
        <v>1</v>
      </c>
      <c r="K3" s="4">
        <v>0</v>
      </c>
      <c r="L3" s="4">
        <v>2.2999999999999998</v>
      </c>
      <c r="M3" s="4">
        <v>2.2999999999999998</v>
      </c>
      <c r="N3" s="4">
        <v>2.2999999999999998</v>
      </c>
      <c r="P3" t="s">
        <v>25</v>
      </c>
    </row>
    <row r="4" spans="1:23" x14ac:dyDescent="0.25">
      <c r="A4" s="4">
        <v>2</v>
      </c>
      <c r="B4" s="4">
        <v>57</v>
      </c>
      <c r="C4" s="4">
        <v>32</v>
      </c>
      <c r="D4" s="4">
        <v>22</v>
      </c>
      <c r="E4" s="4">
        <v>5</v>
      </c>
      <c r="J4" s="4">
        <v>2</v>
      </c>
      <c r="K4" s="4">
        <v>0</v>
      </c>
      <c r="L4" s="4">
        <v>1.4</v>
      </c>
      <c r="M4" s="4">
        <v>2</v>
      </c>
      <c r="N4" s="4">
        <v>3</v>
      </c>
      <c r="P4" t="s">
        <v>26</v>
      </c>
    </row>
    <row r="5" spans="1:23" x14ac:dyDescent="0.25">
      <c r="A5" s="4">
        <v>3</v>
      </c>
      <c r="B5" s="4">
        <v>77</v>
      </c>
      <c r="C5" s="4">
        <v>27</v>
      </c>
      <c r="D5" s="4">
        <v>28</v>
      </c>
      <c r="E5" s="4">
        <v>20</v>
      </c>
      <c r="J5" s="4">
        <v>3</v>
      </c>
      <c r="K5" s="4">
        <v>0</v>
      </c>
      <c r="L5" s="4">
        <v>0.8</v>
      </c>
      <c r="M5" s="4">
        <v>1.5</v>
      </c>
      <c r="N5" s="4">
        <v>2.4</v>
      </c>
      <c r="P5" t="s">
        <v>27</v>
      </c>
    </row>
    <row r="6" spans="1:23" x14ac:dyDescent="0.25">
      <c r="A6" s="4">
        <v>4</v>
      </c>
      <c r="B6" s="4">
        <v>16</v>
      </c>
      <c r="C6" s="4">
        <v>17</v>
      </c>
      <c r="D6" s="4">
        <v>19</v>
      </c>
      <c r="E6" s="4">
        <v>9</v>
      </c>
      <c r="J6" s="4">
        <v>4</v>
      </c>
      <c r="K6" s="4">
        <v>0</v>
      </c>
      <c r="L6" s="4">
        <v>1.1000000000000001</v>
      </c>
      <c r="M6" s="4">
        <v>1.8</v>
      </c>
      <c r="N6" s="4">
        <v>1.8</v>
      </c>
      <c r="P6" t="s">
        <v>28</v>
      </c>
    </row>
    <row r="7" spans="1:23" x14ac:dyDescent="0.25">
      <c r="A7" s="4">
        <v>5</v>
      </c>
      <c r="B7" s="4">
        <v>35</v>
      </c>
      <c r="C7" s="4">
        <v>25</v>
      </c>
      <c r="D7" s="4">
        <v>15</v>
      </c>
      <c r="E7" s="4">
        <v>35</v>
      </c>
      <c r="J7" s="4">
        <v>5</v>
      </c>
      <c r="K7" s="4">
        <v>0</v>
      </c>
      <c r="L7" s="4">
        <v>1.6</v>
      </c>
      <c r="M7" s="4">
        <v>2</v>
      </c>
      <c r="N7" s="4">
        <v>1.8</v>
      </c>
      <c r="S7" s="8"/>
      <c r="T7" s="8"/>
      <c r="U7" s="8"/>
      <c r="V7" s="8"/>
      <c r="W7" s="8"/>
    </row>
    <row r="8" spans="1:23" x14ac:dyDescent="0.25">
      <c r="A8" t="s">
        <v>68</v>
      </c>
      <c r="B8">
        <f>AVERAGE(B3:B7)</f>
        <v>46.8</v>
      </c>
      <c r="C8">
        <f>AVERAGE(C3:C7)</f>
        <v>28</v>
      </c>
      <c r="D8">
        <f>AVERAGE(D3:D7)</f>
        <v>22</v>
      </c>
      <c r="E8">
        <f>AVERAGE(E3:E7)</f>
        <v>17.600000000000001</v>
      </c>
      <c r="F8">
        <f>SUM(B8:E8)</f>
        <v>114.4</v>
      </c>
      <c r="J8" t="s">
        <v>68</v>
      </c>
      <c r="K8">
        <f>AVERAGE(K3:K7)</f>
        <v>0</v>
      </c>
      <c r="L8">
        <f>AVERAGE(L3:L7)</f>
        <v>1.44</v>
      </c>
      <c r="M8">
        <f>AVERAGE(M3:M7)</f>
        <v>1.92</v>
      </c>
      <c r="N8">
        <f>AVERAGE(N3:N7)</f>
        <v>2.2600000000000002</v>
      </c>
      <c r="O8">
        <f>SUM(K8:N8)</f>
        <v>5.62</v>
      </c>
      <c r="S8" s="1"/>
      <c r="T8" s="1"/>
      <c r="U8" s="1"/>
      <c r="V8" s="1"/>
      <c r="W8" s="1"/>
    </row>
    <row r="9" spans="1:23" x14ac:dyDescent="0.25">
      <c r="B9" t="s">
        <v>5</v>
      </c>
      <c r="K9" t="s">
        <v>5</v>
      </c>
      <c r="S9" s="1"/>
      <c r="T9" s="1"/>
      <c r="U9" s="1"/>
      <c r="V9" s="1"/>
      <c r="W9" s="1"/>
    </row>
    <row r="10" spans="1:23" x14ac:dyDescent="0.25">
      <c r="S10" s="1"/>
      <c r="T10" s="1"/>
      <c r="U10" s="1"/>
      <c r="V10" s="1"/>
      <c r="W10" s="1"/>
    </row>
    <row r="11" spans="1:23" ht="15.75" thickBot="1" x14ac:dyDescent="0.3">
      <c r="B11" t="s">
        <v>6</v>
      </c>
      <c r="K11" t="s">
        <v>6</v>
      </c>
      <c r="S11" s="1"/>
      <c r="T11" s="1"/>
      <c r="U11" s="1"/>
      <c r="V11" s="1"/>
      <c r="W11" s="1"/>
    </row>
    <row r="12" spans="1:23" x14ac:dyDescent="0.25">
      <c r="B12" s="3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K12" s="3" t="s">
        <v>7</v>
      </c>
      <c r="L12" s="3" t="s">
        <v>8</v>
      </c>
      <c r="M12" s="3" t="s">
        <v>9</v>
      </c>
      <c r="N12" s="3" t="s">
        <v>10</v>
      </c>
      <c r="O12" s="3" t="s">
        <v>11</v>
      </c>
    </row>
    <row r="13" spans="1:23" x14ac:dyDescent="0.25">
      <c r="B13" s="1" t="s">
        <v>0</v>
      </c>
      <c r="C13" s="1">
        <v>5</v>
      </c>
      <c r="D13" s="1">
        <v>234</v>
      </c>
      <c r="E13" s="1">
        <v>46.8</v>
      </c>
      <c r="F13" s="1">
        <v>527.19999999999982</v>
      </c>
      <c r="K13" s="1" t="s">
        <v>0</v>
      </c>
      <c r="L13" s="1">
        <v>5</v>
      </c>
      <c r="M13" s="1">
        <v>0</v>
      </c>
      <c r="N13" s="1">
        <v>0</v>
      </c>
      <c r="O13" s="1">
        <v>0</v>
      </c>
    </row>
    <row r="14" spans="1:23" x14ac:dyDescent="0.25">
      <c r="B14" s="1" t="s">
        <v>1</v>
      </c>
      <c r="C14" s="1">
        <v>5</v>
      </c>
      <c r="D14" s="1">
        <v>140</v>
      </c>
      <c r="E14" s="1">
        <v>28</v>
      </c>
      <c r="F14" s="1">
        <v>67</v>
      </c>
      <c r="K14" s="1" t="s">
        <v>1</v>
      </c>
      <c r="L14" s="1">
        <v>5</v>
      </c>
      <c r="M14" s="1">
        <v>7.1999999999999993</v>
      </c>
      <c r="N14" s="1">
        <v>1.44</v>
      </c>
      <c r="O14" s="1">
        <v>0.3230000000000004</v>
      </c>
    </row>
    <row r="15" spans="1:23" x14ac:dyDescent="0.25">
      <c r="B15" s="1" t="s">
        <v>2</v>
      </c>
      <c r="C15" s="1">
        <v>5</v>
      </c>
      <c r="D15" s="1">
        <v>110</v>
      </c>
      <c r="E15" s="1">
        <v>22</v>
      </c>
      <c r="F15" s="1">
        <v>27.5</v>
      </c>
      <c r="K15" s="1" t="s">
        <v>2</v>
      </c>
      <c r="L15" s="1">
        <v>5</v>
      </c>
      <c r="M15" s="1">
        <v>9.6</v>
      </c>
      <c r="N15" s="1">
        <v>1.92</v>
      </c>
      <c r="O15" s="1">
        <v>8.7000000000000632E-2</v>
      </c>
    </row>
    <row r="16" spans="1:23" ht="15.75" thickBot="1" x14ac:dyDescent="0.3">
      <c r="B16" s="2" t="s">
        <v>3</v>
      </c>
      <c r="C16" s="2">
        <v>5</v>
      </c>
      <c r="D16" s="2">
        <v>88</v>
      </c>
      <c r="E16" s="2">
        <v>17.600000000000001</v>
      </c>
      <c r="F16" s="2">
        <v>135.80000000000001</v>
      </c>
      <c r="K16" s="2" t="s">
        <v>3</v>
      </c>
      <c r="L16" s="2">
        <v>5</v>
      </c>
      <c r="M16" s="2">
        <v>11.3</v>
      </c>
      <c r="N16" s="2">
        <v>2.2600000000000002</v>
      </c>
      <c r="O16" s="2">
        <v>0.24799999999999933</v>
      </c>
    </row>
    <row r="19" spans="2:17" ht="15.75" thickBot="1" x14ac:dyDescent="0.3">
      <c r="B19" t="s">
        <v>12</v>
      </c>
      <c r="K19" t="s">
        <v>12</v>
      </c>
    </row>
    <row r="20" spans="2:17" ht="15.75" thickBot="1" x14ac:dyDescent="0.3"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19</v>
      </c>
      <c r="J20" s="10"/>
      <c r="K20" s="9" t="s">
        <v>13</v>
      </c>
      <c r="L20" s="9" t="s">
        <v>14</v>
      </c>
      <c r="M20" s="9" t="s">
        <v>15</v>
      </c>
      <c r="N20" s="9" t="s">
        <v>16</v>
      </c>
      <c r="O20" s="9" t="s">
        <v>17</v>
      </c>
      <c r="P20" s="9" t="s">
        <v>18</v>
      </c>
      <c r="Q20" s="9" t="s">
        <v>19</v>
      </c>
    </row>
    <row r="21" spans="2:17" x14ac:dyDescent="0.25">
      <c r="B21" s="1" t="s">
        <v>20</v>
      </c>
      <c r="C21" s="1">
        <v>2480.8000000000002</v>
      </c>
      <c r="D21" s="1">
        <v>3</v>
      </c>
      <c r="E21" s="1">
        <v>826.93333333333339</v>
      </c>
      <c r="F21" s="1">
        <v>4.3666446644664472</v>
      </c>
      <c r="G21" s="1">
        <v>1.9911802034181653E-2</v>
      </c>
      <c r="H21" s="1">
        <v>3.2388715174535854</v>
      </c>
      <c r="K21" t="s">
        <v>20</v>
      </c>
      <c r="L21">
        <v>14.8575</v>
      </c>
      <c r="M21">
        <v>3</v>
      </c>
      <c r="N21">
        <v>4.9524999999999997</v>
      </c>
      <c r="O21">
        <v>30.106382978723406</v>
      </c>
      <c r="P21">
        <v>8.1736549164662037E-7</v>
      </c>
      <c r="Q21">
        <v>3.2388715174535854</v>
      </c>
    </row>
    <row r="22" spans="2:17" x14ac:dyDescent="0.25">
      <c r="B22" s="1" t="s">
        <v>21</v>
      </c>
      <c r="C22" s="1">
        <v>3030</v>
      </c>
      <c r="D22" s="1">
        <v>16</v>
      </c>
      <c r="E22" s="1">
        <v>189.375</v>
      </c>
      <c r="F22" s="1"/>
      <c r="G22" s="1"/>
      <c r="H22" s="1"/>
      <c r="K22" t="s">
        <v>21</v>
      </c>
      <c r="L22">
        <v>2.6319999999999997</v>
      </c>
      <c r="M22">
        <v>16</v>
      </c>
      <c r="N22">
        <v>0.16449999999999998</v>
      </c>
    </row>
    <row r="23" spans="2:17" x14ac:dyDescent="0.25">
      <c r="B23" s="1"/>
      <c r="C23" s="1"/>
      <c r="D23" s="1"/>
      <c r="E23" s="1"/>
      <c r="F23" s="1"/>
      <c r="G23" s="1"/>
      <c r="H23" s="1"/>
    </row>
    <row r="24" spans="2:17" ht="15.75" thickBot="1" x14ac:dyDescent="0.3">
      <c r="B24" s="2" t="s">
        <v>22</v>
      </c>
      <c r="C24" s="2">
        <v>5510.8</v>
      </c>
      <c r="D24" s="2">
        <v>19</v>
      </c>
      <c r="E24" s="2"/>
      <c r="F24" s="2"/>
      <c r="G24" s="2"/>
      <c r="H24" s="2"/>
      <c r="K24" s="11" t="s">
        <v>22</v>
      </c>
      <c r="L24" s="11">
        <v>17.4895</v>
      </c>
      <c r="M24" s="11">
        <v>19</v>
      </c>
      <c r="N24" s="11"/>
      <c r="O24" s="11"/>
      <c r="P24" s="11"/>
      <c r="Q2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275A-7D21-4728-AA17-98639B9AE719}">
  <dimension ref="A1:G11"/>
  <sheetViews>
    <sheetView workbookViewId="0">
      <selection activeCell="B11" sqref="B11"/>
    </sheetView>
  </sheetViews>
  <sheetFormatPr defaultRowHeight="15" x14ac:dyDescent="0.25"/>
  <sheetData>
    <row r="1" spans="1:7" x14ac:dyDescent="0.25">
      <c r="A1" t="s">
        <v>4</v>
      </c>
    </row>
    <row r="2" spans="1:7" x14ac:dyDescent="0.25">
      <c r="A2" s="4"/>
      <c r="B2" s="5" t="s">
        <v>0</v>
      </c>
      <c r="C2" s="5" t="s">
        <v>1</v>
      </c>
      <c r="D2" s="5" t="s">
        <v>2</v>
      </c>
      <c r="E2" s="5" t="s">
        <v>3</v>
      </c>
      <c r="F2" s="14" t="s">
        <v>60</v>
      </c>
      <c r="G2" s="14" t="s">
        <v>61</v>
      </c>
    </row>
    <row r="3" spans="1:7" x14ac:dyDescent="0.25">
      <c r="A3" s="4">
        <v>1</v>
      </c>
      <c r="B3" s="4">
        <v>49</v>
      </c>
      <c r="C3" s="4">
        <v>39</v>
      </c>
      <c r="D3" s="4">
        <v>26</v>
      </c>
      <c r="E3" s="4">
        <v>19</v>
      </c>
      <c r="F3">
        <f t="shared" ref="F3:F8" si="0">SUM(B3:E3)</f>
        <v>133</v>
      </c>
      <c r="G3">
        <f>AVERAGE(F3)</f>
        <v>133</v>
      </c>
    </row>
    <row r="4" spans="1:7" x14ac:dyDescent="0.25">
      <c r="A4" s="4">
        <v>2</v>
      </c>
      <c r="B4" s="4">
        <v>57</v>
      </c>
      <c r="C4" s="4">
        <v>32</v>
      </c>
      <c r="D4" s="4">
        <v>22</v>
      </c>
      <c r="E4" s="4">
        <v>5</v>
      </c>
      <c r="F4">
        <f t="shared" si="0"/>
        <v>116</v>
      </c>
      <c r="G4">
        <f>AVERAGE(F4)</f>
        <v>116</v>
      </c>
    </row>
    <row r="5" spans="1:7" x14ac:dyDescent="0.25">
      <c r="A5" s="4">
        <v>3</v>
      </c>
      <c r="B5" s="4">
        <v>77</v>
      </c>
      <c r="C5" s="4">
        <v>27</v>
      </c>
      <c r="D5" s="4">
        <v>28</v>
      </c>
      <c r="E5" s="4">
        <v>20</v>
      </c>
      <c r="F5">
        <f t="shared" si="0"/>
        <v>152</v>
      </c>
      <c r="G5">
        <f>AVERAGE(F5)</f>
        <v>152</v>
      </c>
    </row>
    <row r="6" spans="1:7" x14ac:dyDescent="0.25">
      <c r="A6" s="4">
        <v>4</v>
      </c>
      <c r="B6" s="4">
        <v>16</v>
      </c>
      <c r="C6" s="4">
        <v>17</v>
      </c>
      <c r="D6" s="4">
        <v>19</v>
      </c>
      <c r="E6" s="4">
        <v>9</v>
      </c>
      <c r="F6">
        <f t="shared" si="0"/>
        <v>61</v>
      </c>
      <c r="G6">
        <f>AVERAGE(F6)</f>
        <v>61</v>
      </c>
    </row>
    <row r="7" spans="1:7" x14ac:dyDescent="0.25">
      <c r="A7" s="4">
        <v>5</v>
      </c>
      <c r="B7" s="4">
        <v>35</v>
      </c>
      <c r="C7" s="4">
        <v>25</v>
      </c>
      <c r="D7" s="4">
        <v>15</v>
      </c>
      <c r="E7" s="4">
        <v>35</v>
      </c>
      <c r="F7">
        <f t="shared" si="0"/>
        <v>110</v>
      </c>
      <c r="G7">
        <f>AVERAGE(F7)</f>
        <v>110</v>
      </c>
    </row>
    <row r="8" spans="1:7" x14ac:dyDescent="0.25">
      <c r="A8" t="s">
        <v>60</v>
      </c>
      <c r="B8">
        <f>SUM(B3:B7)</f>
        <v>234</v>
      </c>
      <c r="C8">
        <f>SUM(C3:C7)</f>
        <v>140</v>
      </c>
      <c r="D8">
        <f>SUM(D3:D7)</f>
        <v>110</v>
      </c>
      <c r="E8">
        <f>SUM(E3:E7)</f>
        <v>88</v>
      </c>
      <c r="F8" s="15">
        <f t="shared" si="0"/>
        <v>572</v>
      </c>
    </row>
    <row r="9" spans="1:7" x14ac:dyDescent="0.25">
      <c r="A9" t="s">
        <v>61</v>
      </c>
      <c r="B9">
        <f>AVERAGE(B8)</f>
        <v>234</v>
      </c>
      <c r="C9">
        <f>AVERAGE(C8)</f>
        <v>140</v>
      </c>
      <c r="D9">
        <f>AVERAGE(D8)</f>
        <v>110</v>
      </c>
      <c r="E9">
        <f>AVERAGE(E8)</f>
        <v>88</v>
      </c>
      <c r="G9" s="15">
        <f>AVERAGE(B9:E9)</f>
        <v>143</v>
      </c>
    </row>
    <row r="11" spans="1:7" x14ac:dyDescent="0.25">
      <c r="A11" t="s">
        <v>62</v>
      </c>
      <c r="B11">
        <f>((B3^2)+(B4^2)+(B6^2)+(B5^2)+(B7^2))-B8^2</f>
        <v>-41696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H3" sqref="H3:H7"/>
    </sheetView>
  </sheetViews>
  <sheetFormatPr defaultRowHeight="15" x14ac:dyDescent="0.25"/>
  <cols>
    <col min="4" max="4" width="10.42578125" customWidth="1"/>
    <col min="7" max="8" width="18.42578125" customWidth="1"/>
  </cols>
  <sheetData>
    <row r="1" spans="1:7" x14ac:dyDescent="0.25">
      <c r="A1" s="4"/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</row>
    <row r="2" spans="1:7" x14ac:dyDescent="0.25">
      <c r="A2" s="4" t="s">
        <v>29</v>
      </c>
      <c r="B2" s="4">
        <v>51</v>
      </c>
      <c r="C2" s="4">
        <v>41</v>
      </c>
      <c r="D2" s="4">
        <v>28</v>
      </c>
      <c r="E2" s="4">
        <f>SUM(B2:D2)</f>
        <v>120</v>
      </c>
      <c r="F2" s="4">
        <f>(C2+D2)-20</f>
        <v>49</v>
      </c>
      <c r="G2" s="4">
        <f>(F2/100)*100</f>
        <v>49</v>
      </c>
    </row>
    <row r="3" spans="1:7" x14ac:dyDescent="0.25">
      <c r="A3" s="4" t="s">
        <v>30</v>
      </c>
      <c r="B3" s="4">
        <v>43</v>
      </c>
      <c r="C3" s="4">
        <v>70</v>
      </c>
      <c r="D3" s="4">
        <v>7</v>
      </c>
      <c r="E3" s="4">
        <f t="shared" ref="E3:E21" si="0">SUM(B3:D3)</f>
        <v>120</v>
      </c>
      <c r="F3" s="4">
        <f t="shared" ref="F3:F21" si="1">(C3+D3)-20</f>
        <v>57</v>
      </c>
      <c r="G3" s="4">
        <f t="shared" ref="G3:G21" si="2">(F3/100)*100</f>
        <v>56.999999999999993</v>
      </c>
    </row>
    <row r="4" spans="1:7" x14ac:dyDescent="0.25">
      <c r="A4" s="4" t="s">
        <v>31</v>
      </c>
      <c r="B4" s="4">
        <v>23</v>
      </c>
      <c r="C4" s="4">
        <v>83</v>
      </c>
      <c r="D4" s="4">
        <v>14</v>
      </c>
      <c r="E4" s="4">
        <f t="shared" si="0"/>
        <v>120</v>
      </c>
      <c r="F4" s="4">
        <f>(C4+D4)-20</f>
        <v>77</v>
      </c>
      <c r="G4" s="12">
        <f>(F4/100)*100</f>
        <v>77</v>
      </c>
    </row>
    <row r="5" spans="1:7" x14ac:dyDescent="0.25">
      <c r="A5" s="4" t="s">
        <v>32</v>
      </c>
      <c r="B5" s="4">
        <v>84</v>
      </c>
      <c r="C5" s="4">
        <v>21</v>
      </c>
      <c r="D5" s="4">
        <v>15</v>
      </c>
      <c r="E5" s="4">
        <f t="shared" si="0"/>
        <v>120</v>
      </c>
      <c r="F5" s="4">
        <f t="shared" si="1"/>
        <v>16</v>
      </c>
      <c r="G5" s="4">
        <f t="shared" si="2"/>
        <v>16</v>
      </c>
    </row>
    <row r="6" spans="1:7" x14ac:dyDescent="0.25">
      <c r="A6" s="4" t="s">
        <v>33</v>
      </c>
      <c r="B6" s="4">
        <v>65</v>
      </c>
      <c r="C6" s="4">
        <v>15</v>
      </c>
      <c r="D6" s="4">
        <v>40</v>
      </c>
      <c r="E6" s="4">
        <f t="shared" si="0"/>
        <v>120</v>
      </c>
      <c r="F6" s="4">
        <f t="shared" si="1"/>
        <v>35</v>
      </c>
      <c r="G6" s="4">
        <f t="shared" si="2"/>
        <v>35</v>
      </c>
    </row>
    <row r="7" spans="1:7" x14ac:dyDescent="0.25">
      <c r="A7" s="4" t="s">
        <v>34</v>
      </c>
      <c r="B7" s="4">
        <v>61</v>
      </c>
      <c r="C7" s="4">
        <v>45</v>
      </c>
      <c r="D7" s="4">
        <v>14</v>
      </c>
      <c r="E7" s="4">
        <f t="shared" si="0"/>
        <v>120</v>
      </c>
      <c r="F7" s="4">
        <f t="shared" si="1"/>
        <v>39</v>
      </c>
      <c r="G7" s="4">
        <f t="shared" si="2"/>
        <v>39</v>
      </c>
    </row>
    <row r="8" spans="1:7" x14ac:dyDescent="0.25">
      <c r="A8" s="4" t="s">
        <v>35</v>
      </c>
      <c r="B8" s="4">
        <v>68</v>
      </c>
      <c r="C8" s="4">
        <v>51</v>
      </c>
      <c r="D8" s="4">
        <v>1</v>
      </c>
      <c r="E8" s="4">
        <f t="shared" si="0"/>
        <v>120</v>
      </c>
      <c r="F8" s="4">
        <f t="shared" si="1"/>
        <v>32</v>
      </c>
      <c r="G8" s="4">
        <f t="shared" si="2"/>
        <v>32</v>
      </c>
    </row>
    <row r="9" spans="1:7" x14ac:dyDescent="0.25">
      <c r="A9" s="4" t="s">
        <v>36</v>
      </c>
      <c r="B9" s="4">
        <v>73</v>
      </c>
      <c r="C9" s="4">
        <v>11</v>
      </c>
      <c r="D9" s="4">
        <v>36</v>
      </c>
      <c r="E9" s="4">
        <f t="shared" si="0"/>
        <v>120</v>
      </c>
      <c r="F9" s="4">
        <f t="shared" si="1"/>
        <v>27</v>
      </c>
      <c r="G9" s="4">
        <f t="shared" si="2"/>
        <v>27</v>
      </c>
    </row>
    <row r="10" spans="1:7" x14ac:dyDescent="0.25">
      <c r="A10" s="4" t="s">
        <v>37</v>
      </c>
      <c r="B10" s="4">
        <v>83</v>
      </c>
      <c r="C10" s="4">
        <v>13</v>
      </c>
      <c r="D10" s="4">
        <v>24</v>
      </c>
      <c r="E10" s="4">
        <f t="shared" si="0"/>
        <v>120</v>
      </c>
      <c r="F10" s="4">
        <f t="shared" si="1"/>
        <v>17</v>
      </c>
      <c r="G10" s="4">
        <f t="shared" si="2"/>
        <v>17</v>
      </c>
    </row>
    <row r="11" spans="1:7" x14ac:dyDescent="0.25">
      <c r="A11" s="4" t="s">
        <v>38</v>
      </c>
      <c r="B11" s="4">
        <v>75</v>
      </c>
      <c r="C11" s="4">
        <v>45</v>
      </c>
      <c r="D11" s="4">
        <v>0</v>
      </c>
      <c r="E11" s="4">
        <f t="shared" si="0"/>
        <v>120</v>
      </c>
      <c r="F11" s="4">
        <f t="shared" si="1"/>
        <v>25</v>
      </c>
      <c r="G11" s="4">
        <f t="shared" si="2"/>
        <v>25</v>
      </c>
    </row>
    <row r="12" spans="1:7" x14ac:dyDescent="0.25">
      <c r="A12" s="4" t="s">
        <v>39</v>
      </c>
      <c r="B12" s="4">
        <v>74</v>
      </c>
      <c r="C12" s="4">
        <v>42</v>
      </c>
      <c r="D12" s="4">
        <v>4</v>
      </c>
      <c r="E12" s="4">
        <f t="shared" si="0"/>
        <v>120</v>
      </c>
      <c r="F12" s="4">
        <f t="shared" si="1"/>
        <v>26</v>
      </c>
      <c r="G12" s="4">
        <f t="shared" si="2"/>
        <v>26</v>
      </c>
    </row>
    <row r="13" spans="1:7" x14ac:dyDescent="0.25">
      <c r="A13" s="4" t="s">
        <v>40</v>
      </c>
      <c r="B13" s="4">
        <v>78</v>
      </c>
      <c r="C13" s="4">
        <v>32</v>
      </c>
      <c r="D13" s="4">
        <v>10</v>
      </c>
      <c r="E13" s="4">
        <f t="shared" si="0"/>
        <v>120</v>
      </c>
      <c r="F13" s="4">
        <f t="shared" si="1"/>
        <v>22</v>
      </c>
      <c r="G13" s="4">
        <f t="shared" si="2"/>
        <v>22</v>
      </c>
    </row>
    <row r="14" spans="1:7" x14ac:dyDescent="0.25">
      <c r="A14" s="4" t="s">
        <v>41</v>
      </c>
      <c r="B14" s="4">
        <v>72</v>
      </c>
      <c r="C14" s="4">
        <v>41</v>
      </c>
      <c r="D14" s="4">
        <v>7</v>
      </c>
      <c r="E14" s="4">
        <f t="shared" si="0"/>
        <v>120</v>
      </c>
      <c r="F14" s="4">
        <f t="shared" si="1"/>
        <v>28</v>
      </c>
      <c r="G14" s="4">
        <f t="shared" si="2"/>
        <v>28.000000000000004</v>
      </c>
    </row>
    <row r="15" spans="1:7" x14ac:dyDescent="0.25">
      <c r="A15" s="4" t="s">
        <v>42</v>
      </c>
      <c r="B15" s="4">
        <v>81</v>
      </c>
      <c r="C15" s="4">
        <v>22</v>
      </c>
      <c r="D15" s="4">
        <v>17</v>
      </c>
      <c r="E15" s="4">
        <f t="shared" si="0"/>
        <v>120</v>
      </c>
      <c r="F15" s="4">
        <f t="shared" si="1"/>
        <v>19</v>
      </c>
      <c r="G15" s="12">
        <f t="shared" si="2"/>
        <v>19</v>
      </c>
    </row>
    <row r="16" spans="1:7" x14ac:dyDescent="0.25">
      <c r="A16" s="4" t="s">
        <v>43</v>
      </c>
      <c r="B16" s="4">
        <v>85</v>
      </c>
      <c r="C16" s="4">
        <v>28</v>
      </c>
      <c r="D16" s="4">
        <v>7</v>
      </c>
      <c r="E16" s="4">
        <f t="shared" si="0"/>
        <v>120</v>
      </c>
      <c r="F16" s="4">
        <f t="shared" si="1"/>
        <v>15</v>
      </c>
      <c r="G16" s="4">
        <f t="shared" si="2"/>
        <v>15</v>
      </c>
    </row>
    <row r="17" spans="1:7" x14ac:dyDescent="0.25">
      <c r="A17" s="4" t="s">
        <v>44</v>
      </c>
      <c r="B17" s="4">
        <v>81</v>
      </c>
      <c r="C17" s="4">
        <v>17</v>
      </c>
      <c r="D17" s="4">
        <v>22</v>
      </c>
      <c r="E17" s="4">
        <f t="shared" si="0"/>
        <v>120</v>
      </c>
      <c r="F17" s="4">
        <f t="shared" si="1"/>
        <v>19</v>
      </c>
      <c r="G17" s="4">
        <f t="shared" si="2"/>
        <v>19</v>
      </c>
    </row>
    <row r="18" spans="1:7" x14ac:dyDescent="0.25">
      <c r="A18" s="4" t="s">
        <v>45</v>
      </c>
      <c r="B18" s="4">
        <v>95</v>
      </c>
      <c r="C18" s="4">
        <v>15</v>
      </c>
      <c r="D18" s="4">
        <v>10</v>
      </c>
      <c r="E18" s="4">
        <f t="shared" si="0"/>
        <v>120</v>
      </c>
      <c r="F18" s="4">
        <f t="shared" si="1"/>
        <v>5</v>
      </c>
      <c r="G18" s="4">
        <f t="shared" si="2"/>
        <v>5</v>
      </c>
    </row>
    <row r="19" spans="1:7" x14ac:dyDescent="0.25">
      <c r="A19" s="4" t="s">
        <v>46</v>
      </c>
      <c r="B19" s="4">
        <v>80</v>
      </c>
      <c r="C19" s="4">
        <v>11</v>
      </c>
      <c r="D19" s="4">
        <v>29</v>
      </c>
      <c r="E19" s="4">
        <f t="shared" si="0"/>
        <v>120</v>
      </c>
      <c r="F19" s="4">
        <f t="shared" si="1"/>
        <v>20</v>
      </c>
      <c r="G19" s="4">
        <f t="shared" si="2"/>
        <v>20</v>
      </c>
    </row>
    <row r="20" spans="1:7" x14ac:dyDescent="0.25">
      <c r="A20" s="4" t="s">
        <v>47</v>
      </c>
      <c r="B20" s="4">
        <v>91</v>
      </c>
      <c r="C20" s="4">
        <v>14</v>
      </c>
      <c r="D20" s="4">
        <v>15</v>
      </c>
      <c r="E20" s="4">
        <f t="shared" si="0"/>
        <v>120</v>
      </c>
      <c r="F20" s="4">
        <f t="shared" si="1"/>
        <v>9</v>
      </c>
      <c r="G20" s="4">
        <f t="shared" si="2"/>
        <v>9</v>
      </c>
    </row>
    <row r="21" spans="1:7" x14ac:dyDescent="0.25">
      <c r="A21" s="4" t="s">
        <v>48</v>
      </c>
      <c r="B21" s="4">
        <v>65</v>
      </c>
      <c r="C21" s="4">
        <v>30</v>
      </c>
      <c r="D21" s="4">
        <v>25</v>
      </c>
      <c r="E21" s="4">
        <f t="shared" si="0"/>
        <v>120</v>
      </c>
      <c r="F21" s="4">
        <f t="shared" si="1"/>
        <v>35</v>
      </c>
      <c r="G21" s="4">
        <f t="shared" si="2"/>
        <v>35</v>
      </c>
    </row>
    <row r="23" spans="1:7" x14ac:dyDescent="0.25">
      <c r="B23" t="s">
        <v>55</v>
      </c>
    </row>
    <row r="24" spans="1:7" x14ac:dyDescent="0.25">
      <c r="B24" t="s">
        <v>56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1"/>
  <sheetViews>
    <sheetView tabSelected="1" topLeftCell="A9" workbookViewId="0">
      <selection activeCell="I20" sqref="I20"/>
    </sheetView>
  </sheetViews>
  <sheetFormatPr defaultRowHeight="15" x14ac:dyDescent="0.25"/>
  <cols>
    <col min="2" max="2" width="15.5703125" customWidth="1"/>
    <col min="9" max="9" width="9" customWidth="1"/>
  </cols>
  <sheetData>
    <row r="1" spans="2:20" x14ac:dyDescent="0.25">
      <c r="B1" s="16"/>
      <c r="C1" s="16"/>
      <c r="D1" s="16"/>
      <c r="E1" s="16"/>
      <c r="F1" s="16"/>
      <c r="G1" s="16"/>
      <c r="H1" s="16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2:20" x14ac:dyDescent="0.25">
      <c r="B2" s="16" t="s">
        <v>4</v>
      </c>
      <c r="C2" s="16"/>
      <c r="D2" s="16"/>
      <c r="E2" s="16"/>
      <c r="F2" s="16"/>
      <c r="G2" s="16"/>
      <c r="H2" s="16"/>
      <c r="I2" s="10"/>
      <c r="J2" s="29" t="s">
        <v>23</v>
      </c>
      <c r="K2" s="29"/>
      <c r="L2" s="29"/>
      <c r="M2" s="29"/>
      <c r="N2" s="29"/>
      <c r="O2" s="30"/>
      <c r="P2" s="29" t="s">
        <v>65</v>
      </c>
      <c r="Q2" s="29"/>
      <c r="R2" s="29"/>
      <c r="S2" s="29"/>
      <c r="T2" s="29"/>
    </row>
    <row r="3" spans="2:20" x14ac:dyDescent="0.25">
      <c r="B3" s="17"/>
      <c r="C3" s="18" t="s">
        <v>0</v>
      </c>
      <c r="D3" s="18" t="s">
        <v>1</v>
      </c>
      <c r="E3" s="18" t="s">
        <v>2</v>
      </c>
      <c r="F3" s="18" t="s">
        <v>3</v>
      </c>
      <c r="G3" s="16"/>
      <c r="H3" s="16"/>
      <c r="I3" s="10"/>
      <c r="J3" s="31"/>
      <c r="K3" s="32" t="s">
        <v>0</v>
      </c>
      <c r="L3" s="32" t="s">
        <v>1</v>
      </c>
      <c r="M3" s="32" t="s">
        <v>2</v>
      </c>
      <c r="N3" s="32" t="s">
        <v>3</v>
      </c>
      <c r="O3" s="31" t="s">
        <v>66</v>
      </c>
      <c r="P3" s="29"/>
      <c r="Q3" s="29" t="s">
        <v>0</v>
      </c>
      <c r="R3" s="29" t="s">
        <v>1</v>
      </c>
      <c r="S3" s="29" t="s">
        <v>2</v>
      </c>
      <c r="T3" s="29" t="s">
        <v>3</v>
      </c>
    </row>
    <row r="4" spans="2:20" x14ac:dyDescent="0.25">
      <c r="B4" s="17">
        <v>1</v>
      </c>
      <c r="C4" s="17">
        <v>49</v>
      </c>
      <c r="D4" s="17">
        <v>39</v>
      </c>
      <c r="E4" s="17">
        <v>26</v>
      </c>
      <c r="F4" s="17">
        <v>19</v>
      </c>
      <c r="G4" s="16"/>
      <c r="H4" s="16"/>
      <c r="I4" s="10"/>
      <c r="J4" s="31">
        <v>1</v>
      </c>
      <c r="K4" s="31">
        <v>0</v>
      </c>
      <c r="L4" s="31">
        <v>2.2999999999999998</v>
      </c>
      <c r="M4" s="31">
        <v>2.2999999999999998</v>
      </c>
      <c r="N4" s="31">
        <v>2.2999999999999998</v>
      </c>
      <c r="O4" s="34">
        <f>AVERAGE(K4:N4)</f>
        <v>1.7249999999999999</v>
      </c>
      <c r="P4" s="29">
        <v>1</v>
      </c>
      <c r="Q4" s="29">
        <f t="shared" ref="Q4:T8" si="0">K4*10</f>
        <v>0</v>
      </c>
      <c r="R4" s="29">
        <f t="shared" si="0"/>
        <v>23</v>
      </c>
      <c r="S4" s="29">
        <f t="shared" si="0"/>
        <v>23</v>
      </c>
      <c r="T4" s="29">
        <f t="shared" si="0"/>
        <v>23</v>
      </c>
    </row>
    <row r="5" spans="2:20" x14ac:dyDescent="0.25">
      <c r="B5" s="17">
        <v>2</v>
      </c>
      <c r="C5" s="17">
        <v>57</v>
      </c>
      <c r="D5" s="17">
        <v>32</v>
      </c>
      <c r="E5" s="17">
        <v>22</v>
      </c>
      <c r="F5" s="17">
        <v>5</v>
      </c>
      <c r="G5" s="16"/>
      <c r="H5" s="16"/>
      <c r="I5" s="10"/>
      <c r="J5" s="31">
        <v>2</v>
      </c>
      <c r="K5" s="31">
        <v>0</v>
      </c>
      <c r="L5" s="31">
        <v>1.4</v>
      </c>
      <c r="M5" s="31">
        <v>2</v>
      </c>
      <c r="N5" s="31">
        <v>3</v>
      </c>
      <c r="O5" s="34">
        <f>AVERAGE(K5:N5)</f>
        <v>1.6</v>
      </c>
      <c r="P5" s="29">
        <v>2</v>
      </c>
      <c r="Q5" s="29">
        <f t="shared" si="0"/>
        <v>0</v>
      </c>
      <c r="R5" s="29">
        <f t="shared" si="0"/>
        <v>14</v>
      </c>
      <c r="S5" s="29">
        <f t="shared" si="0"/>
        <v>20</v>
      </c>
      <c r="T5" s="29">
        <f t="shared" si="0"/>
        <v>30</v>
      </c>
    </row>
    <row r="6" spans="2:20" x14ac:dyDescent="0.25">
      <c r="B6" s="17">
        <v>3</v>
      </c>
      <c r="C6" s="17">
        <v>77</v>
      </c>
      <c r="D6" s="17">
        <v>27</v>
      </c>
      <c r="E6" s="17">
        <v>28</v>
      </c>
      <c r="F6" s="17">
        <v>20</v>
      </c>
      <c r="G6" s="16"/>
      <c r="H6" s="16"/>
      <c r="I6" s="10"/>
      <c r="J6" s="31">
        <v>3</v>
      </c>
      <c r="K6" s="31">
        <v>0</v>
      </c>
      <c r="L6" s="31">
        <v>0.8</v>
      </c>
      <c r="M6" s="31">
        <v>1.5</v>
      </c>
      <c r="N6" s="31">
        <v>2.4</v>
      </c>
      <c r="O6" s="34">
        <f>AVERAGE(K6:N6)</f>
        <v>1.1749999999999998</v>
      </c>
      <c r="P6" s="29">
        <v>3</v>
      </c>
      <c r="Q6" s="29">
        <f t="shared" si="0"/>
        <v>0</v>
      </c>
      <c r="R6" s="29">
        <f t="shared" si="0"/>
        <v>8</v>
      </c>
      <c r="S6" s="29">
        <f t="shared" si="0"/>
        <v>15</v>
      </c>
      <c r="T6" s="29">
        <f t="shared" si="0"/>
        <v>24</v>
      </c>
    </row>
    <row r="7" spans="2:20" x14ac:dyDescent="0.25">
      <c r="B7" s="17">
        <v>4</v>
      </c>
      <c r="C7" s="17">
        <v>16</v>
      </c>
      <c r="D7" s="17">
        <v>17</v>
      </c>
      <c r="E7" s="17">
        <v>19</v>
      </c>
      <c r="F7" s="17">
        <v>9</v>
      </c>
      <c r="G7" s="16"/>
      <c r="H7" s="16"/>
      <c r="I7" s="10"/>
      <c r="J7" s="31">
        <v>4</v>
      </c>
      <c r="K7" s="31">
        <v>0</v>
      </c>
      <c r="L7" s="31">
        <v>1.1000000000000001</v>
      </c>
      <c r="M7" s="31">
        <v>1.8</v>
      </c>
      <c r="N7" s="31">
        <v>1.8</v>
      </c>
      <c r="O7" s="34">
        <f>AVERAGE(K7:N7)</f>
        <v>1.175</v>
      </c>
      <c r="P7" s="29">
        <v>4</v>
      </c>
      <c r="Q7" s="29">
        <f t="shared" si="0"/>
        <v>0</v>
      </c>
      <c r="R7" s="29">
        <f t="shared" si="0"/>
        <v>11</v>
      </c>
      <c r="S7" s="29">
        <f t="shared" si="0"/>
        <v>18</v>
      </c>
      <c r="T7" s="29">
        <f t="shared" si="0"/>
        <v>18</v>
      </c>
    </row>
    <row r="8" spans="2:20" x14ac:dyDescent="0.25">
      <c r="B8" s="17">
        <v>5</v>
      </c>
      <c r="C8" s="17">
        <v>35</v>
      </c>
      <c r="D8" s="17">
        <v>25</v>
      </c>
      <c r="E8" s="17">
        <v>15</v>
      </c>
      <c r="F8" s="17">
        <v>35</v>
      </c>
      <c r="G8" s="16"/>
      <c r="H8" s="16"/>
      <c r="I8" s="10"/>
      <c r="J8" s="31">
        <v>5</v>
      </c>
      <c r="K8" s="31">
        <v>0</v>
      </c>
      <c r="L8" s="31">
        <v>1.6</v>
      </c>
      <c r="M8" s="31">
        <v>2</v>
      </c>
      <c r="N8" s="31">
        <v>1.8</v>
      </c>
      <c r="O8" s="34">
        <f>AVERAGE(K8:N8)</f>
        <v>1.35</v>
      </c>
      <c r="P8" s="29">
        <v>5</v>
      </c>
      <c r="Q8" s="29">
        <f t="shared" si="0"/>
        <v>0</v>
      </c>
      <c r="R8" s="29">
        <f t="shared" si="0"/>
        <v>16</v>
      </c>
      <c r="S8" s="29">
        <f t="shared" si="0"/>
        <v>20</v>
      </c>
      <c r="T8" s="29">
        <f t="shared" si="0"/>
        <v>18</v>
      </c>
    </row>
    <row r="9" spans="2:20" x14ac:dyDescent="0.25">
      <c r="B9" s="17" t="s">
        <v>66</v>
      </c>
      <c r="C9" s="17">
        <f>AVERAGE(C4:C8)</f>
        <v>46.8</v>
      </c>
      <c r="D9" s="17">
        <f>AVERAGE(D4:D8)</f>
        <v>28</v>
      </c>
      <c r="E9" s="17">
        <f>AVERAGE(E4:E8)</f>
        <v>22</v>
      </c>
      <c r="F9" s="17">
        <f>AVERAGE(F4:F8)</f>
        <v>17.600000000000001</v>
      </c>
      <c r="G9" s="16"/>
      <c r="H9" s="16"/>
      <c r="I9" s="10"/>
      <c r="J9" s="31" t="s">
        <v>66</v>
      </c>
      <c r="K9" s="31">
        <f>SUM(K4:K8)</f>
        <v>0</v>
      </c>
      <c r="L9" s="31">
        <f>AVERAGE(L4:L8)</f>
        <v>1.44</v>
      </c>
      <c r="M9" s="31">
        <f>AVERAGE(M4:M8)</f>
        <v>1.92</v>
      </c>
      <c r="N9" s="31">
        <f>AVERAGE(N4:N8)</f>
        <v>2.2600000000000002</v>
      </c>
      <c r="O9" s="31"/>
      <c r="P9" s="29"/>
      <c r="Q9" s="29"/>
      <c r="R9" s="29"/>
      <c r="S9" s="29"/>
      <c r="T9" s="29"/>
    </row>
    <row r="10" spans="2:20" x14ac:dyDescent="0.25">
      <c r="B10" s="4" t="s">
        <v>67</v>
      </c>
      <c r="C10" s="40">
        <f>STDEV(C4:C8)</f>
        <v>22.960836221705861</v>
      </c>
      <c r="D10" s="40">
        <f>STDEV(D4:D8)</f>
        <v>8.1853527718724504</v>
      </c>
      <c r="E10" s="40">
        <f>STDEV(E4:E8)</f>
        <v>5.2440442408507577</v>
      </c>
      <c r="F10" s="40">
        <f>STDEV(F4:F8)</f>
        <v>11.653325705565772</v>
      </c>
      <c r="G10" s="16"/>
      <c r="H10" s="16"/>
      <c r="I10" s="10"/>
      <c r="J10" t="s">
        <v>67</v>
      </c>
      <c r="K10" s="39">
        <f>STDEV(K4:K8)</f>
        <v>0</v>
      </c>
      <c r="L10" s="39">
        <f>STDEV(L4:L8)</f>
        <v>0.56833088953531319</v>
      </c>
      <c r="M10" s="39">
        <f>STDEV(M4:M8)</f>
        <v>0.2949576240750536</v>
      </c>
      <c r="N10" s="39">
        <f>STDEV(N4:N8)</f>
        <v>0.49799598391954863</v>
      </c>
      <c r="O10" s="30"/>
      <c r="P10" s="29" t="s">
        <v>64</v>
      </c>
      <c r="Q10" s="29"/>
      <c r="R10" s="29"/>
      <c r="S10" s="29"/>
      <c r="T10" s="29"/>
    </row>
    <row r="11" spans="2:20" x14ac:dyDescent="0.25">
      <c r="B11" s="16" t="s">
        <v>57</v>
      </c>
      <c r="C11" s="16"/>
      <c r="D11" s="16"/>
      <c r="E11" s="16"/>
      <c r="F11" s="16"/>
      <c r="G11" s="16"/>
      <c r="H11" s="16"/>
      <c r="I11" s="10"/>
      <c r="J11" s="30" t="s">
        <v>63</v>
      </c>
      <c r="K11" s="30"/>
      <c r="L11" s="30"/>
      <c r="M11" s="30"/>
      <c r="N11" s="30"/>
      <c r="O11" s="30"/>
      <c r="P11" s="29"/>
      <c r="Q11" s="29" t="s">
        <v>0</v>
      </c>
      <c r="R11" s="29" t="s">
        <v>1</v>
      </c>
      <c r="S11" s="29" t="s">
        <v>2</v>
      </c>
      <c r="T11" s="29" t="s">
        <v>3</v>
      </c>
    </row>
    <row r="12" spans="2:20" x14ac:dyDescent="0.25">
      <c r="B12" s="17"/>
      <c r="C12" s="17" t="s">
        <v>0</v>
      </c>
      <c r="D12" s="17" t="s">
        <v>1</v>
      </c>
      <c r="E12" s="17" t="s">
        <v>2</v>
      </c>
      <c r="F12" s="17" t="s">
        <v>3</v>
      </c>
      <c r="G12" s="16"/>
      <c r="H12" s="16"/>
      <c r="I12" s="10"/>
      <c r="J12" s="31"/>
      <c r="K12" s="31" t="s">
        <v>0</v>
      </c>
      <c r="L12" s="31" t="s">
        <v>1</v>
      </c>
      <c r="M12" s="31" t="s">
        <v>2</v>
      </c>
      <c r="N12" s="31" t="s">
        <v>3</v>
      </c>
      <c r="O12" s="30"/>
      <c r="P12" s="29">
        <v>1</v>
      </c>
      <c r="Q12" s="35">
        <v>0</v>
      </c>
      <c r="R12" s="35">
        <f t="shared" ref="R12:T16" si="1">LOG(R4)</f>
        <v>1.3617278360175928</v>
      </c>
      <c r="S12" s="35">
        <f t="shared" si="1"/>
        <v>1.3617278360175928</v>
      </c>
      <c r="T12" s="35">
        <f t="shared" si="1"/>
        <v>1.3617278360175928</v>
      </c>
    </row>
    <row r="13" spans="2:20" x14ac:dyDescent="0.25">
      <c r="B13" s="17">
        <v>1</v>
      </c>
      <c r="C13" s="19">
        <f t="shared" ref="C13:F17" si="2">ASIN(SQRT(C4/100))*180/(22/7)</f>
        <v>44.409129351343125</v>
      </c>
      <c r="D13" s="19">
        <f t="shared" si="2"/>
        <v>38.629934975809292</v>
      </c>
      <c r="E13" s="19">
        <f t="shared" si="2"/>
        <v>30.644964412086114</v>
      </c>
      <c r="F13" s="19">
        <f t="shared" si="2"/>
        <v>25.831535584695033</v>
      </c>
      <c r="G13" s="16"/>
      <c r="H13" s="16"/>
      <c r="I13" s="10"/>
      <c r="J13" s="33">
        <v>1</v>
      </c>
      <c r="K13" s="34">
        <f t="shared" ref="K13:N17" si="3">SQRT(K4+0.5)</f>
        <v>0.70710678118654757</v>
      </c>
      <c r="L13" s="34">
        <f t="shared" si="3"/>
        <v>1.6733200530681511</v>
      </c>
      <c r="M13" s="34">
        <f t="shared" si="3"/>
        <v>1.6733200530681511</v>
      </c>
      <c r="N13" s="34">
        <f t="shared" si="3"/>
        <v>1.6733200530681511</v>
      </c>
      <c r="O13" s="30"/>
      <c r="P13" s="29">
        <v>2</v>
      </c>
      <c r="Q13" s="35">
        <v>0</v>
      </c>
      <c r="R13" s="35">
        <f t="shared" si="1"/>
        <v>1.146128035678238</v>
      </c>
      <c r="S13" s="35">
        <f t="shared" si="1"/>
        <v>1.3010299956639813</v>
      </c>
      <c r="T13" s="35">
        <f t="shared" si="1"/>
        <v>1.4771212547196624</v>
      </c>
    </row>
    <row r="14" spans="2:20" x14ac:dyDescent="0.25">
      <c r="B14" s="17">
        <v>2</v>
      </c>
      <c r="C14" s="19">
        <f t="shared" si="2"/>
        <v>49.004198961272458</v>
      </c>
      <c r="D14" s="19">
        <f t="shared" si="2"/>
        <v>34.436041500713706</v>
      </c>
      <c r="E14" s="19">
        <f t="shared" si="2"/>
        <v>27.960846903641624</v>
      </c>
      <c r="F14" s="19">
        <f t="shared" si="2"/>
        <v>12.915767792347516</v>
      </c>
      <c r="G14" s="16"/>
      <c r="H14" s="16"/>
      <c r="I14" s="10"/>
      <c r="J14" s="33">
        <v>2</v>
      </c>
      <c r="K14" s="34">
        <f t="shared" si="3"/>
        <v>0.70710678118654757</v>
      </c>
      <c r="L14" s="34">
        <f t="shared" si="3"/>
        <v>1.3784048752090221</v>
      </c>
      <c r="M14" s="34">
        <f t="shared" si="3"/>
        <v>1.5811388300841898</v>
      </c>
      <c r="N14" s="34">
        <f t="shared" si="3"/>
        <v>1.8708286933869707</v>
      </c>
      <c r="O14" s="30"/>
      <c r="P14" s="29">
        <v>3</v>
      </c>
      <c r="Q14" s="35">
        <v>0</v>
      </c>
      <c r="R14" s="35">
        <f t="shared" si="1"/>
        <v>0.90308998699194354</v>
      </c>
      <c r="S14" s="35">
        <f t="shared" si="1"/>
        <v>1.1760912590556813</v>
      </c>
      <c r="T14" s="35">
        <f t="shared" si="1"/>
        <v>1.3802112417116059</v>
      </c>
    </row>
    <row r="15" spans="2:20" x14ac:dyDescent="0.25">
      <c r="B15" s="17">
        <v>3</v>
      </c>
      <c r="C15" s="19">
        <f t="shared" si="2"/>
        <v>61.317139309215264</v>
      </c>
      <c r="D15" s="19">
        <f t="shared" si="2"/>
        <v>31.293850491538407</v>
      </c>
      <c r="E15" s="19">
        <f t="shared" si="2"/>
        <v>31.935205529155287</v>
      </c>
      <c r="F15" s="19">
        <f t="shared" si="2"/>
        <v>26.554363060955261</v>
      </c>
      <c r="G15" s="16"/>
      <c r="H15" s="16"/>
      <c r="I15" s="10"/>
      <c r="J15" s="33">
        <v>3</v>
      </c>
      <c r="K15" s="34">
        <f t="shared" si="3"/>
        <v>0.70710678118654757</v>
      </c>
      <c r="L15" s="34">
        <f t="shared" si="3"/>
        <v>1.1401754250991381</v>
      </c>
      <c r="M15" s="34">
        <f t="shared" si="3"/>
        <v>1.4142135623730951</v>
      </c>
      <c r="N15" s="34">
        <f t="shared" si="3"/>
        <v>1.70293863659264</v>
      </c>
      <c r="O15" s="30"/>
      <c r="P15" s="29">
        <v>4</v>
      </c>
      <c r="Q15" s="35">
        <v>0</v>
      </c>
      <c r="R15" s="35">
        <f t="shared" si="1"/>
        <v>1.0413926851582251</v>
      </c>
      <c r="S15" s="35">
        <f t="shared" si="1"/>
        <v>1.255272505103306</v>
      </c>
      <c r="T15" s="35">
        <f t="shared" si="1"/>
        <v>1.255272505103306</v>
      </c>
    </row>
    <row r="16" spans="2:20" x14ac:dyDescent="0.25">
      <c r="B16" s="17">
        <v>4</v>
      </c>
      <c r="C16" s="19">
        <f t="shared" si="2"/>
        <v>23.568692092956134</v>
      </c>
      <c r="D16" s="19">
        <f t="shared" si="2"/>
        <v>24.340266660574017</v>
      </c>
      <c r="E16" s="19">
        <f t="shared" si="2"/>
        <v>25.831535584695033</v>
      </c>
      <c r="F16" s="19">
        <f t="shared" si="2"/>
        <v>17.450579275427312</v>
      </c>
      <c r="G16" s="16"/>
      <c r="H16" s="16"/>
      <c r="I16" s="10"/>
      <c r="J16" s="33">
        <v>4</v>
      </c>
      <c r="K16" s="34">
        <f t="shared" si="3"/>
        <v>0.70710678118654757</v>
      </c>
      <c r="L16" s="34">
        <f t="shared" si="3"/>
        <v>1.2649110640673518</v>
      </c>
      <c r="M16" s="34">
        <f t="shared" si="3"/>
        <v>1.51657508881031</v>
      </c>
      <c r="N16" s="34">
        <f t="shared" si="3"/>
        <v>1.51657508881031</v>
      </c>
      <c r="O16" s="30"/>
      <c r="P16" s="29">
        <v>5</v>
      </c>
      <c r="Q16" s="35">
        <v>0</v>
      </c>
      <c r="R16" s="35">
        <f t="shared" si="1"/>
        <v>1.2041199826559248</v>
      </c>
      <c r="S16" s="35">
        <f t="shared" si="1"/>
        <v>1.3010299956639813</v>
      </c>
      <c r="T16" s="35">
        <f t="shared" si="1"/>
        <v>1.255272505103306</v>
      </c>
    </row>
    <row r="17" spans="2:20" x14ac:dyDescent="0.25">
      <c r="B17" s="17">
        <v>5</v>
      </c>
      <c r="C17" s="19">
        <f t="shared" si="2"/>
        <v>36.256605175049287</v>
      </c>
      <c r="D17" s="19">
        <f t="shared" si="2"/>
        <v>29.987929875175301</v>
      </c>
      <c r="E17" s="19">
        <f t="shared" si="2"/>
        <v>22.777330137091386</v>
      </c>
      <c r="F17" s="19">
        <f t="shared" si="2"/>
        <v>36.256605175049287</v>
      </c>
      <c r="G17" s="16"/>
      <c r="H17" s="16"/>
      <c r="I17" s="10"/>
      <c r="J17" s="33">
        <v>5</v>
      </c>
      <c r="K17" s="34">
        <f t="shared" si="3"/>
        <v>0.70710678118654757</v>
      </c>
      <c r="L17" s="34">
        <f t="shared" si="3"/>
        <v>1.4491376746189439</v>
      </c>
      <c r="M17" s="34">
        <f t="shared" si="3"/>
        <v>1.5811388300841898</v>
      </c>
      <c r="N17" s="34">
        <f t="shared" si="3"/>
        <v>1.51657508881031</v>
      </c>
      <c r="O17" s="30"/>
      <c r="P17" s="29"/>
      <c r="Q17" s="29"/>
      <c r="R17" s="29"/>
      <c r="S17" s="29"/>
      <c r="T17" s="29"/>
    </row>
    <row r="18" spans="2:20" x14ac:dyDescent="0.25">
      <c r="B18" t="s">
        <v>61</v>
      </c>
      <c r="C18" s="39">
        <f>AVERAGE(C13:C17)</f>
        <v>42.911152977967255</v>
      </c>
      <c r="D18" s="39">
        <f>AVERAGE(D13:D17)</f>
        <v>31.737604700762141</v>
      </c>
      <c r="E18" s="39">
        <f>AVERAGE(E13:E17)</f>
        <v>27.829976513333889</v>
      </c>
      <c r="F18" s="39">
        <f>AVERAGE(F13:F17)</f>
        <v>23.801770177694884</v>
      </c>
      <c r="G18" s="41">
        <f>SUM(C18:F18)</f>
        <v>126.28050436975818</v>
      </c>
      <c r="I18" s="10"/>
      <c r="J18" s="29" t="s">
        <v>5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2:20" x14ac:dyDescent="0.25">
      <c r="I19" s="10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2:20" ht="15.75" thickBot="1" x14ac:dyDescent="0.3">
      <c r="I20" s="10"/>
      <c r="J20" s="29" t="s">
        <v>6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2:20" x14ac:dyDescent="0.25">
      <c r="I21" s="8"/>
      <c r="J21" s="36" t="s">
        <v>7</v>
      </c>
      <c r="K21" s="36" t="s">
        <v>8</v>
      </c>
      <c r="L21" s="36" t="s">
        <v>9</v>
      </c>
      <c r="M21" s="36" t="s">
        <v>10</v>
      </c>
      <c r="N21" s="36" t="s">
        <v>11</v>
      </c>
      <c r="O21" s="29"/>
      <c r="P21" s="29"/>
      <c r="Q21" s="29"/>
      <c r="R21" s="29"/>
      <c r="S21" s="29"/>
      <c r="T21" s="29"/>
    </row>
    <row r="22" spans="2:20" x14ac:dyDescent="0.25">
      <c r="I22" s="1"/>
      <c r="J22" s="37" t="s">
        <v>0</v>
      </c>
      <c r="K22" s="37">
        <v>5</v>
      </c>
      <c r="L22" s="37">
        <v>3.5355339059327378</v>
      </c>
      <c r="M22" s="37">
        <v>0.70710678118654757</v>
      </c>
      <c r="N22" s="37">
        <v>0</v>
      </c>
      <c r="O22" s="29"/>
      <c r="P22" s="29"/>
      <c r="Q22" s="29"/>
      <c r="R22" s="29"/>
      <c r="S22" s="29"/>
      <c r="T22" s="29"/>
    </row>
    <row r="23" spans="2:20" x14ac:dyDescent="0.25">
      <c r="B23" s="16" t="s">
        <v>5</v>
      </c>
      <c r="C23" s="16"/>
      <c r="D23" s="16"/>
      <c r="E23" s="16"/>
      <c r="F23" s="16"/>
      <c r="G23" s="16"/>
      <c r="H23" s="16"/>
      <c r="I23" s="1"/>
      <c r="J23" s="37" t="s">
        <v>1</v>
      </c>
      <c r="K23" s="37">
        <v>5</v>
      </c>
      <c r="L23" s="37">
        <v>6.9059490920626079</v>
      </c>
      <c r="M23" s="37">
        <v>1.3811898184125215</v>
      </c>
      <c r="N23" s="37">
        <v>4.0393356891982091E-2</v>
      </c>
      <c r="O23" s="29"/>
      <c r="P23" s="29"/>
      <c r="Q23" s="29"/>
      <c r="R23" s="29"/>
      <c r="S23" s="29"/>
      <c r="T23" s="29"/>
    </row>
    <row r="24" spans="2:20" x14ac:dyDescent="0.25">
      <c r="B24" s="16"/>
      <c r="C24" s="16"/>
      <c r="D24" s="16"/>
      <c r="E24" s="16"/>
      <c r="F24" s="16"/>
      <c r="G24" s="16"/>
      <c r="H24" s="16"/>
      <c r="I24" s="1"/>
      <c r="J24" s="37" t="s">
        <v>2</v>
      </c>
      <c r="K24" s="37">
        <v>5</v>
      </c>
      <c r="L24" s="37">
        <v>7.7663863644199358</v>
      </c>
      <c r="M24" s="37">
        <v>1.5532772728839872</v>
      </c>
      <c r="N24" s="37">
        <v>9.1621419276047729E-3</v>
      </c>
      <c r="O24" s="29"/>
      <c r="P24" s="29"/>
      <c r="Q24" s="29"/>
      <c r="R24" s="29"/>
      <c r="S24" s="29"/>
      <c r="T24" s="29"/>
    </row>
    <row r="25" spans="2:20" ht="15.75" thickBot="1" x14ac:dyDescent="0.3">
      <c r="B25" s="16" t="s">
        <v>6</v>
      </c>
      <c r="C25" s="16"/>
      <c r="D25" s="16"/>
      <c r="E25" s="16"/>
      <c r="F25" s="16"/>
      <c r="G25" s="16"/>
      <c r="H25" s="16"/>
      <c r="I25" s="1"/>
      <c r="J25" s="38" t="s">
        <v>3</v>
      </c>
      <c r="K25" s="38">
        <v>5</v>
      </c>
      <c r="L25" s="38">
        <v>8.2802375606683807</v>
      </c>
      <c r="M25" s="38">
        <v>1.6560475121336762</v>
      </c>
      <c r="N25" s="38">
        <v>2.1883296944826051E-2</v>
      </c>
      <c r="O25" s="29"/>
      <c r="P25" s="29"/>
      <c r="Q25" s="29"/>
      <c r="R25" s="29"/>
      <c r="S25" s="29"/>
      <c r="T25" s="29"/>
    </row>
    <row r="26" spans="2:20" x14ac:dyDescent="0.25">
      <c r="B26" s="20" t="s">
        <v>7</v>
      </c>
      <c r="C26" s="20" t="s">
        <v>8</v>
      </c>
      <c r="D26" s="20" t="s">
        <v>9</v>
      </c>
      <c r="E26" s="20" t="s">
        <v>10</v>
      </c>
      <c r="F26" s="20" t="s">
        <v>11</v>
      </c>
      <c r="G26" s="16"/>
      <c r="H26" s="16"/>
      <c r="I26" s="10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2:20" x14ac:dyDescent="0.25">
      <c r="B27" s="21" t="s">
        <v>0</v>
      </c>
      <c r="C27" s="21">
        <v>5</v>
      </c>
      <c r="D27" s="21">
        <v>214.55576488983627</v>
      </c>
      <c r="E27" s="21">
        <v>42.911152977967255</v>
      </c>
      <c r="F27" s="21">
        <v>199.14081873636496</v>
      </c>
      <c r="G27" s="16"/>
      <c r="H27" s="16"/>
      <c r="I27" s="10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2:20" ht="15.75" thickBot="1" x14ac:dyDescent="0.3">
      <c r="B28" s="21" t="s">
        <v>1</v>
      </c>
      <c r="C28" s="21">
        <v>5</v>
      </c>
      <c r="D28" s="21">
        <v>158.68802350381071</v>
      </c>
      <c r="E28" s="21">
        <v>31.737604700762141</v>
      </c>
      <c r="F28" s="21">
        <v>28.191166914493806</v>
      </c>
      <c r="G28" s="16"/>
      <c r="H28" s="16"/>
      <c r="I28" s="10"/>
      <c r="J28" s="29" t="s">
        <v>12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2:20" x14ac:dyDescent="0.25">
      <c r="B29" s="21" t="s">
        <v>2</v>
      </c>
      <c r="C29" s="21">
        <v>5</v>
      </c>
      <c r="D29" s="21">
        <v>139.14988256666945</v>
      </c>
      <c r="E29" s="21">
        <v>27.829976513333889</v>
      </c>
      <c r="F29" s="21">
        <v>13.579297687534449</v>
      </c>
      <c r="G29" s="16"/>
      <c r="H29" s="16"/>
      <c r="I29" s="8"/>
      <c r="J29" s="36" t="s">
        <v>13</v>
      </c>
      <c r="K29" s="36" t="s">
        <v>14</v>
      </c>
      <c r="L29" s="36" t="s">
        <v>15</v>
      </c>
      <c r="M29" s="36" t="s">
        <v>16</v>
      </c>
      <c r="N29" s="36" t="s">
        <v>17</v>
      </c>
      <c r="O29" s="36" t="s">
        <v>18</v>
      </c>
      <c r="P29" s="36" t="s">
        <v>19</v>
      </c>
      <c r="Q29" s="29"/>
      <c r="R29" s="29"/>
      <c r="S29" s="29"/>
      <c r="T29" s="29"/>
    </row>
    <row r="30" spans="2:20" ht="15.75" thickBot="1" x14ac:dyDescent="0.3">
      <c r="B30" s="22" t="s">
        <v>3</v>
      </c>
      <c r="C30" s="22">
        <v>5</v>
      </c>
      <c r="D30" s="22">
        <v>119.00885088847441</v>
      </c>
      <c r="E30" s="22">
        <v>23.801770177694884</v>
      </c>
      <c r="F30" s="22">
        <v>81.415575952647259</v>
      </c>
      <c r="G30" s="16"/>
      <c r="H30" s="16"/>
      <c r="I30" s="1"/>
      <c r="J30" s="37" t="s">
        <v>20</v>
      </c>
      <c r="K30" s="37">
        <v>2.7332543985067135</v>
      </c>
      <c r="L30" s="37">
        <v>3</v>
      </c>
      <c r="M30" s="37">
        <v>0.91108479950223786</v>
      </c>
      <c r="N30" s="37">
        <v>51.013446671567984</v>
      </c>
      <c r="O30" s="37">
        <v>2.0582331331387517E-8</v>
      </c>
      <c r="P30" s="37">
        <v>3.2388715174535854</v>
      </c>
      <c r="Q30" s="29"/>
      <c r="R30" s="29"/>
      <c r="S30" s="29"/>
      <c r="T30" s="29"/>
    </row>
    <row r="31" spans="2:20" x14ac:dyDescent="0.25">
      <c r="B31" s="16"/>
      <c r="C31" s="16"/>
      <c r="D31" s="16"/>
      <c r="E31" s="16"/>
      <c r="F31" s="16"/>
      <c r="G31" s="16"/>
      <c r="H31" s="16"/>
      <c r="I31" s="1"/>
      <c r="J31" s="37" t="s">
        <v>21</v>
      </c>
      <c r="K31" s="37">
        <v>0.28575518305765452</v>
      </c>
      <c r="L31" s="37">
        <v>16</v>
      </c>
      <c r="M31" s="37">
        <v>1.7859698941103407E-2</v>
      </c>
      <c r="N31" s="37"/>
      <c r="O31" s="37"/>
      <c r="P31" s="37"/>
      <c r="Q31" s="29"/>
      <c r="R31" s="29"/>
      <c r="S31" s="29"/>
      <c r="T31" s="29"/>
    </row>
    <row r="32" spans="2:20" x14ac:dyDescent="0.25">
      <c r="B32" s="16"/>
      <c r="C32" s="16"/>
      <c r="D32" s="16"/>
      <c r="E32" s="16"/>
      <c r="F32" s="16"/>
      <c r="G32" s="16"/>
      <c r="H32" s="16"/>
      <c r="I32" s="1"/>
      <c r="J32" s="37"/>
      <c r="K32" s="37"/>
      <c r="L32" s="37"/>
      <c r="M32" s="37"/>
      <c r="N32" s="37"/>
      <c r="O32" s="37"/>
      <c r="P32" s="37"/>
      <c r="Q32" s="29"/>
      <c r="R32" s="29"/>
      <c r="S32" s="29"/>
      <c r="T32" s="29"/>
    </row>
    <row r="33" spans="2:20" ht="15.75" thickBot="1" x14ac:dyDescent="0.3">
      <c r="B33" s="16" t="s">
        <v>12</v>
      </c>
      <c r="C33" s="16"/>
      <c r="D33" s="16"/>
      <c r="E33" s="16"/>
      <c r="F33" s="16"/>
      <c r="G33" s="16"/>
      <c r="H33" s="16"/>
      <c r="I33" s="1"/>
      <c r="J33" s="38" t="s">
        <v>22</v>
      </c>
      <c r="K33" s="38">
        <v>3.0190095815643678</v>
      </c>
      <c r="L33" s="38">
        <v>19</v>
      </c>
      <c r="M33" s="38"/>
      <c r="N33" s="38"/>
      <c r="O33" s="38"/>
      <c r="P33" s="38"/>
      <c r="Q33" s="29"/>
      <c r="R33" s="29"/>
      <c r="S33" s="29"/>
      <c r="T33" s="29"/>
    </row>
    <row r="34" spans="2:20" x14ac:dyDescent="0.25">
      <c r="B34" s="23" t="s">
        <v>13</v>
      </c>
      <c r="C34" s="20" t="s">
        <v>14</v>
      </c>
      <c r="D34" s="20" t="s">
        <v>15</v>
      </c>
      <c r="E34" s="20" t="s">
        <v>16</v>
      </c>
      <c r="F34" s="20" t="s">
        <v>17</v>
      </c>
      <c r="G34" s="20" t="s">
        <v>18</v>
      </c>
      <c r="H34" s="24" t="s">
        <v>19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2:20" x14ac:dyDescent="0.25">
      <c r="B35" s="25" t="s">
        <v>20</v>
      </c>
      <c r="C35" s="21">
        <v>1014.9150619737029</v>
      </c>
      <c r="D35" s="21">
        <v>3</v>
      </c>
      <c r="E35" s="21">
        <v>338.30502065790097</v>
      </c>
      <c r="F35" s="21">
        <v>4.1982851990926848</v>
      </c>
      <c r="G35" s="21">
        <v>2.2709359470631647E-2</v>
      </c>
      <c r="H35" s="26">
        <v>3.2388715174535854</v>
      </c>
    </row>
    <row r="36" spans="2:20" x14ac:dyDescent="0.25">
      <c r="B36" s="25" t="s">
        <v>21</v>
      </c>
      <c r="C36" s="21">
        <v>1289.3074371641601</v>
      </c>
      <c r="D36" s="21">
        <v>16</v>
      </c>
      <c r="E36" s="21">
        <v>80.581714822760006</v>
      </c>
      <c r="F36" s="21"/>
      <c r="G36" s="21"/>
      <c r="H36" s="26"/>
    </row>
    <row r="37" spans="2:20" x14ac:dyDescent="0.25">
      <c r="B37" s="25"/>
      <c r="C37" s="21"/>
      <c r="D37" s="21"/>
      <c r="E37" s="21"/>
      <c r="F37" s="21"/>
      <c r="G37" s="21"/>
      <c r="H37" s="26"/>
    </row>
    <row r="38" spans="2:20" ht="15.75" thickBot="1" x14ac:dyDescent="0.3">
      <c r="B38" s="27" t="s">
        <v>22</v>
      </c>
      <c r="C38" s="22">
        <v>2304.222499137863</v>
      </c>
      <c r="D38" s="22">
        <v>19</v>
      </c>
      <c r="E38" s="22"/>
      <c r="F38" s="22"/>
      <c r="G38" s="22"/>
      <c r="H38" s="28"/>
    </row>
    <row r="39" spans="2:20" x14ac:dyDescent="0.25">
      <c r="B39" s="16"/>
      <c r="C39" s="16"/>
      <c r="D39" s="16"/>
      <c r="E39" s="16"/>
      <c r="F39" s="16"/>
      <c r="G39" s="16"/>
      <c r="H39" s="16"/>
    </row>
    <row r="40" spans="2:20" x14ac:dyDescent="0.25">
      <c r="B40" s="13" t="s">
        <v>58</v>
      </c>
    </row>
    <row r="41" spans="2:20" x14ac:dyDescent="0.25">
      <c r="B41" t="s">
        <v>59</v>
      </c>
    </row>
  </sheetData>
  <hyperlinks>
    <hyperlink ref="B40" r:id="rId1" xr:uid="{F504966A-A788-4199-BAB6-6FB693EC157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ACER</cp:lastModifiedBy>
  <cp:lastPrinted>2019-09-05T05:42:57Z</cp:lastPrinted>
  <dcterms:created xsi:type="dcterms:W3CDTF">2019-08-23T11:34:17Z</dcterms:created>
  <dcterms:modified xsi:type="dcterms:W3CDTF">2019-11-20T05:56:20Z</dcterms:modified>
</cp:coreProperties>
</file>